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OSFA\AidRecipientProfiles\2015-16\1516-Data\1516AidRecipientProfilesWIP\"/>
    </mc:Choice>
  </mc:AlternateContent>
  <bookViews>
    <workbookView xWindow="-690" yWindow="870" windowWidth="18180" windowHeight="8550"/>
  </bookViews>
  <sheets>
    <sheet name="COA Data" sheetId="3" r:id="rId1"/>
    <sheet name="Aid recipients by Class" sheetId="6" r:id="rId2"/>
    <sheet name="Gift Aid - Merit vs Need" sheetId="9" r:id="rId3"/>
    <sheet name="Gap Data &amp; Charts" sheetId="1" r:id="rId4"/>
    <sheet name="Overview" sheetId="13" r:id="rId5"/>
    <sheet name="Page 2" sheetId="10" r:id="rId6"/>
    <sheet name="Page 3" sheetId="11" r:id="rId7"/>
  </sheets>
  <definedNames>
    <definedName name="_xlnm.Print_Area" localSheetId="1">'Aid recipients by Class'!$A$1:$H$31</definedName>
    <definedName name="_xlnm.Print_Area" localSheetId="5">'Page 2'!$A$1:$P$71</definedName>
  </definedNames>
  <calcPr calcId="152511"/>
</workbook>
</file>

<file path=xl/calcChain.xml><?xml version="1.0" encoding="utf-8"?>
<calcChain xmlns="http://schemas.openxmlformats.org/spreadsheetml/2006/main">
  <c r="B61" i="13" l="1"/>
  <c r="B60" i="13"/>
  <c r="A61" i="13"/>
  <c r="A60" i="13"/>
  <c r="B81" i="10"/>
  <c r="B80" i="10"/>
  <c r="A81" i="10"/>
  <c r="A80" i="10"/>
  <c r="B81" i="11"/>
  <c r="B80" i="11"/>
  <c r="A81" i="11"/>
  <c r="A80" i="11"/>
  <c r="A37" i="11"/>
  <c r="A2" i="11"/>
  <c r="B41" i="1" l="1"/>
  <c r="D8" i="1"/>
  <c r="B8" i="1"/>
  <c r="D5" i="1"/>
  <c r="B5" i="1"/>
  <c r="B41" i="9"/>
  <c r="J9" i="9"/>
  <c r="B41" i="6"/>
  <c r="A2" i="1"/>
  <c r="B40" i="1"/>
  <c r="A41" i="1"/>
  <c r="A40" i="1"/>
  <c r="A3" i="9"/>
  <c r="B40" i="9"/>
  <c r="A41" i="9"/>
  <c r="A40" i="9"/>
  <c r="C2" i="6"/>
  <c r="B40" i="6"/>
  <c r="A41" i="6"/>
  <c r="A40" i="6"/>
  <c r="C9" i="3"/>
  <c r="D12" i="3" s="1"/>
  <c r="D5" i="3"/>
  <c r="D4" i="3"/>
  <c r="C3" i="3"/>
  <c r="D6" i="3" s="1"/>
  <c r="D3" i="3" l="1"/>
  <c r="D9" i="3"/>
  <c r="D10" i="3"/>
  <c r="D11" i="3"/>
  <c r="C8" i="9"/>
  <c r="F6" i="9" l="1"/>
  <c r="E9" i="1" l="1"/>
  <c r="E8" i="1"/>
  <c r="E7" i="1"/>
  <c r="C9" i="1"/>
  <c r="C8" i="1"/>
  <c r="C7" i="1"/>
  <c r="E10" i="9"/>
  <c r="E9" i="9"/>
  <c r="E8" i="9"/>
  <c r="C10" i="9"/>
  <c r="C9" i="9"/>
  <c r="F10" i="9"/>
  <c r="G10" i="9" s="1"/>
  <c r="F9" i="9"/>
  <c r="G9" i="9" s="1"/>
  <c r="F8" i="9"/>
  <c r="F9" i="1"/>
  <c r="F8" i="1"/>
  <c r="F7" i="1"/>
  <c r="F5" i="1"/>
  <c r="G7" i="1" l="1"/>
  <c r="G9" i="1"/>
  <c r="G8" i="1"/>
  <c r="G8" i="9"/>
  <c r="B8" i="6" l="1"/>
  <c r="E4" i="6" l="1"/>
  <c r="E6" i="6"/>
  <c r="E5" i="6"/>
  <c r="E7" i="6"/>
  <c r="C8" i="6"/>
  <c r="F7" i="6" l="1"/>
  <c r="F6" i="6"/>
  <c r="F5" i="6"/>
  <c r="F4" i="6"/>
  <c r="E8" i="6"/>
  <c r="D8" i="6"/>
  <c r="F8" i="6" l="1"/>
</calcChain>
</file>

<file path=xl/sharedStrings.xml><?xml version="1.0" encoding="utf-8"?>
<sst xmlns="http://schemas.openxmlformats.org/spreadsheetml/2006/main" count="56" uniqueCount="37">
  <si>
    <t>Resident</t>
  </si>
  <si>
    <t>Nonresident</t>
  </si>
  <si>
    <t xml:space="preserve"> </t>
  </si>
  <si>
    <t>Combined</t>
  </si>
  <si>
    <t>Total</t>
  </si>
  <si>
    <t>Average</t>
  </si>
  <si>
    <t xml:space="preserve">Total </t>
  </si>
  <si>
    <t>Number of Students</t>
  </si>
  <si>
    <t>Tuition/Fees</t>
  </si>
  <si>
    <t>Books/Supplies</t>
  </si>
  <si>
    <t>Room/Board</t>
  </si>
  <si>
    <t>Misc./Travel</t>
  </si>
  <si>
    <t>Aid Recipients</t>
  </si>
  <si>
    <t>Total Accepted Aid Amount</t>
  </si>
  <si>
    <t>Freshmen</t>
  </si>
  <si>
    <t>% of Overall Aid Recipients</t>
  </si>
  <si>
    <t>Totals</t>
  </si>
  <si>
    <t>% of Total Accepted Aid Amount</t>
  </si>
  <si>
    <t>Sophomores</t>
  </si>
  <si>
    <t>Juniors</t>
  </si>
  <si>
    <t>Seniors</t>
  </si>
  <si>
    <t>Average Accepted Aid Amount</t>
  </si>
  <si>
    <r>
      <t>Merit-Based Gift Aid</t>
    </r>
    <r>
      <rPr>
        <b/>
        <sz val="11"/>
        <color theme="1"/>
        <rFont val="Calibri"/>
        <family val="2"/>
      </rPr>
      <t>⁴</t>
    </r>
  </si>
  <si>
    <t xml:space="preserve">Note: Data reflect degree-seeking Undergraduates with accepted financial aid of all types, including loans. Class level (as defined for financial aid    </t>
  </si>
  <si>
    <t xml:space="preserve">purposes) was determined by earned hours as of the beginning of the academic year, and does not reflect class level changes that occur as a result  </t>
  </si>
  <si>
    <t>of hours earned during the academic year. Aid recipients and accepted aid amounts reflect year-end totals. Percentages are rounded.</t>
  </si>
  <si>
    <t>Data from RFFB40T</t>
  </si>
  <si>
    <r>
      <t>Need-Based Gift Aid</t>
    </r>
    <r>
      <rPr>
        <b/>
        <sz val="11"/>
        <color theme="1"/>
        <rFont val="Calibri"/>
        <family val="2"/>
      </rPr>
      <t>⁵</t>
    </r>
  </si>
  <si>
    <r>
      <rPr>
        <b/>
        <sz val="11"/>
        <color theme="1"/>
        <rFont val="Calibri"/>
        <family val="2"/>
        <scheme val="minor"/>
      </rPr>
      <t>All Gift Aid³</t>
    </r>
    <r>
      <rPr>
        <b/>
        <sz val="8"/>
        <color theme="1"/>
        <rFont val="Calibri"/>
        <family val="2"/>
        <scheme val="minor"/>
      </rPr>
      <t xml:space="preserve"> (combined merit &amp; need-based)</t>
    </r>
  </si>
  <si>
    <r>
      <t>Financial Need</t>
    </r>
    <r>
      <rPr>
        <b/>
        <sz val="11"/>
        <color theme="1"/>
        <rFont val="Calibri"/>
        <family val="2"/>
      </rPr>
      <t>²</t>
    </r>
  </si>
  <si>
    <r>
      <rPr>
        <b/>
        <sz val="11"/>
        <color theme="1"/>
        <rFont val="Calibri"/>
        <family val="2"/>
        <scheme val="minor"/>
      </rPr>
      <t>Gift Aid</t>
    </r>
    <r>
      <rPr>
        <b/>
        <sz val="11"/>
        <color theme="1"/>
        <rFont val="Calibri"/>
        <family val="2"/>
      </rPr>
      <t>³</t>
    </r>
    <r>
      <rPr>
        <b/>
        <sz val="10"/>
        <color theme="1"/>
        <rFont val="Calibri"/>
        <family val="2"/>
        <scheme val="minor"/>
      </rPr>
      <t xml:space="preserve"> (to meet financial need)</t>
    </r>
  </si>
  <si>
    <r>
      <t>Financial Aid Gap</t>
    </r>
    <r>
      <rPr>
        <b/>
        <sz val="11"/>
        <rFont val="Calibri"/>
        <family val="2"/>
      </rPr>
      <t>⁴</t>
    </r>
    <r>
      <rPr>
        <b/>
        <sz val="10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(unmet need)</t>
    </r>
  </si>
  <si>
    <t>Start</t>
  </si>
  <si>
    <t>Finish</t>
  </si>
  <si>
    <t>2015-16</t>
  </si>
  <si>
    <t>Percentage of Total Cost for Resident 2015-16</t>
  </si>
  <si>
    <t>Percentage of Total Cost for Nonresident 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</si>
</sst>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8" fillId="0" borderId="0" xfId="0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centerContinuous"/>
    </xf>
    <xf numFmtId="0" fontId="0" fillId="0" borderId="0" xfId="0" applyFill="1" applyAlignment="1">
      <alignment horizontal="right"/>
    </xf>
    <xf numFmtId="0" fontId="0" fillId="0" borderId="0" xfId="0" applyFill="1"/>
    <xf numFmtId="0" fontId="12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3" fillId="0" borderId="0" xfId="0" applyFont="1"/>
    <xf numFmtId="165" fontId="0" fillId="0" borderId="0" xfId="2" applyNumberFormat="1" applyFont="1"/>
    <xf numFmtId="0" fontId="1" fillId="2" borderId="4" xfId="0" applyFont="1" applyFill="1" applyBorder="1" applyAlignment="1">
      <alignment wrapText="1"/>
    </xf>
    <xf numFmtId="37" fontId="6" fillId="0" borderId="1" xfId="1" applyNumberFormat="1" applyFont="1" applyFill="1" applyBorder="1" applyAlignment="1">
      <alignment horizontal="centerContinuous" vertical="center"/>
    </xf>
    <xf numFmtId="9" fontId="6" fillId="0" borderId="3" xfId="3" applyFont="1" applyFill="1" applyBorder="1" applyAlignment="1">
      <alignment horizontal="centerContinuous" vertical="center"/>
    </xf>
    <xf numFmtId="37" fontId="6" fillId="0" borderId="2" xfId="1" applyNumberFormat="1" applyFont="1" applyFill="1" applyBorder="1" applyAlignment="1">
      <alignment horizontal="centerContinuous" vertical="center"/>
    </xf>
    <xf numFmtId="9" fontId="6" fillId="0" borderId="2" xfId="3" applyFont="1" applyFill="1" applyBorder="1" applyAlignment="1">
      <alignment horizontal="centerContinuous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Continuous"/>
    </xf>
    <xf numFmtId="0" fontId="0" fillId="2" borderId="4" xfId="0" applyFill="1" applyBorder="1"/>
    <xf numFmtId="0" fontId="5" fillId="2" borderId="4" xfId="0" applyFont="1" applyFill="1" applyBorder="1" applyAlignment="1">
      <alignment horizontal="left"/>
    </xf>
    <xf numFmtId="0" fontId="1" fillId="7" borderId="4" xfId="0" applyFont="1" applyFill="1" applyBorder="1"/>
    <xf numFmtId="0" fontId="0" fillId="0" borderId="0" xfId="0" applyAlignment="1">
      <alignment vertical="center"/>
    </xf>
    <xf numFmtId="0" fontId="16" fillId="0" borderId="0" xfId="0" applyFont="1"/>
    <xf numFmtId="0" fontId="0" fillId="0" borderId="0" xfId="0" applyBorder="1"/>
    <xf numFmtId="0" fontId="16" fillId="0" borderId="12" xfId="0" applyFont="1" applyBorder="1"/>
    <xf numFmtId="0" fontId="0" fillId="0" borderId="12" xfId="0" applyBorder="1"/>
    <xf numFmtId="0" fontId="1" fillId="0" borderId="12" xfId="0" applyFont="1" applyBorder="1"/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3" fontId="6" fillId="2" borderId="9" xfId="1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9" xfId="2" applyNumberFormat="1" applyFont="1" applyFill="1" applyBorder="1" applyAlignment="1">
      <alignment horizontal="center" vertical="center"/>
    </xf>
    <xf numFmtId="9" fontId="6" fillId="2" borderId="9" xfId="0" applyNumberFormat="1" applyFont="1" applyFill="1" applyBorder="1" applyAlignment="1">
      <alignment horizontal="center" vertical="center"/>
    </xf>
    <xf numFmtId="9" fontId="6" fillId="2" borderId="11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Continuous" vertical="center"/>
    </xf>
    <xf numFmtId="0" fontId="0" fillId="2" borderId="5" xfId="0" applyFont="1" applyFill="1" applyBorder="1" applyAlignment="1">
      <alignment horizontal="centerContinuous" vertical="center"/>
    </xf>
    <xf numFmtId="0" fontId="1" fillId="2" borderId="0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horizontal="centerContinuous" vertical="center"/>
    </xf>
    <xf numFmtId="37" fontId="4" fillId="0" borderId="1" xfId="1" applyNumberFormat="1" applyFont="1" applyFill="1" applyBorder="1" applyAlignment="1">
      <alignment horizontal="centerContinuous" vertical="center"/>
    </xf>
    <xf numFmtId="37" fontId="4" fillId="0" borderId="2" xfId="1" applyNumberFormat="1" applyFont="1" applyFill="1" applyBorder="1" applyAlignment="1">
      <alignment horizontal="centerContinuous" vertical="center"/>
    </xf>
    <xf numFmtId="0" fontId="1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164" fontId="10" fillId="3" borderId="6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8" xfId="2" applyNumberFormat="1" applyFont="1" applyFill="1" applyBorder="1" applyAlignment="1">
      <alignment horizontal="center" vertical="center"/>
    </xf>
    <xf numFmtId="164" fontId="0" fillId="7" borderId="4" xfId="0" applyNumberFormat="1" applyFont="1" applyFill="1" applyBorder="1" applyAlignment="1">
      <alignment horizontal="center" vertical="center"/>
    </xf>
    <xf numFmtId="164" fontId="0" fillId="7" borderId="5" xfId="0" applyNumberFormat="1" applyFont="1" applyFill="1" applyBorder="1" applyAlignment="1">
      <alignment horizontal="center" vertical="center"/>
    </xf>
    <xf numFmtId="164" fontId="0" fillId="7" borderId="0" xfId="0" applyNumberFormat="1" applyFont="1" applyFill="1" applyBorder="1" applyAlignment="1">
      <alignment horizontal="center" vertical="center"/>
    </xf>
    <xf numFmtId="164" fontId="0" fillId="7" borderId="5" xfId="2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5" xfId="2" applyNumberFormat="1" applyFont="1" applyFill="1" applyBorder="1" applyAlignment="1">
      <alignment horizontal="center" vertical="center"/>
    </xf>
    <xf numFmtId="164" fontId="0" fillId="6" borderId="4" xfId="0" applyNumberFormat="1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164" fontId="0" fillId="6" borderId="5" xfId="2" applyNumberFormat="1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/>
    </xf>
    <xf numFmtId="164" fontId="10" fillId="5" borderId="8" xfId="2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vertical="center"/>
    </xf>
    <xf numFmtId="0" fontId="19" fillId="0" borderId="0" xfId="0" applyFont="1"/>
    <xf numFmtId="0" fontId="17" fillId="0" borderId="0" xfId="0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Continuous"/>
    </xf>
    <xf numFmtId="0" fontId="5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/>
    </xf>
    <xf numFmtId="164" fontId="12" fillId="0" borderId="14" xfId="0" applyNumberFormat="1" applyFont="1" applyBorder="1" applyAlignment="1">
      <alignment horizontal="center"/>
    </xf>
    <xf numFmtId="164" fontId="12" fillId="0" borderId="15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9" fontId="12" fillId="0" borderId="13" xfId="0" applyNumberFormat="1" applyFont="1" applyBorder="1" applyAlignment="1">
      <alignment horizontal="center"/>
    </xf>
    <xf numFmtId="9" fontId="12" fillId="0" borderId="14" xfId="0" applyNumberFormat="1" applyFont="1" applyBorder="1" applyAlignment="1">
      <alignment horizontal="center"/>
    </xf>
    <xf numFmtId="9" fontId="12" fillId="0" borderId="15" xfId="0" applyNumberFormat="1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164" fontId="6" fillId="0" borderId="0" xfId="0" applyNumberFormat="1" applyFont="1" applyBorder="1" applyAlignment="1">
      <alignment horizontal="left"/>
    </xf>
    <xf numFmtId="164" fontId="6" fillId="0" borderId="0" xfId="2" applyNumberFormat="1" applyFont="1" applyBorder="1" applyAlignment="1">
      <alignment horizontal="left"/>
    </xf>
    <xf numFmtId="1" fontId="12" fillId="0" borderId="13" xfId="0" applyNumberFormat="1" applyFont="1" applyBorder="1" applyAlignment="1">
      <alignment horizontal="center"/>
    </xf>
    <xf numFmtId="1" fontId="12" fillId="0" borderId="14" xfId="0" applyNumberFormat="1" applyFont="1" applyBorder="1" applyAlignment="1">
      <alignment horizontal="center"/>
    </xf>
    <xf numFmtId="1" fontId="12" fillId="0" borderId="15" xfId="0" applyNumberFormat="1" applyFont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left"/>
    </xf>
    <xf numFmtId="0" fontId="5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2" fillId="0" borderId="0" xfId="0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6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</a:t>
            </a: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$25,134 </a:t>
            </a:r>
            <a:endParaRPr lang="en-US" sz="1400"/>
          </a:p>
        </c:rich>
      </c:tx>
      <c:layout/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43595065443837"/>
          <c:y val="0.34109361329833771"/>
          <c:w val="0.73888888888888893"/>
          <c:h val="0.52753499562554684"/>
        </c:manualLayout>
      </c:layout>
      <c:pie3DChart>
        <c:varyColors val="1"/>
        <c:ser>
          <c:idx val="0"/>
          <c:order val="0"/>
          <c:explosion val="4"/>
          <c:dPt>
            <c:idx val="0"/>
            <c:bubble3D val="0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('COA Data'!$A$3,'COA Data'!$A$4,'COA Data'!$A$5,'COA Data'!$A$6)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('COA Data'!$B$3,'COA Data'!$B$4,'COA Data'!$B$5,'COA Data'!$B$6)</c:f>
              <c:numCache>
                <c:formatCode>_("$"* #,##0_);_("$"* \(#,##0\);_("$"* "-"??_);_(@_)</c:formatCode>
                <c:ptCount val="4"/>
                <c:pt idx="0">
                  <c:v>11622</c:v>
                </c:pt>
                <c:pt idx="1">
                  <c:v>840</c:v>
                </c:pt>
                <c:pt idx="2">
                  <c:v>9450</c:v>
                </c:pt>
                <c:pt idx="3">
                  <c:v>3222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Attendance: $43,868</a:t>
            </a:r>
            <a:endParaRPr lang="en-US" sz="1400"/>
          </a:p>
        </c:rich>
      </c:tx>
      <c:layout>
        <c:manualLayout>
          <c:xMode val="edge"/>
          <c:yMode val="edge"/>
          <c:x val="0.21942366579177602"/>
          <c:y val="2.7962904636920385E-2"/>
        </c:manualLayout>
      </c:layout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83333333333334"/>
          <c:y val="0.37294546515018956"/>
          <c:w val="0.79722222222222228"/>
          <c:h val="0.56457203266258382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13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'COA Data'!$A$9:$A$12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'COA Data'!$B$9:$B$12</c:f>
              <c:numCache>
                <c:formatCode>_("$"* #,##0_);_("$"* \(#,##0\);_("$"* "-"??_);_(@_)</c:formatCode>
                <c:ptCount val="4"/>
                <c:pt idx="0">
                  <c:v>29832</c:v>
                </c:pt>
                <c:pt idx="1">
                  <c:v>840</c:v>
                </c:pt>
                <c:pt idx="2">
                  <c:v>9450</c:v>
                </c:pt>
                <c:pt idx="3">
                  <c:v>3746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500" b="1" baseline="0"/>
              <a:t>Total Aid Recipients by Class Level: 252</a:t>
            </a:r>
          </a:p>
        </c:rich>
      </c:tx>
      <c:layout>
        <c:manualLayout>
          <c:xMode val="edge"/>
          <c:yMode val="edge"/>
          <c:x val="0.16008447757086744"/>
          <c:y val="1.9608389659257194E-2"/>
        </c:manualLayout>
      </c:layout>
      <c:overlay val="0"/>
    </c:title>
    <c:autoTitleDeleted val="0"/>
    <c:view3D>
      <c:rotX val="3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003120529815076E-2"/>
          <c:y val="0.30301395953824356"/>
          <c:w val="0.76666666666666672"/>
          <c:h val="0.63567767570720313"/>
        </c:manualLayout>
      </c:layout>
      <c:pie3DChart>
        <c:varyColors val="1"/>
        <c:ser>
          <c:idx val="0"/>
          <c:order val="0"/>
          <c:explosion val="6"/>
          <c:dPt>
            <c:idx val="0"/>
            <c:bubble3D val="0"/>
            <c:explosion val="0"/>
          </c:dPt>
          <c:dPt>
            <c:idx val="1"/>
            <c:bubble3D val="0"/>
            <c:explosion val="5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0"/>
              <c:layout>
                <c:manualLayout>
                  <c:x val="3.4938692424274484E-2"/>
                  <c:y val="-0.1165371877261860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2470799420498367E-2"/>
                  <c:y val="8.8629687305799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033322457469992E-2"/>
                  <c:y val="-7.71159315391982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1830986856537767E-2"/>
                  <c:y val="-5.98720563829242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Class'!$B$4:$B$7</c:f>
              <c:numCache>
                <c:formatCode>0</c:formatCode>
                <c:ptCount val="4"/>
                <c:pt idx="0">
                  <c:v>106</c:v>
                </c:pt>
                <c:pt idx="1">
                  <c:v>77</c:v>
                </c:pt>
                <c:pt idx="2">
                  <c:v>37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500" baseline="0"/>
              <a:t>Total Aid by Class Level: $3,430,458</a:t>
            </a:r>
          </a:p>
        </c:rich>
      </c:tx>
      <c:layout>
        <c:manualLayout>
          <c:xMode val="edge"/>
          <c:yMode val="edge"/>
          <c:x val="0.21375210561366398"/>
          <c:y val="1.4866625714338898E-2"/>
        </c:manualLayout>
      </c:layout>
      <c:overlay val="0"/>
    </c:title>
    <c:autoTitleDeleted val="0"/>
    <c:view3D>
      <c:rotX val="1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052748070670276E-2"/>
          <c:y val="0.15161342864056887"/>
          <c:w val="0.8990825688073395"/>
          <c:h val="0.61407595029642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'Aid recipients by Class'!$C$3</c:f>
              <c:strCache>
                <c:ptCount val="1"/>
                <c:pt idx="0">
                  <c:v>Total Accepted Aid Amount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286480980922161E-2"/>
                  <c:y val="-1.9679920329107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0439387707133622E-2"/>
                  <c:y val="-2.8728057928929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329934970815215E-2"/>
                  <c:y val="-2.3065467880344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9444444444444445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Class'!$C$4:$C$7</c:f>
              <c:numCache>
                <c:formatCode>"$"#,##0</c:formatCode>
                <c:ptCount val="4"/>
                <c:pt idx="0">
                  <c:v>1484312.7</c:v>
                </c:pt>
                <c:pt idx="1">
                  <c:v>1062276.68</c:v>
                </c:pt>
                <c:pt idx="2">
                  <c:v>507271</c:v>
                </c:pt>
                <c:pt idx="3">
                  <c:v>376597.77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08748984"/>
        <c:axId val="108758000"/>
        <c:axId val="0"/>
      </c:bar3DChart>
      <c:catAx>
        <c:axId val="108748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8758000"/>
        <c:crosses val="autoZero"/>
        <c:auto val="1"/>
        <c:lblAlgn val="ctr"/>
        <c:lblOffset val="100"/>
        <c:noMultiLvlLbl val="0"/>
      </c:catAx>
      <c:valAx>
        <c:axId val="108758000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1087489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38636541700944"/>
          <c:y val="0.87779918467638351"/>
          <c:w val="0.45764949857014142"/>
          <c:h val="0.106873010554531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$9,567</a:t>
            </a:r>
            <a:endParaRPr lang="en-US" sz="1200" b="0"/>
          </a:p>
        </c:rich>
      </c:tx>
      <c:layout>
        <c:manualLayout>
          <c:xMode val="edge"/>
          <c:yMode val="edge"/>
          <c:x val="0.22659028086605454"/>
          <c:y val="2.309180561988575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9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446621489734142E-2"/>
          <c:y val="0.19578976540975856"/>
          <c:w val="0.96824055209881976"/>
          <c:h val="0.7890381640148088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40000" dist="23000" dir="624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0586622096458809"/>
                  <c:y val="0.2518560179977502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7898222013988033"/>
                  <c:y val="-0.23594626758611695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02947420481438"/>
                      <c:h val="0.2173913043478260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Need'!$C$9,'Gift Aid - Merit vs Need'!$C$10)</c:f>
              <c:numCache>
                <c:formatCode>"$"#,##0</c:formatCode>
                <c:ptCount val="2"/>
                <c:pt idx="0">
                  <c:v>6642.2622516556294</c:v>
                </c:pt>
                <c:pt idx="1">
                  <c:v>2925.1125827814571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$18,840</a:t>
            </a:r>
            <a:endParaRPr lang="en-US" sz="1200" b="0"/>
          </a:p>
        </c:rich>
      </c:tx>
      <c:layout>
        <c:manualLayout>
          <c:xMode val="edge"/>
          <c:yMode val="edge"/>
          <c:x val="0.2204519152244073"/>
          <c:y val="1.838235294117647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277976214012378E-2"/>
          <c:y val="0.14821892430220429"/>
          <c:w val="0.90016638935108162"/>
          <c:h val="0.82417207040296425"/>
        </c:manualLayout>
      </c:layout>
      <c:pie3DChart>
        <c:varyColors val="1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explosion val="7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dLbl>
              <c:idx val="0"/>
              <c:layout>
                <c:manualLayout>
                  <c:x val="2.8728107819567229E-2"/>
                  <c:y val="0.3230765719502453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055232830903824"/>
                  <c:y val="-0.25248430902658908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346952519360081"/>
                      <c:h val="0.2651140346587111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Need'!$E$9,'Gift Aid - Merit vs Need'!$E$10)</c:f>
              <c:numCache>
                <c:formatCode>"$"#,##0</c:formatCode>
                <c:ptCount val="2"/>
                <c:pt idx="0">
                  <c:v>15838.571428571429</c:v>
                </c:pt>
                <c:pt idx="1">
                  <c:v>3001.7142857142858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Combined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$9,978</a:t>
            </a:r>
            <a:endParaRPr lang="en-US" sz="1200" b="0"/>
          </a:p>
        </c:rich>
      </c:tx>
      <c:layout>
        <c:manualLayout>
          <c:xMode val="edge"/>
          <c:yMode val="edge"/>
          <c:x val="0.26225141328487783"/>
          <c:y val="1.771038567128711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1442781011127283E-2"/>
          <c:y val="0.17930839754539457"/>
          <c:w val="0.96798116462789763"/>
          <c:h val="0.818820441562451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6736124557245174"/>
                  <c:y val="0.21977046347467435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9130209381020366"/>
                  <c:y val="-0.2112825027306369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887317229772454"/>
                      <c:h val="0.2142857142857142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Need'!$G$9,'Gift Aid - Merit vs Need'!$G$10)</c:f>
              <c:numCache>
                <c:formatCode>"$"#,##0</c:formatCode>
                <c:ptCount val="2"/>
                <c:pt idx="0">
                  <c:v>7049.6936708860767</c:v>
                </c:pt>
                <c:pt idx="1">
                  <c:v>2928.506329113924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en-US" sz="1600"/>
              <a:t>Average Financial Need Per Student</a:t>
            </a:r>
          </a:p>
        </c:rich>
      </c:tx>
      <c:layout>
        <c:manualLayout>
          <c:xMode val="edge"/>
          <c:yMode val="edge"/>
          <c:x val="0.19241433377246148"/>
          <c:y val="2.333717714399514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66844015872385"/>
          <c:y val="0.15548715295285412"/>
          <c:w val="0.79840373257550945"/>
          <c:h val="0.533682268737165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'Gap Data &amp; Charts'!$A$8</c:f>
              <c:strCache>
                <c:ptCount val="1"/>
                <c:pt idx="0">
                  <c:v>Gift Aid³ (to meet financial need)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3.11792922436419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Charts'!$C$8,'Gap Data &amp; Charts'!$E$8,'Gap Data &amp; Charts'!$G$8)</c:f>
              <c:numCache>
                <c:formatCode>"$"#,##0</c:formatCode>
                <c:ptCount val="3"/>
                <c:pt idx="0">
                  <c:v>9086.4744370860917</c:v>
                </c:pt>
                <c:pt idx="1">
                  <c:v>18085.142857142859</c:v>
                </c:pt>
                <c:pt idx="2">
                  <c:v>9485.1496202531634</c:v>
                </c:pt>
              </c:numCache>
            </c:numRef>
          </c:val>
        </c:ser>
        <c:ser>
          <c:idx val="1"/>
          <c:order val="1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1.085776330076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7796.8566887417228</c:v>
                </c:pt>
                <c:pt idx="1">
                  <c:v>20448.428571428572</c:v>
                </c:pt>
                <c:pt idx="2">
                  <c:v>8357.3693670886078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08767016"/>
        <c:axId val="108770152"/>
        <c:axId val="0"/>
      </c:bar3DChart>
      <c:catAx>
        <c:axId val="108767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8770152"/>
        <c:crossesAt val="0"/>
        <c:auto val="1"/>
        <c:lblAlgn val="ctr"/>
        <c:lblOffset val="100"/>
        <c:noMultiLvlLbl val="0"/>
      </c:catAx>
      <c:valAx>
        <c:axId val="108770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Need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08767016"/>
        <c:crosses val="autoZero"/>
        <c:crossBetween val="between"/>
        <c:majorUnit val="0.5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 lvl="3" algn="ctr" rtl="0"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Financial Aid Gap (unmet need)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938424597029859E-2"/>
                  <c:y val="-0.18154997517202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2877867386499858E-2"/>
                  <c:y val="-0.297258396865932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6297855616153576E-2"/>
                  <c:y val="-0.190558274810243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7796.8566887417228</c:v>
                </c:pt>
                <c:pt idx="1">
                  <c:v>20448.428571428572</c:v>
                </c:pt>
                <c:pt idx="2">
                  <c:v>8357.3693670886078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08768192"/>
        <c:axId val="108760352"/>
        <c:axId val="0"/>
      </c:bar3DChart>
      <c:catAx>
        <c:axId val="108768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8760352"/>
        <c:crosses val="autoZero"/>
        <c:auto val="1"/>
        <c:lblAlgn val="ctr"/>
        <c:lblOffset val="100"/>
        <c:noMultiLvlLbl val="0"/>
      </c:catAx>
      <c:valAx>
        <c:axId val="108760352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0876819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5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emf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9526</xdr:rowOff>
    </xdr:from>
    <xdr:to>
      <xdr:col>6</xdr:col>
      <xdr:colOff>628650</xdr:colOff>
      <xdr:row>16</xdr:row>
      <xdr:rowOff>85726</xdr:rowOff>
    </xdr:to>
    <xdr:sp macro="" textlink="">
      <xdr:nvSpPr>
        <xdr:cNvPr id="2" name="TextBox 1"/>
        <xdr:cNvSpPr txBox="1"/>
      </xdr:nvSpPr>
      <xdr:spPr>
        <a:xfrm>
          <a:off x="0" y="1695451"/>
          <a:ext cx="65913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"Merit-Based Gift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Aid" reflects</a:t>
          </a:r>
        </a:p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non-need-based gift aid, for which eligibility is not contingent upon financial need. 5. "Need-Based Gift Aid" requires financial need for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eligibility. Data reflect degree-seeking, Undergraduate financial aid recipients with complete FAFSAs and need (excludes students with $0 need).</a:t>
          </a:r>
          <a:r>
            <a:rPr lang="en-US" sz="8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0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0" y="1495425"/>
          <a:ext cx="66484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"Financial Aid Gap"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represents unmet financial need, calculated by subtracting a student's total gift aid from their financial need. Data reflect degree-seeking,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Undergraduate financial aid recipients with complete FAFSAs and need (excludes students with $0 need).</a:t>
          </a:r>
          <a:r>
            <a:rPr lang="en-US" sz="8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438150</xdr:colOff>
          <xdr:row>46</xdr:row>
          <xdr:rowOff>28575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123825</xdr:rowOff>
    </xdr:from>
    <xdr:to>
      <xdr:col>7</xdr:col>
      <xdr:colOff>367665</xdr:colOff>
      <xdr:row>29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329565</xdr:colOff>
      <xdr:row>14</xdr:row>
      <xdr:rowOff>169545</xdr:rowOff>
    </xdr:from>
    <xdr:to>
      <xdr:col>15</xdr:col>
      <xdr:colOff>24765</xdr:colOff>
      <xdr:row>29</xdr:row>
      <xdr:rowOff>169545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15</xdr:col>
      <xdr:colOff>0</xdr:colOff>
      <xdr:row>15</xdr:row>
      <xdr:rowOff>95250</xdr:rowOff>
    </xdr:to>
    <xdr:sp macro="" textlink="">
      <xdr:nvSpPr>
        <xdr:cNvPr id="4" name="TextBox 3"/>
        <xdr:cNvSpPr txBox="1"/>
      </xdr:nvSpPr>
      <xdr:spPr>
        <a:xfrm>
          <a:off x="0" y="1066800"/>
          <a:ext cx="9144000" cy="200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Undergraduate Student Financial Aid Information for 2015-16</a:t>
          </a:r>
          <a:endParaRPr lang="en-US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HOPE Scholarship (merit-based State scholarship) maximum possible award amount: $3,495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Zell Miller Scholarship (merit-based State scholarship) maximum possible award amount: $4,682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Federal Pell Grant (need-based Federal grant) maximum possible award amount: $5,775 per academic year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Forty-eight (48) percent of 2014-15 UGA graduating seniors had an average indebtedness of $22,087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Estimated Cost of Attendance (Fall &amp; Spring): $25,134 (Resident), $43,868 (Nonresident) living on campus</a:t>
          </a:r>
        </a:p>
        <a:p>
          <a:pPr lvl="1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600074</xdr:colOff>
      <xdr:row>5</xdr:row>
      <xdr:rowOff>57150</xdr:rowOff>
    </xdr:to>
    <xdr:sp macro="" textlink="">
      <xdr:nvSpPr>
        <xdr:cNvPr id="5" name="TextBox 4"/>
        <xdr:cNvSpPr txBox="1"/>
      </xdr:nvSpPr>
      <xdr:spPr>
        <a:xfrm>
          <a:off x="0" y="0"/>
          <a:ext cx="9744074" cy="1123950"/>
        </a:xfrm>
        <a:prstGeom prst="rect">
          <a:avLst/>
        </a:prstGeom>
        <a:solidFill>
          <a:schemeClr val="bg1">
            <a:lumMod val="75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University of Georgia: Office of Student Financial Aid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2015-16 Financial Aid Recipient Profile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College of Pharmacy</a:t>
          </a:r>
          <a:r>
            <a:rPr lang="en-US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– Undergraduate</a:t>
          </a:r>
        </a:p>
        <a:p>
          <a:pPr algn="ctr"/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266700</xdr:colOff>
      <xdr:row>51</xdr:row>
      <xdr:rowOff>114299</xdr:rowOff>
    </xdr:from>
    <xdr:to>
      <xdr:col>15</xdr:col>
      <xdr:colOff>255270</xdr:colOff>
      <xdr:row>69</xdr:row>
      <xdr:rowOff>104774</xdr:rowOff>
    </xdr:to>
    <xdr:grpSp>
      <xdr:nvGrpSpPr>
        <xdr:cNvPr id="10" name="Group 9"/>
        <xdr:cNvGrpSpPr/>
      </xdr:nvGrpSpPr>
      <xdr:grpSpPr>
        <a:xfrm>
          <a:off x="266700" y="9944099"/>
          <a:ext cx="9237345" cy="3419475"/>
          <a:chOff x="9144000" y="7734299"/>
          <a:chExt cx="7532370" cy="2244090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9144000" y="7734299"/>
          <a:ext cx="3703320" cy="2244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2915900" y="7736205"/>
          <a:ext cx="3760470" cy="2240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161924</xdr:colOff>
          <xdr:row>38</xdr:row>
          <xdr:rowOff>152399</xdr:rowOff>
        </xdr:from>
        <xdr:to>
          <xdr:col>15</xdr:col>
          <xdr:colOff>358756</xdr:colOff>
          <xdr:row>50</xdr:row>
          <xdr:rowOff>180974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'Aid recipients by Class'!$A$2:$F$11" spid="_x0000_s5347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61924" y="7505699"/>
              <a:ext cx="9445607" cy="2314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0</xdr:colOff>
      <xdr:row>30</xdr:row>
      <xdr:rowOff>19050</xdr:rowOff>
    </xdr:from>
    <xdr:ext cx="9753600" cy="1438599"/>
    <xdr:sp macro="" textlink="">
      <xdr:nvSpPr>
        <xdr:cNvPr id="12" name="TextBox 11"/>
        <xdr:cNvSpPr txBox="1"/>
      </xdr:nvSpPr>
      <xdr:spPr>
        <a:xfrm>
          <a:off x="0" y="5848350"/>
          <a:ext cx="9753600" cy="143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College</a:t>
          </a:r>
          <a:r>
            <a:rPr lang="en-US" sz="16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-Specific </a:t>
          </a:r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Undergraduate Aid Recipient Demographics for 2015-16</a:t>
          </a: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Thirty-one (31) percent of aid recipients are male, and sixty-nine (69) percent are female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Sixteen (16) percent of aid recipients are First Generation college students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Forty (40) percent of aid recipients are Federal Pell Grant eligible, with an average award of $4,582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Graduating seniors had an average indebtedness of $17,196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18</xdr:row>
      <xdr:rowOff>352426</xdr:rowOff>
    </xdr:from>
    <xdr:to>
      <xdr:col>15</xdr:col>
      <xdr:colOff>571501</xdr:colOff>
      <xdr:row>35</xdr:row>
      <xdr:rowOff>19051</xdr:rowOff>
    </xdr:to>
    <xdr:grpSp>
      <xdr:nvGrpSpPr>
        <xdr:cNvPr id="4" name="Group 3"/>
        <xdr:cNvGrpSpPr/>
      </xdr:nvGrpSpPr>
      <xdr:grpSpPr>
        <a:xfrm>
          <a:off x="19049" y="3886201"/>
          <a:ext cx="9801227" cy="3086100"/>
          <a:chOff x="281426" y="2266572"/>
          <a:chExt cx="7234312" cy="2167937"/>
        </a:xfrm>
      </xdr:grpSpPr>
      <xdr:graphicFrame macro="">
        <xdr:nvGraphicFramePr>
          <xdr:cNvPr id="5" name="Chart 4"/>
          <xdr:cNvGraphicFramePr/>
        </xdr:nvGraphicFramePr>
        <xdr:xfrm>
          <a:off x="281426" y="2266572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2722245" y="2279954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5138298" y="2273263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 fLocksWithSheet="0"/>
  </xdr:twoCellAnchor>
  <xdr:twoCellAnchor>
    <xdr:from>
      <xdr:col>0</xdr:col>
      <xdr:colOff>9525</xdr:colOff>
      <xdr:row>54</xdr:row>
      <xdr:rowOff>152400</xdr:rowOff>
    </xdr:from>
    <xdr:to>
      <xdr:col>15</xdr:col>
      <xdr:colOff>571500</xdr:colOff>
      <xdr:row>72</xdr:row>
      <xdr:rowOff>142873</xdr:rowOff>
    </xdr:to>
    <xdr:grpSp>
      <xdr:nvGrpSpPr>
        <xdr:cNvPr id="9" name="Group 8"/>
        <xdr:cNvGrpSpPr/>
      </xdr:nvGrpSpPr>
      <xdr:grpSpPr>
        <a:xfrm>
          <a:off x="9525" y="11191875"/>
          <a:ext cx="9810750" cy="3419473"/>
          <a:chOff x="618708" y="2155680"/>
          <a:chExt cx="8270023" cy="2486700"/>
        </a:xfrm>
      </xdr:grpSpPr>
      <xdr:graphicFrame macro="">
        <xdr:nvGraphicFramePr>
          <xdr:cNvPr id="10" name="Chart 9"/>
          <xdr:cNvGraphicFramePr/>
        </xdr:nvGraphicFramePr>
        <xdr:xfrm>
          <a:off x="4773931" y="2163131"/>
          <a:ext cx="4114800" cy="2479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/>
        </xdr:nvGraphicFramePr>
        <xdr:xfrm>
          <a:off x="618708" y="2155680"/>
          <a:ext cx="4114800" cy="22650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37</xdr:row>
          <xdr:rowOff>66674</xdr:rowOff>
        </xdr:from>
        <xdr:to>
          <xdr:col>15</xdr:col>
          <xdr:colOff>523875</xdr:colOff>
          <xdr:row>54</xdr:row>
          <xdr:rowOff>51344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'Gap Data &amp; Charts'!$A$2:$G$15" spid="_x0000_s6586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28575" y="7800974"/>
              <a:ext cx="9744075" cy="32898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9524</xdr:rowOff>
        </xdr:from>
        <xdr:to>
          <xdr:col>15</xdr:col>
          <xdr:colOff>495299</xdr:colOff>
          <xdr:row>21</xdr:row>
          <xdr:rowOff>21986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'Gift Aid - Merit vs Need'!$A$3:$G$17" spid="_x0000_s658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0" y="685799"/>
              <a:ext cx="9744074" cy="36224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1"/>
  <sheetViews>
    <sheetView tabSelected="1" workbookViewId="0"/>
  </sheetViews>
  <sheetFormatPr defaultRowHeight="15" x14ac:dyDescent="0.25"/>
  <cols>
    <col min="1" max="1" width="14.85546875" customWidth="1"/>
    <col min="2" max="2" width="10.7109375" bestFit="1" customWidth="1"/>
    <col min="4" max="4" width="9.7109375" bestFit="1" customWidth="1"/>
    <col min="16" max="16" width="6.140625" customWidth="1"/>
  </cols>
  <sheetData>
    <row r="1" spans="1:5" x14ac:dyDescent="0.25">
      <c r="A1" s="112" t="s">
        <v>34</v>
      </c>
      <c r="B1" s="33"/>
      <c r="C1" s="33"/>
      <c r="D1" s="33"/>
    </row>
    <row r="2" spans="1:5" x14ac:dyDescent="0.25">
      <c r="A2" s="34" t="s">
        <v>35</v>
      </c>
      <c r="B2" s="35"/>
      <c r="C2" s="35"/>
      <c r="D2" s="35"/>
    </row>
    <row r="3" spans="1:5" x14ac:dyDescent="0.25">
      <c r="A3" s="32" t="s">
        <v>8</v>
      </c>
      <c r="B3" s="19">
        <v>11622</v>
      </c>
      <c r="C3" s="37">
        <f>SUM(B3:B6)</f>
        <v>25134</v>
      </c>
      <c r="D3" s="111">
        <f>B3/C$3</f>
        <v>0.46240152781093341</v>
      </c>
    </row>
    <row r="4" spans="1:5" x14ac:dyDescent="0.25">
      <c r="A4" s="32" t="s">
        <v>9</v>
      </c>
      <c r="B4" s="19">
        <v>840</v>
      </c>
      <c r="D4" s="111">
        <f t="shared" ref="D4:D6" si="0">B4/C$3</f>
        <v>3.34208641680592E-2</v>
      </c>
    </row>
    <row r="5" spans="1:5" x14ac:dyDescent="0.25">
      <c r="A5" s="32" t="s">
        <v>10</v>
      </c>
      <c r="B5" s="19">
        <v>9450</v>
      </c>
      <c r="D5" s="111">
        <f t="shared" si="0"/>
        <v>0.37598472189066601</v>
      </c>
    </row>
    <row r="6" spans="1:5" x14ac:dyDescent="0.25">
      <c r="A6" s="32" t="s">
        <v>11</v>
      </c>
      <c r="B6" s="19">
        <v>3222</v>
      </c>
      <c r="D6" s="111">
        <f t="shared" si="0"/>
        <v>0.12819288613034138</v>
      </c>
    </row>
    <row r="7" spans="1:5" x14ac:dyDescent="0.25">
      <c r="A7" s="18"/>
      <c r="B7" s="19"/>
    </row>
    <row r="8" spans="1:5" x14ac:dyDescent="0.25">
      <c r="A8" s="34" t="s">
        <v>36</v>
      </c>
      <c r="B8" s="36"/>
      <c r="C8" s="36"/>
      <c r="D8" s="36"/>
      <c r="E8" s="35"/>
    </row>
    <row r="9" spans="1:5" x14ac:dyDescent="0.25">
      <c r="A9" s="32" t="s">
        <v>8</v>
      </c>
      <c r="B9" s="19">
        <v>29832</v>
      </c>
      <c r="C9" s="37">
        <f>SUM(B9:B12)</f>
        <v>43868</v>
      </c>
      <c r="D9" s="111">
        <f>B9/C$9</f>
        <v>0.6800401203610833</v>
      </c>
    </row>
    <row r="10" spans="1:5" x14ac:dyDescent="0.25">
      <c r="A10" s="32" t="s">
        <v>9</v>
      </c>
      <c r="B10" s="19">
        <v>840</v>
      </c>
      <c r="D10" s="111">
        <f t="shared" ref="D10:D12" si="1">B10/C$9</f>
        <v>1.9148354153369199E-2</v>
      </c>
    </row>
    <row r="11" spans="1:5" x14ac:dyDescent="0.25">
      <c r="A11" s="32" t="s">
        <v>10</v>
      </c>
      <c r="B11" s="19">
        <v>9450</v>
      </c>
      <c r="D11" s="111">
        <f t="shared" si="1"/>
        <v>0.21541898422540348</v>
      </c>
    </row>
    <row r="12" spans="1:5" x14ac:dyDescent="0.25">
      <c r="A12" s="32" t="s">
        <v>11</v>
      </c>
      <c r="B12" s="19">
        <v>3746</v>
      </c>
      <c r="D12" s="111">
        <f t="shared" si="1"/>
        <v>8.5392541260144075E-2</v>
      </c>
    </row>
    <row r="40" spans="1:2" x14ac:dyDescent="0.25">
      <c r="A40" s="1" t="s">
        <v>32</v>
      </c>
      <c r="B40" s="110">
        <v>42702</v>
      </c>
    </row>
    <row r="41" spans="1:2" x14ac:dyDescent="0.25">
      <c r="A41" s="1" t="s">
        <v>33</v>
      </c>
      <c r="B41" s="110">
        <v>42702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workbookViewId="0"/>
  </sheetViews>
  <sheetFormatPr defaultRowHeight="15" x14ac:dyDescent="0.25"/>
  <cols>
    <col min="1" max="1" width="15.7109375" customWidth="1"/>
    <col min="2" max="2" width="17.85546875" customWidth="1"/>
    <col min="3" max="3" width="16.5703125" customWidth="1"/>
    <col min="4" max="4" width="16.28515625" customWidth="1"/>
    <col min="5" max="5" width="17.7109375" customWidth="1"/>
    <col min="6" max="6" width="16.5703125" customWidth="1"/>
    <col min="9" max="9" width="7" customWidth="1"/>
    <col min="12" max="12" width="5" customWidth="1"/>
  </cols>
  <sheetData>
    <row r="1" spans="1:8" ht="15.75" thickBot="1" x14ac:dyDescent="0.3"/>
    <row r="2" spans="1:8" ht="12" customHeight="1" thickBot="1" x14ac:dyDescent="0.3">
      <c r="A2" s="87"/>
      <c r="B2" s="102"/>
      <c r="C2" s="114" t="str">
        <f>'COA Data'!A1 &amp; " Aid Recipients by Class Level"</f>
        <v>2015-16 Aid Recipients by Class Level</v>
      </c>
      <c r="D2" s="88"/>
      <c r="E2" s="88"/>
      <c r="F2" s="89"/>
    </row>
    <row r="3" spans="1:8" ht="26.25" thickBot="1" x14ac:dyDescent="0.3">
      <c r="A3" s="90"/>
      <c r="B3" s="25" t="s">
        <v>12</v>
      </c>
      <c r="C3" s="25" t="s">
        <v>13</v>
      </c>
      <c r="D3" s="25" t="s">
        <v>21</v>
      </c>
      <c r="E3" s="25" t="s">
        <v>15</v>
      </c>
      <c r="F3" s="26" t="s">
        <v>17</v>
      </c>
      <c r="H3" s="38"/>
    </row>
    <row r="4" spans="1:8" ht="13.15" customHeight="1" x14ac:dyDescent="0.25">
      <c r="A4" s="91" t="s">
        <v>14</v>
      </c>
      <c r="B4" s="107">
        <v>106</v>
      </c>
      <c r="C4" s="95">
        <v>1484312.7</v>
      </c>
      <c r="D4" s="98">
        <v>14003</v>
      </c>
      <c r="E4" s="99">
        <f>B4/B8</f>
        <v>0.42063492063492064</v>
      </c>
      <c r="F4" s="99">
        <f>C4/C8</f>
        <v>0.43268643286028718</v>
      </c>
      <c r="H4" s="38"/>
    </row>
    <row r="5" spans="1:8" ht="13.15" customHeight="1" x14ac:dyDescent="0.25">
      <c r="A5" s="92" t="s">
        <v>18</v>
      </c>
      <c r="B5" s="108">
        <v>77</v>
      </c>
      <c r="C5" s="96">
        <v>1062276.68</v>
      </c>
      <c r="D5" s="98">
        <v>13796</v>
      </c>
      <c r="E5" s="100">
        <f>B5/B8</f>
        <v>0.30555555555555558</v>
      </c>
      <c r="F5" s="100">
        <f>C5/C8</f>
        <v>0.30966029420880703</v>
      </c>
      <c r="H5" s="38"/>
    </row>
    <row r="6" spans="1:8" ht="13.15" customHeight="1" x14ac:dyDescent="0.25">
      <c r="A6" s="92" t="s">
        <v>19</v>
      </c>
      <c r="B6" s="108">
        <v>37</v>
      </c>
      <c r="C6" s="96">
        <v>507271</v>
      </c>
      <c r="D6" s="98">
        <v>13710</v>
      </c>
      <c r="E6" s="100">
        <f>B6/B8</f>
        <v>0.14682539682539683</v>
      </c>
      <c r="F6" s="100">
        <f>C6/C8</f>
        <v>0.14787266826152654</v>
      </c>
      <c r="H6" s="38"/>
    </row>
    <row r="7" spans="1:8" ht="13.15" customHeight="1" thickBot="1" x14ac:dyDescent="0.3">
      <c r="A7" s="93" t="s">
        <v>20</v>
      </c>
      <c r="B7" s="109">
        <v>32</v>
      </c>
      <c r="C7" s="97">
        <v>376597.77</v>
      </c>
      <c r="D7" s="98">
        <v>11769</v>
      </c>
      <c r="E7" s="101">
        <f>B7/B8</f>
        <v>0.12698412698412698</v>
      </c>
      <c r="F7" s="101">
        <f>C7/C8</f>
        <v>0.10978060466937922</v>
      </c>
      <c r="H7" s="38"/>
    </row>
    <row r="8" spans="1:8" ht="13.15" customHeight="1" thickBot="1" x14ac:dyDescent="0.3">
      <c r="A8" s="94" t="s">
        <v>16</v>
      </c>
      <c r="B8" s="40">
        <f>SUM(B4:B7)</f>
        <v>252</v>
      </c>
      <c r="C8" s="41">
        <f>SUM(C4:C7)</f>
        <v>3430458.15</v>
      </c>
      <c r="D8" s="42">
        <f>(C8/B8)</f>
        <v>13612.929166666667</v>
      </c>
      <c r="E8" s="43">
        <f>SUM(E4:E7)</f>
        <v>1</v>
      </c>
      <c r="F8" s="44">
        <f>SUM(F4:F7)</f>
        <v>1</v>
      </c>
      <c r="H8" s="38"/>
    </row>
    <row r="9" spans="1:8" ht="9.6" customHeight="1" x14ac:dyDescent="0.25">
      <c r="A9" s="103" t="s">
        <v>23</v>
      </c>
      <c r="B9" s="104"/>
      <c r="C9" s="105"/>
      <c r="D9" s="106"/>
    </row>
    <row r="10" spans="1:8" ht="9.6" customHeight="1" x14ac:dyDescent="0.25">
      <c r="A10" s="103" t="s">
        <v>24</v>
      </c>
      <c r="B10" s="104"/>
      <c r="C10" s="105"/>
      <c r="D10" s="106"/>
    </row>
    <row r="11" spans="1:8" ht="9.6" customHeight="1" x14ac:dyDescent="0.25">
      <c r="A11" s="103" t="s">
        <v>25</v>
      </c>
      <c r="B11" s="104"/>
      <c r="C11" s="105"/>
      <c r="D11" s="106"/>
    </row>
    <row r="12" spans="1:8" ht="12" customHeight="1" x14ac:dyDescent="0.25"/>
    <row r="27" ht="8.25" customHeight="1" x14ac:dyDescent="0.25"/>
    <row r="38" spans="1:2" x14ac:dyDescent="0.25">
      <c r="A38" t="s">
        <v>26</v>
      </c>
    </row>
    <row r="40" spans="1:2" x14ac:dyDescent="0.25">
      <c r="A40" s="1" t="str">
        <f>'COA Data'!A40</f>
        <v>Start</v>
      </c>
      <c r="B40" s="113">
        <f>'COA Data'!B40</f>
        <v>42702</v>
      </c>
    </row>
    <row r="41" spans="1:2" x14ac:dyDescent="0.25">
      <c r="A41" s="1" t="str">
        <f>'COA Data'!A41</f>
        <v>Finish</v>
      </c>
      <c r="B41" s="113">
        <f>'COA Data'!B41</f>
        <v>42702</v>
      </c>
    </row>
  </sheetData>
  <pageMargins left="0.7" right="0.7" top="0.75" bottom="0.75" header="0.3" footer="0.3"/>
  <pageSetup orientation="portrait" r:id="rId1"/>
  <ignoredErrors>
    <ignoredError sqref="D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1"/>
  <sheetViews>
    <sheetView showGridLines="0" workbookViewId="0"/>
  </sheetViews>
  <sheetFormatPr defaultRowHeight="15" x14ac:dyDescent="0.25"/>
  <cols>
    <col min="1" max="1" width="32.5703125" customWidth="1"/>
    <col min="2" max="2" width="11.7109375" customWidth="1"/>
    <col min="3" max="3" width="10.5703125" customWidth="1"/>
    <col min="4" max="4" width="11.7109375" customWidth="1"/>
    <col min="5" max="5" width="11.140625" customWidth="1"/>
    <col min="6" max="6" width="11.7109375" customWidth="1"/>
    <col min="7" max="7" width="9.5703125" customWidth="1"/>
  </cols>
  <sheetData>
    <row r="2" spans="1:10" ht="15.75" thickBot="1" x14ac:dyDescent="0.3"/>
    <row r="3" spans="1:10" ht="14.1" customHeight="1" x14ac:dyDescent="0.25">
      <c r="A3" s="48" t="str">
        <f>'COA Data'!A1 &amp; " Undergraduate Gift Aid - Aid Recipients with Complete FAFSAs¹ and Financial Need²"</f>
        <v>2015-16 Undergraduate Gift Aid - Aid Recipients with Complete FAFSAs¹ and Financial Need²</v>
      </c>
      <c r="B3" s="2"/>
      <c r="C3" s="2"/>
      <c r="D3" s="2"/>
      <c r="E3" s="2"/>
      <c r="F3" s="2"/>
      <c r="G3" s="3"/>
    </row>
    <row r="4" spans="1:10" ht="3" customHeight="1" x14ac:dyDescent="0.25">
      <c r="A4" s="27"/>
      <c r="B4" s="4"/>
      <c r="C4" s="4"/>
      <c r="D4" s="4"/>
      <c r="E4" s="4"/>
      <c r="F4" s="4"/>
      <c r="G4" s="5"/>
    </row>
    <row r="5" spans="1:10" ht="16.5" customHeight="1" thickBot="1" x14ac:dyDescent="0.3">
      <c r="A5" s="28"/>
      <c r="B5" s="50" t="s">
        <v>0</v>
      </c>
      <c r="C5" s="51"/>
      <c r="D5" s="50" t="s">
        <v>1</v>
      </c>
      <c r="E5" s="51"/>
      <c r="F5" s="50" t="s">
        <v>3</v>
      </c>
      <c r="G5" s="49"/>
    </row>
    <row r="6" spans="1:10" ht="10.5" customHeight="1" x14ac:dyDescent="0.25">
      <c r="A6" s="56" t="s">
        <v>7</v>
      </c>
      <c r="B6" s="21">
        <v>151</v>
      </c>
      <c r="C6" s="22"/>
      <c r="D6" s="23">
        <v>7</v>
      </c>
      <c r="E6" s="24"/>
      <c r="F6" s="21">
        <f>B6+D6</f>
        <v>158</v>
      </c>
      <c r="G6" s="22"/>
    </row>
    <row r="7" spans="1:10" ht="12" customHeight="1" x14ac:dyDescent="0.25">
      <c r="A7" s="20" t="s">
        <v>2</v>
      </c>
      <c r="B7" s="83" t="s">
        <v>6</v>
      </c>
      <c r="C7" s="84" t="s">
        <v>5</v>
      </c>
      <c r="D7" s="85" t="s">
        <v>4</v>
      </c>
      <c r="E7" s="85" t="s">
        <v>5</v>
      </c>
      <c r="F7" s="83" t="s">
        <v>4</v>
      </c>
      <c r="G7" s="84" t="s">
        <v>5</v>
      </c>
    </row>
    <row r="8" spans="1:10" ht="15.95" customHeight="1" x14ac:dyDescent="0.25">
      <c r="A8" s="29" t="s">
        <v>28</v>
      </c>
      <c r="B8" s="65">
        <v>1444673.6</v>
      </c>
      <c r="C8" s="66">
        <f>B8/B6</f>
        <v>9567.374834437087</v>
      </c>
      <c r="D8" s="67">
        <v>131882</v>
      </c>
      <c r="E8" s="67">
        <f>D8/D6</f>
        <v>18840.285714285714</v>
      </c>
      <c r="F8" s="65">
        <f>B8+D8</f>
        <v>1576555.6</v>
      </c>
      <c r="G8" s="68">
        <f>F8/F6</f>
        <v>9978.2000000000007</v>
      </c>
    </row>
    <row r="9" spans="1:10" ht="15.95" customHeight="1" x14ac:dyDescent="0.25">
      <c r="A9" s="30" t="s">
        <v>22</v>
      </c>
      <c r="B9" s="61">
        <v>1002981.6</v>
      </c>
      <c r="C9" s="62">
        <f>B9/B6</f>
        <v>6642.2622516556294</v>
      </c>
      <c r="D9" s="63">
        <v>110870</v>
      </c>
      <c r="E9" s="63">
        <f>D9/D6</f>
        <v>15838.571428571429</v>
      </c>
      <c r="F9" s="61">
        <f>B9+D9</f>
        <v>1113851.6000000001</v>
      </c>
      <c r="G9" s="64">
        <f>F9/F6</f>
        <v>7049.6936708860767</v>
      </c>
      <c r="J9" s="111">
        <f>F9/F8</f>
        <v>0.7065095579248839</v>
      </c>
    </row>
    <row r="10" spans="1:10" ht="15.95" customHeight="1" thickBot="1" x14ac:dyDescent="0.3">
      <c r="A10" s="54" t="s">
        <v>27</v>
      </c>
      <c r="B10" s="57">
        <v>441692</v>
      </c>
      <c r="C10" s="58">
        <f>B10/B6</f>
        <v>2925.1125827814571</v>
      </c>
      <c r="D10" s="59">
        <v>21012</v>
      </c>
      <c r="E10" s="59">
        <f>D10/D6</f>
        <v>3001.7142857142858</v>
      </c>
      <c r="F10" s="57">
        <f>B10+D10</f>
        <v>462704</v>
      </c>
      <c r="G10" s="60">
        <f>F10/F6</f>
        <v>2928.506329113924</v>
      </c>
    </row>
    <row r="11" spans="1:10" ht="12" customHeight="1" x14ac:dyDescent="0.25">
      <c r="A11" s="78" t="s">
        <v>2</v>
      </c>
      <c r="B11" s="80"/>
      <c r="C11" s="80"/>
      <c r="D11" s="78"/>
      <c r="E11" s="78"/>
      <c r="F11" s="78"/>
      <c r="G11" s="78"/>
      <c r="H11" s="79"/>
    </row>
    <row r="12" spans="1:10" ht="12" customHeight="1" x14ac:dyDescent="0.25">
      <c r="A12" s="80"/>
      <c r="B12" s="80"/>
      <c r="C12" s="80"/>
      <c r="D12" s="80"/>
      <c r="E12" s="80"/>
      <c r="F12" s="80"/>
      <c r="G12" s="80"/>
      <c r="H12" s="79"/>
    </row>
    <row r="13" spans="1:10" ht="12" customHeight="1" x14ac:dyDescent="0.25">
      <c r="A13" s="47"/>
      <c r="B13" s="77"/>
      <c r="C13" s="81"/>
      <c r="D13" s="77"/>
      <c r="E13" s="81"/>
      <c r="F13" s="77"/>
      <c r="G13" s="82"/>
      <c r="H13" s="79"/>
    </row>
    <row r="14" spans="1:10" ht="12" customHeight="1" x14ac:dyDescent="0.25">
      <c r="A14" s="47"/>
      <c r="B14" s="77"/>
      <c r="C14" s="81"/>
      <c r="D14" s="77"/>
      <c r="E14" s="81"/>
      <c r="F14" s="77"/>
      <c r="G14" s="82"/>
      <c r="H14" s="79"/>
    </row>
    <row r="15" spans="1:10" ht="12" customHeight="1" x14ac:dyDescent="0.25">
      <c r="A15" s="47"/>
      <c r="B15" s="77"/>
      <c r="C15" s="81"/>
      <c r="D15" s="77"/>
      <c r="E15" s="81"/>
      <c r="F15" s="77"/>
      <c r="G15" s="82"/>
      <c r="H15" s="79"/>
    </row>
    <row r="19" spans="3:3" x14ac:dyDescent="0.25">
      <c r="C19" s="31"/>
    </row>
    <row r="40" spans="1:2" x14ac:dyDescent="0.25">
      <c r="A40" s="1" t="str">
        <f>'Aid recipients by Class'!A40</f>
        <v>Start</v>
      </c>
      <c r="B40" s="113">
        <f>'Aid recipients by Class'!B40</f>
        <v>42702</v>
      </c>
    </row>
    <row r="41" spans="1:2" x14ac:dyDescent="0.25">
      <c r="A41" s="1" t="str">
        <f>'Aid recipients by Class'!A41</f>
        <v>Finish</v>
      </c>
      <c r="B41" s="113">
        <f>'Aid recipients by Class'!B41</f>
        <v>42702</v>
      </c>
    </row>
  </sheetData>
  <pageMargins left="0.7" right="0.7" top="0.75" bottom="0.75" header="0.3" footer="0.3"/>
  <pageSetup scale="91" orientation="portrait" r:id="rId1"/>
  <ignoredErrors>
    <ignoredError sqref="F8:F10 C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showGridLines="0" zoomScaleNormal="100" workbookViewId="0"/>
  </sheetViews>
  <sheetFormatPr defaultRowHeight="15" x14ac:dyDescent="0.25"/>
  <cols>
    <col min="1" max="1" width="29.140625" customWidth="1"/>
    <col min="2" max="2" width="12.140625" customWidth="1"/>
    <col min="3" max="3" width="11" customWidth="1"/>
    <col min="4" max="4" width="11.7109375" customWidth="1"/>
    <col min="5" max="5" width="12.42578125" customWidth="1"/>
    <col min="6" max="6" width="12" customWidth="1"/>
    <col min="7" max="7" width="11.28515625" customWidth="1"/>
    <col min="15" max="15" width="5" customWidth="1"/>
  </cols>
  <sheetData>
    <row r="1" spans="1:7" ht="15.6" customHeight="1" thickBot="1" x14ac:dyDescent="0.35">
      <c r="A1" s="14"/>
      <c r="B1" s="7"/>
      <c r="C1" s="7"/>
      <c r="D1" s="7"/>
      <c r="E1" s="7"/>
      <c r="F1" s="7"/>
      <c r="G1" s="7"/>
    </row>
    <row r="2" spans="1:7" ht="14.1" customHeight="1" x14ac:dyDescent="0.25">
      <c r="A2" s="86" t="str">
        <f>'COA Data'!A1 &amp; " Undergraduate Financial Aid Gap - Aid Recipients with Complete FAFSAs¹ and Need"</f>
        <v>2015-16 Undergraduate Financial Aid Gap - Aid Recipients with Complete FAFSAs¹ and Need</v>
      </c>
      <c r="B2" s="2"/>
      <c r="C2" s="2"/>
      <c r="D2" s="2"/>
      <c r="E2" s="2"/>
      <c r="F2" s="2"/>
      <c r="G2" s="3"/>
    </row>
    <row r="3" spans="1:7" ht="3" customHeight="1" x14ac:dyDescent="0.25">
      <c r="A3" s="27"/>
      <c r="B3" s="4"/>
      <c r="C3" s="4"/>
      <c r="D3" s="4"/>
      <c r="E3" s="4"/>
      <c r="F3" s="4"/>
      <c r="G3" s="5"/>
    </row>
    <row r="4" spans="1:7" ht="15" customHeight="1" thickBot="1" x14ac:dyDescent="0.3">
      <c r="A4" s="28"/>
      <c r="B4" s="50" t="s">
        <v>0</v>
      </c>
      <c r="C4" s="51"/>
      <c r="D4" s="50" t="s">
        <v>1</v>
      </c>
      <c r="E4" s="51"/>
      <c r="F4" s="50" t="s">
        <v>3</v>
      </c>
      <c r="G4" s="49"/>
    </row>
    <row r="5" spans="1:7" ht="12.6" customHeight="1" x14ac:dyDescent="0.25">
      <c r="A5" s="56" t="s">
        <v>7</v>
      </c>
      <c r="B5" s="52">
        <f>'Gift Aid - Merit vs Need'!B6</f>
        <v>151</v>
      </c>
      <c r="C5" s="22"/>
      <c r="D5" s="53">
        <f>'Gift Aid - Merit vs Need'!D6</f>
        <v>7</v>
      </c>
      <c r="E5" s="24"/>
      <c r="F5" s="52">
        <f>B5+D5</f>
        <v>158</v>
      </c>
      <c r="G5" s="22"/>
    </row>
    <row r="6" spans="1:7" ht="11.25" customHeight="1" x14ac:dyDescent="0.25">
      <c r="A6" s="20" t="s">
        <v>2</v>
      </c>
      <c r="B6" s="17" t="s">
        <v>6</v>
      </c>
      <c r="C6" s="15" t="s">
        <v>5</v>
      </c>
      <c r="D6" s="16" t="s">
        <v>4</v>
      </c>
      <c r="E6" s="16" t="s">
        <v>5</v>
      </c>
      <c r="F6" s="17" t="s">
        <v>4</v>
      </c>
      <c r="G6" s="15" t="s">
        <v>5</v>
      </c>
    </row>
    <row r="7" spans="1:7" ht="15.95" customHeight="1" x14ac:dyDescent="0.25">
      <c r="A7" s="55" t="s">
        <v>29</v>
      </c>
      <c r="B7" s="65">
        <v>2549383</v>
      </c>
      <c r="C7" s="66">
        <f>B7/B5</f>
        <v>16883.331125827815</v>
      </c>
      <c r="D7" s="67">
        <v>269735</v>
      </c>
      <c r="E7" s="67">
        <f>D7/D5</f>
        <v>38533.571428571428</v>
      </c>
      <c r="F7" s="65">
        <f>B7+D7</f>
        <v>2819118</v>
      </c>
      <c r="G7" s="68">
        <f>F7/F5</f>
        <v>17842.518987341773</v>
      </c>
    </row>
    <row r="8" spans="1:7" ht="15.95" customHeight="1" x14ac:dyDescent="0.25">
      <c r="A8" s="45" t="s">
        <v>30</v>
      </c>
      <c r="B8" s="69">
        <f>B7-B9</f>
        <v>1372057.64</v>
      </c>
      <c r="C8" s="70">
        <f>B8/B5</f>
        <v>9086.4744370860917</v>
      </c>
      <c r="D8" s="71">
        <f>D7-D9</f>
        <v>126596</v>
      </c>
      <c r="E8" s="71">
        <f>D8/D5</f>
        <v>18085.142857142859</v>
      </c>
      <c r="F8" s="69">
        <f>B8+D8</f>
        <v>1498653.64</v>
      </c>
      <c r="G8" s="72">
        <f>F8/F5</f>
        <v>9485.1496202531634</v>
      </c>
    </row>
    <row r="9" spans="1:7" ht="15.95" customHeight="1" thickBot="1" x14ac:dyDescent="0.3">
      <c r="A9" s="46" t="s">
        <v>31</v>
      </c>
      <c r="B9" s="73">
        <v>1177325.3600000001</v>
      </c>
      <c r="C9" s="74">
        <f>B9/B5</f>
        <v>7796.8566887417228</v>
      </c>
      <c r="D9" s="75">
        <v>143139</v>
      </c>
      <c r="E9" s="75">
        <f>D9/D5</f>
        <v>20448.428571428572</v>
      </c>
      <c r="F9" s="73">
        <f>B9+D9</f>
        <v>1320464.3600000001</v>
      </c>
      <c r="G9" s="76">
        <f>F9/F5</f>
        <v>8357.3693670886078</v>
      </c>
    </row>
    <row r="10" spans="1:7" ht="12" customHeight="1" x14ac:dyDescent="0.25">
      <c r="A10" s="47"/>
      <c r="B10" s="9"/>
      <c r="C10" s="10"/>
      <c r="D10" s="9"/>
      <c r="E10" s="10"/>
      <c r="F10" s="9"/>
      <c r="G10" s="6"/>
    </row>
    <row r="11" spans="1:7" ht="12" customHeight="1" x14ac:dyDescent="0.25">
      <c r="A11" s="47"/>
      <c r="B11" s="9"/>
      <c r="C11" s="10"/>
      <c r="D11" s="9"/>
      <c r="E11" s="10"/>
      <c r="F11" s="9"/>
      <c r="G11" s="6"/>
    </row>
    <row r="12" spans="1:7" ht="12" customHeight="1" x14ac:dyDescent="0.25">
      <c r="A12" s="47"/>
      <c r="B12" s="9"/>
      <c r="C12" s="10"/>
      <c r="D12" s="9"/>
      <c r="E12" s="10"/>
      <c r="F12" s="9"/>
      <c r="G12" s="6"/>
    </row>
    <row r="13" spans="1:7" ht="12" customHeight="1" x14ac:dyDescent="0.25">
      <c r="A13" s="47"/>
      <c r="B13" s="9"/>
      <c r="C13" s="10"/>
      <c r="D13" s="9"/>
      <c r="E13" s="10"/>
      <c r="F13" s="9"/>
      <c r="G13" s="6"/>
    </row>
    <row r="14" spans="1:7" ht="12" customHeight="1" x14ac:dyDescent="0.25">
      <c r="A14" s="47"/>
      <c r="B14" s="9"/>
      <c r="C14" s="10"/>
      <c r="D14" s="9"/>
      <c r="E14" s="10"/>
      <c r="F14" s="9"/>
      <c r="G14" s="6"/>
    </row>
    <row r="15" spans="1:7" x14ac:dyDescent="0.25">
      <c r="A15" s="13"/>
      <c r="B15" s="9"/>
      <c r="C15" s="10"/>
      <c r="D15" s="9"/>
      <c r="E15" s="10"/>
      <c r="F15" s="9"/>
      <c r="G15" s="6"/>
    </row>
    <row r="16" spans="1:7" x14ac:dyDescent="0.25">
      <c r="A16" s="13"/>
      <c r="B16" s="9"/>
      <c r="C16" s="10"/>
      <c r="D16" s="9"/>
      <c r="E16" s="10"/>
      <c r="F16" s="9"/>
      <c r="G16" s="6"/>
    </row>
    <row r="17" spans="1:7" x14ac:dyDescent="0.25">
      <c r="A17" s="13"/>
      <c r="B17" s="9"/>
      <c r="C17" s="10"/>
      <c r="D17" s="9"/>
      <c r="E17" s="10"/>
      <c r="F17" s="9"/>
      <c r="G17" s="6"/>
    </row>
    <row r="18" spans="1:7" x14ac:dyDescent="0.25">
      <c r="A18" s="13"/>
      <c r="B18" s="9"/>
      <c r="C18" s="10"/>
      <c r="D18" s="9"/>
      <c r="E18" s="10"/>
      <c r="F18" s="9"/>
      <c r="G18" s="6"/>
    </row>
    <row r="19" spans="1:7" x14ac:dyDescent="0.25">
      <c r="A19" s="13"/>
      <c r="B19" s="9"/>
      <c r="C19" s="10"/>
      <c r="D19" s="9"/>
      <c r="E19" s="10"/>
      <c r="F19" s="9"/>
      <c r="G19" s="6"/>
    </row>
    <row r="20" spans="1:7" x14ac:dyDescent="0.25">
      <c r="A20" s="8"/>
      <c r="B20" s="9"/>
      <c r="C20" s="10"/>
      <c r="D20" s="9"/>
      <c r="E20" s="10"/>
      <c r="F20" s="9"/>
      <c r="G20" s="6"/>
    </row>
    <row r="21" spans="1:7" x14ac:dyDescent="0.25">
      <c r="A21" s="8"/>
      <c r="B21" s="9"/>
      <c r="C21" s="10"/>
      <c r="D21" s="9"/>
      <c r="E21" s="10"/>
      <c r="F21" s="9"/>
      <c r="G21" s="6"/>
    </row>
    <row r="22" spans="1:7" x14ac:dyDescent="0.25">
      <c r="A22" s="11"/>
      <c r="B22" s="12"/>
      <c r="C22" s="12"/>
      <c r="D22" s="12"/>
      <c r="E22" s="12"/>
      <c r="F22" s="12"/>
      <c r="G22" s="12"/>
    </row>
    <row r="23" spans="1:7" ht="13.9" customHeight="1" x14ac:dyDescent="0.25">
      <c r="A23" s="1"/>
    </row>
    <row r="40" spans="1:2" x14ac:dyDescent="0.25">
      <c r="A40" s="1" t="str">
        <f>'COA Data'!A40</f>
        <v>Start</v>
      </c>
      <c r="B40" s="113">
        <f>'COA Data'!B40</f>
        <v>42702</v>
      </c>
    </row>
    <row r="41" spans="1:2" x14ac:dyDescent="0.25">
      <c r="A41" s="1" t="str">
        <f>'COA Data'!A41</f>
        <v>Finish</v>
      </c>
      <c r="B41" s="113">
        <f>'COA Data'!B41</f>
        <v>42702</v>
      </c>
    </row>
  </sheetData>
  <pageMargins left="0.7" right="0.7" top="0.75" bottom="0.75" header="0.3" footer="0.3"/>
  <pageSetup scale="83" orientation="portrait" r:id="rId1"/>
  <ignoredErrors>
    <ignoredError sqref="F7:F9 C9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0:B61"/>
  <sheetViews>
    <sheetView workbookViewId="0">
      <selection activeCell="D61" sqref="D61"/>
    </sheetView>
  </sheetViews>
  <sheetFormatPr defaultRowHeight="15" x14ac:dyDescent="0.25"/>
  <cols>
    <col min="2" max="2" width="10.7109375" bestFit="1" customWidth="1"/>
    <col min="10" max="10" width="11.5703125" customWidth="1"/>
  </cols>
  <sheetData>
    <row r="60" spans="1:2" x14ac:dyDescent="0.25">
      <c r="A60" s="1" t="str">
        <f>'COA Data'!A40</f>
        <v>Start</v>
      </c>
      <c r="B60" s="113">
        <f>'COA Data'!B40</f>
        <v>42702</v>
      </c>
    </row>
    <row r="61" spans="1:2" x14ac:dyDescent="0.25">
      <c r="A61" s="1" t="str">
        <f>'COA Data'!A41</f>
        <v>Finish</v>
      </c>
      <c r="B61" s="113">
        <f>'COA Data'!B41</f>
        <v>42702</v>
      </c>
    </row>
  </sheetData>
  <printOptions horizontalCentered="1"/>
  <pageMargins left="0.75" right="0.25" top="0.75" bottom="0.75" header="0.3" footer="0.3"/>
  <pageSetup scale="97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9218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438150</xdr:colOff>
                <xdr:row>46</xdr:row>
                <xdr:rowOff>28575</xdr:rowOff>
              </to>
            </anchor>
          </objectPr>
        </oleObject>
      </mc:Choice>
      <mc:Fallback>
        <oleObject progId="Document" shapeId="921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workbookViewId="0">
      <selection activeCell="E74" sqref="E74"/>
    </sheetView>
  </sheetViews>
  <sheetFormatPr defaultRowHeight="15" x14ac:dyDescent="0.25"/>
  <cols>
    <col min="1" max="1" width="9.140625" customWidth="1"/>
    <col min="2" max="2" width="10.7109375" bestFit="1" customWidth="1"/>
    <col min="3" max="5" width="9.140625" customWidth="1"/>
    <col min="7" max="7" width="9.140625" customWidth="1"/>
  </cols>
  <sheetData>
    <row r="1" spans="1:15" ht="18.75" customHeight="1" x14ac:dyDescent="0.25"/>
    <row r="2" spans="1:15" ht="15.75" customHeight="1" x14ac:dyDescent="0.25"/>
    <row r="3" spans="1:15" ht="18.75" customHeight="1" x14ac:dyDescent="0.25"/>
    <row r="4" spans="1:15" ht="15" customHeight="1" x14ac:dyDescent="0.25"/>
    <row r="5" spans="1:15" ht="15.75" customHeight="1" x14ac:dyDescent="0.25"/>
    <row r="6" spans="1:15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  <row r="38" spans="1:14" x14ac:dyDescent="0.25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</row>
    <row r="80" spans="1:2" x14ac:dyDescent="0.25">
      <c r="A80" s="1" t="str">
        <f>'COA Data'!A40</f>
        <v>Start</v>
      </c>
      <c r="B80" s="113">
        <f>'COA Data'!B40</f>
        <v>42702</v>
      </c>
    </row>
    <row r="81" spans="1:2" x14ac:dyDescent="0.25">
      <c r="A81" s="1" t="str">
        <f>'COA Data'!A41</f>
        <v>Finish</v>
      </c>
      <c r="B81" s="113">
        <f>'COA Data'!B41</f>
        <v>42702</v>
      </c>
    </row>
  </sheetData>
  <mergeCells count="7">
    <mergeCell ref="K38:L38"/>
    <mergeCell ref="M38:N38"/>
    <mergeCell ref="A38:B38"/>
    <mergeCell ref="C38:D38"/>
    <mergeCell ref="E38:F38"/>
    <mergeCell ref="G38:H38"/>
    <mergeCell ref="I38:J38"/>
  </mergeCells>
  <pageMargins left="0.5" right="0" top="0.5" bottom="0.5" header="0.3" footer="0.3"/>
  <pageSetup scale="67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81"/>
  <sheetViews>
    <sheetView workbookViewId="0"/>
  </sheetViews>
  <sheetFormatPr defaultRowHeight="15" x14ac:dyDescent="0.25"/>
  <cols>
    <col min="1" max="1" width="9.140625" customWidth="1"/>
    <col min="2" max="2" width="10.7109375" bestFit="1" customWidth="1"/>
    <col min="14" max="14" width="9.140625" customWidth="1"/>
    <col min="16" max="16" width="13.42578125" customWidth="1"/>
  </cols>
  <sheetData>
    <row r="2" spans="1:16" ht="23.25" x14ac:dyDescent="0.35">
      <c r="A2" s="116" t="str">
        <f xml:space="preserve"> "College-Specific Undergraduate Gift Aid for " &amp; 'COA Data'!A1 &amp; ": Aid Recipients with Complete FAFSAs and Need"</f>
        <v>College-Specific Undergraduate Gift Aid for 2015-16: Aid Recipients with Complete FAFSAs and Need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19" ht="29.25" customHeight="1" x14ac:dyDescent="0.25"/>
    <row r="36" spans="1:16" ht="38.25" customHeight="1" x14ac:dyDescent="0.25"/>
    <row r="37" spans="1:16" ht="23.25" x14ac:dyDescent="0.35">
      <c r="A37" s="116" t="str">
        <f xml:space="preserve"> "College-Specific Undergraduate Financial Need and Financial Aid Gap (unmet financial need) for " &amp; 'COA Data'!A1</f>
        <v>College-Specific Undergraduate Financial Need and Financial Aid Gap (unmet financial need) for 2015-16</v>
      </c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</row>
    <row r="42" spans="1:16" ht="17.25" customHeight="1" x14ac:dyDescent="0.25"/>
    <row r="54" ht="18" customHeight="1" x14ac:dyDescent="0.25"/>
    <row r="80" spans="1:2" x14ac:dyDescent="0.25">
      <c r="A80" s="1" t="str">
        <f>'COA Data'!A40</f>
        <v>Start</v>
      </c>
      <c r="B80" s="113">
        <f>'COA Data'!B40</f>
        <v>42702</v>
      </c>
    </row>
    <row r="81" spans="1:2" x14ac:dyDescent="0.25">
      <c r="A81" s="1" t="str">
        <f>'COA Data'!A41</f>
        <v>Finish</v>
      </c>
      <c r="B81" s="113">
        <f>'COA Data'!B41</f>
        <v>42702</v>
      </c>
    </row>
  </sheetData>
  <mergeCells count="2">
    <mergeCell ref="A2:P2"/>
    <mergeCell ref="A37:P37"/>
  </mergeCells>
  <pageMargins left="0.75" right="0" top="0.5" bottom="0.5" header="0.3" footer="0.3"/>
  <pageSetup scale="6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COA Data</vt:lpstr>
      <vt:lpstr>Aid recipients by Class</vt:lpstr>
      <vt:lpstr>Gift Aid - Merit vs Need</vt:lpstr>
      <vt:lpstr>Gap Data &amp; Charts</vt:lpstr>
      <vt:lpstr>Overview</vt:lpstr>
      <vt:lpstr>Page 2</vt:lpstr>
      <vt:lpstr>Page 3</vt:lpstr>
      <vt:lpstr>'Aid recipients by Class'!Print_Area</vt:lpstr>
      <vt:lpstr>'Page 2'!Print_Area</vt:lpstr>
    </vt:vector>
  </TitlesOfParts>
  <Company>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 Alderman</dc:creator>
  <cp:lastModifiedBy>Glen C Falk</cp:lastModifiedBy>
  <cp:lastPrinted>2016-06-20T14:45:28Z</cp:lastPrinted>
  <dcterms:created xsi:type="dcterms:W3CDTF">2013-02-22T13:49:14Z</dcterms:created>
  <dcterms:modified xsi:type="dcterms:W3CDTF">2016-11-29T13:23:51Z</dcterms:modified>
</cp:coreProperties>
</file>