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falk\Documents\GitHub\OSFA\AidRecipientProfiles\2015-16\1516-Data\1516AidRecipientProfilesWIP\"/>
    </mc:Choice>
  </mc:AlternateContent>
  <bookViews>
    <workbookView xWindow="90" yWindow="300" windowWidth="18180" windowHeight="8550"/>
  </bookViews>
  <sheets>
    <sheet name="COA Data" sheetId="3" r:id="rId1"/>
    <sheet name="Aid recipients by Class" sheetId="6" r:id="rId2"/>
    <sheet name="Gift Aid - Merit vs Need" sheetId="9" r:id="rId3"/>
    <sheet name="Gap Data &amp; Charts" sheetId="1" r:id="rId4"/>
    <sheet name="Overview" sheetId="13" r:id="rId5"/>
    <sheet name="Page 2" sheetId="10" r:id="rId6"/>
    <sheet name="Page 3" sheetId="11" r:id="rId7"/>
  </sheets>
  <definedNames>
    <definedName name="_xlnm.Print_Area" localSheetId="1">'Aid recipients by Class'!$A$1:$H$31</definedName>
    <definedName name="_xlnm.Print_Area" localSheetId="5">'Page 2'!$A$1:$P$71</definedName>
  </definedNames>
  <calcPr calcId="152511"/>
</workbook>
</file>

<file path=xl/calcChain.xml><?xml version="1.0" encoding="utf-8"?>
<calcChain xmlns="http://schemas.openxmlformats.org/spreadsheetml/2006/main">
  <c r="A81" i="11" l="1"/>
  <c r="B80" i="11"/>
  <c r="A80" i="11"/>
  <c r="A81" i="10" l="1"/>
  <c r="A80" i="10"/>
  <c r="B60" i="13" l="1"/>
  <c r="A61" i="13"/>
  <c r="A60" i="13"/>
  <c r="B40" i="1"/>
  <c r="A41" i="1"/>
  <c r="A40" i="1"/>
  <c r="C9" i="3" l="1"/>
  <c r="D8" i="9" l="1"/>
  <c r="B8" i="9" l="1"/>
  <c r="F7" i="1" l="1"/>
  <c r="F8" i="1"/>
  <c r="D5" i="1"/>
  <c r="B5" i="1"/>
  <c r="C8" i="6" l="1"/>
  <c r="D9" i="1" l="1"/>
  <c r="B9" i="1"/>
  <c r="F6" i="9"/>
  <c r="E9" i="1" l="1"/>
  <c r="E8" i="1"/>
  <c r="E7" i="1"/>
  <c r="C9" i="1"/>
  <c r="C8" i="1"/>
  <c r="C7" i="1"/>
  <c r="E10" i="9"/>
  <c r="E9" i="9"/>
  <c r="E8" i="9"/>
  <c r="C10" i="9"/>
  <c r="C9" i="9"/>
  <c r="C8" i="9"/>
  <c r="F10" i="9"/>
  <c r="G10" i="9" s="1"/>
  <c r="F9" i="9"/>
  <c r="G9" i="9" s="1"/>
  <c r="F8" i="9"/>
  <c r="F9" i="1"/>
  <c r="F5" i="1"/>
  <c r="G9" i="1" l="1"/>
  <c r="G7" i="1"/>
  <c r="G8" i="1"/>
  <c r="G8" i="9"/>
  <c r="C3" i="3"/>
  <c r="B8" i="6" l="1"/>
  <c r="E8" i="6" l="1"/>
  <c r="D8" i="6"/>
  <c r="F8" i="6" l="1"/>
</calcChain>
</file>

<file path=xl/sharedStrings.xml><?xml version="1.0" encoding="utf-8"?>
<sst xmlns="http://schemas.openxmlformats.org/spreadsheetml/2006/main" count="66" uniqueCount="43">
  <si>
    <t>Resident</t>
  </si>
  <si>
    <t>Nonresident</t>
  </si>
  <si>
    <t xml:space="preserve"> </t>
  </si>
  <si>
    <t>Combined</t>
  </si>
  <si>
    <t>Total</t>
  </si>
  <si>
    <t>Average</t>
  </si>
  <si>
    <t xml:space="preserve">Total </t>
  </si>
  <si>
    <t>Number of Students</t>
  </si>
  <si>
    <t>Tuition/Fees</t>
  </si>
  <si>
    <t>Books/Supplies</t>
  </si>
  <si>
    <t>Room/Board</t>
  </si>
  <si>
    <t>Misc./Travel</t>
  </si>
  <si>
    <t>Aid Recipients</t>
  </si>
  <si>
    <t>Total Accepted Aid Amount</t>
  </si>
  <si>
    <t>Freshmen</t>
  </si>
  <si>
    <t>% of Overall Aid Recipients</t>
  </si>
  <si>
    <t>Totals</t>
  </si>
  <si>
    <t>% of Total Accepted Aid Amount</t>
  </si>
  <si>
    <t>Sophomores</t>
  </si>
  <si>
    <t>Juniors</t>
  </si>
  <si>
    <t>Seniors</t>
  </si>
  <si>
    <t>Average Accepted Aid Amount</t>
  </si>
  <si>
    <r>
      <t>Merit-Based Gift Aid</t>
    </r>
    <r>
      <rPr>
        <b/>
        <sz val="11"/>
        <color theme="1"/>
        <rFont val="Calibri"/>
        <family val="2"/>
      </rPr>
      <t>⁴</t>
    </r>
  </si>
  <si>
    <t xml:space="preserve">Note: Data reflect degree-seeking Undergraduates with accepted financial aid of all types, including loans. Class level (as defined for financial aid    </t>
  </si>
  <si>
    <t xml:space="preserve">purposes) was determined by earned hours as of the beginning of the academic year, and does not reflect class level changes that occur as a result  </t>
  </si>
  <si>
    <t>of hours earned during the academic year. Aid recipients and accepted aid amounts reflect year-end totals. Percentages are rounded.</t>
  </si>
  <si>
    <t>Data from RFFB40T</t>
  </si>
  <si>
    <r>
      <t>Need-Based Gift Aid</t>
    </r>
    <r>
      <rPr>
        <b/>
        <sz val="11"/>
        <color theme="1"/>
        <rFont val="Calibri"/>
        <family val="2"/>
      </rPr>
      <t>⁵</t>
    </r>
  </si>
  <si>
    <r>
      <rPr>
        <b/>
        <sz val="11"/>
        <color theme="1"/>
        <rFont val="Calibri"/>
        <family val="2"/>
        <scheme val="minor"/>
      </rPr>
      <t>All Gift Aid³</t>
    </r>
    <r>
      <rPr>
        <b/>
        <sz val="8"/>
        <color theme="1"/>
        <rFont val="Calibri"/>
        <family val="2"/>
        <scheme val="minor"/>
      </rPr>
      <t xml:space="preserve"> (combined merit &amp; need-based)</t>
    </r>
  </si>
  <si>
    <r>
      <t>Financial Need</t>
    </r>
    <r>
      <rPr>
        <b/>
        <sz val="11"/>
        <color theme="1"/>
        <rFont val="Calibri"/>
        <family val="2"/>
      </rPr>
      <t>²</t>
    </r>
  </si>
  <si>
    <r>
      <rPr>
        <b/>
        <sz val="11"/>
        <color theme="1"/>
        <rFont val="Calibri"/>
        <family val="2"/>
        <scheme val="minor"/>
      </rPr>
      <t>Gift Aid</t>
    </r>
    <r>
      <rPr>
        <b/>
        <sz val="11"/>
        <color theme="1"/>
        <rFont val="Calibri"/>
        <family val="2"/>
      </rPr>
      <t>³</t>
    </r>
    <r>
      <rPr>
        <b/>
        <sz val="10"/>
        <color theme="1"/>
        <rFont val="Calibri"/>
        <family val="2"/>
        <scheme val="minor"/>
      </rPr>
      <t xml:space="preserve"> (to meet financial need)</t>
    </r>
  </si>
  <si>
    <r>
      <t>Financial Aid Gap</t>
    </r>
    <r>
      <rPr>
        <b/>
        <sz val="11"/>
        <rFont val="Calibri"/>
        <family val="2"/>
      </rPr>
      <t>⁴</t>
    </r>
    <r>
      <rPr>
        <b/>
        <sz val="10"/>
        <rFont val="Calibri"/>
        <family val="2"/>
        <scheme val="minor"/>
      </rPr>
      <t xml:space="preserve"> </t>
    </r>
    <r>
      <rPr>
        <b/>
        <sz val="8"/>
        <rFont val="Calibri"/>
        <family val="2"/>
        <scheme val="minor"/>
      </rPr>
      <t>(unmet need)</t>
    </r>
  </si>
  <si>
    <t>Percentage of Total Cost for Resident 2015-16</t>
  </si>
  <si>
    <t>Percentage of Total Cost for Nonresident 2015-16</t>
  </si>
  <si>
    <t>Start</t>
  </si>
  <si>
    <t>Finish</t>
  </si>
  <si>
    <t>o:\departments\research\Aid Recipient Profiles\2015-16\1516 Data\1516 - All  By Level.xlsx</t>
  </si>
  <si>
    <t>2015-16 Aid Recipients by Class Level</t>
  </si>
  <si>
    <r>
      <t>2015-16 Undergraduate Gift Aid - Aid Recipients with Complete FAFSAs</t>
    </r>
    <r>
      <rPr>
        <b/>
        <sz val="11"/>
        <color theme="1"/>
        <rFont val="Calibri"/>
        <family val="2"/>
      </rPr>
      <t>¹</t>
    </r>
    <r>
      <rPr>
        <b/>
        <sz val="11"/>
        <color theme="1"/>
        <rFont val="Calibri"/>
        <family val="2"/>
        <scheme val="minor"/>
      </rPr>
      <t xml:space="preserve"> and Financial Need</t>
    </r>
    <r>
      <rPr>
        <b/>
        <sz val="11"/>
        <color theme="1"/>
        <rFont val="Calibri"/>
        <family val="2"/>
      </rPr>
      <t>²</t>
    </r>
  </si>
  <si>
    <r>
      <t>2015-16 Undergraduate Financial Aid Gap - Aid Recipients with Complete FAFSAs</t>
    </r>
    <r>
      <rPr>
        <b/>
        <sz val="12"/>
        <color theme="1"/>
        <rFont val="Calibri"/>
        <family val="2"/>
      </rPr>
      <t>¹</t>
    </r>
    <r>
      <rPr>
        <b/>
        <sz val="12"/>
        <color theme="1"/>
        <rFont val="Calibri"/>
        <family val="2"/>
        <scheme val="minor"/>
      </rPr>
      <t xml:space="preserve"> and Need</t>
    </r>
  </si>
  <si>
    <t>Annual Indebtedness (From Annual Report) not ready</t>
  </si>
  <si>
    <t>Undergraduate Gift Aid for 2015-16: Aid Recipients with Complete FAFSAs and Need</t>
  </si>
  <si>
    <t>Undergraduate Financial Need and Financial Aid Gap (unmet financial need) for 2015-16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</si>
</sst>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m/d/yy;@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</font>
    <font>
      <b/>
      <sz val="10"/>
      <name val="Arial"/>
      <family val="2"/>
    </font>
    <font>
      <sz val="9"/>
      <name val="Calibri"/>
      <family val="2"/>
      <scheme val="minor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0" xfId="0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8" fillId="0" borderId="0" xfId="0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centerContinuous"/>
    </xf>
    <xf numFmtId="0" fontId="0" fillId="0" borderId="0" xfId="0" applyFill="1" applyAlignment="1">
      <alignment horizontal="right"/>
    </xf>
    <xf numFmtId="0" fontId="0" fillId="0" borderId="0" xfId="0" applyFill="1"/>
    <xf numFmtId="0" fontId="12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13" fillId="0" borderId="0" xfId="0" applyFont="1"/>
    <xf numFmtId="165" fontId="0" fillId="0" borderId="0" xfId="2" applyNumberFormat="1" applyFont="1"/>
    <xf numFmtId="0" fontId="1" fillId="2" borderId="4" xfId="0" applyFont="1" applyFill="1" applyBorder="1" applyAlignment="1">
      <alignment wrapText="1"/>
    </xf>
    <xf numFmtId="0" fontId="6" fillId="0" borderId="0" xfId="0" applyFont="1" applyBorder="1"/>
    <xf numFmtId="164" fontId="6" fillId="0" borderId="0" xfId="0" applyNumberFormat="1" applyFont="1" applyBorder="1"/>
    <xf numFmtId="164" fontId="6" fillId="0" borderId="0" xfId="2" applyNumberFormat="1" applyFont="1" applyBorder="1"/>
    <xf numFmtId="9" fontId="6" fillId="0" borderId="0" xfId="0" applyNumberFormat="1" applyFont="1" applyBorder="1"/>
    <xf numFmtId="0" fontId="2" fillId="0" borderId="0" xfId="0" applyFont="1" applyBorder="1"/>
    <xf numFmtId="9" fontId="6" fillId="0" borderId="12" xfId="3" applyFont="1" applyBorder="1" applyAlignment="1">
      <alignment horizontal="center"/>
    </xf>
    <xf numFmtId="9" fontId="6" fillId="0" borderId="5" xfId="3" applyFont="1" applyBorder="1" applyAlignment="1">
      <alignment horizontal="center"/>
    </xf>
    <xf numFmtId="164" fontId="6" fillId="0" borderId="12" xfId="2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0" fontId="6" fillId="4" borderId="2" xfId="0" applyFont="1" applyFill="1" applyBorder="1" applyAlignment="1">
      <alignment horizontal="centerContinuous"/>
    </xf>
    <xf numFmtId="0" fontId="6" fillId="4" borderId="3" xfId="0" applyFont="1" applyFill="1" applyBorder="1" applyAlignment="1">
      <alignment horizontal="centerContinuous"/>
    </xf>
    <xf numFmtId="0" fontId="6" fillId="4" borderId="4" xfId="0" applyFont="1" applyFill="1" applyBorder="1"/>
    <xf numFmtId="37" fontId="6" fillId="0" borderId="1" xfId="1" applyNumberFormat="1" applyFont="1" applyFill="1" applyBorder="1" applyAlignment="1">
      <alignment horizontal="centerContinuous" vertical="center"/>
    </xf>
    <xf numFmtId="9" fontId="6" fillId="0" borderId="3" xfId="3" applyFont="1" applyFill="1" applyBorder="1" applyAlignment="1">
      <alignment horizontal="centerContinuous" vertical="center"/>
    </xf>
    <xf numFmtId="37" fontId="6" fillId="0" borderId="2" xfId="1" applyNumberFormat="1" applyFont="1" applyFill="1" applyBorder="1" applyAlignment="1">
      <alignment horizontal="centerContinuous" vertical="center"/>
    </xf>
    <xf numFmtId="9" fontId="6" fillId="0" borderId="2" xfId="3" applyFont="1" applyFill="1" applyBorder="1" applyAlignment="1">
      <alignment horizontal="centerContinuous" vertical="center"/>
    </xf>
    <xf numFmtId="0" fontId="5" fillId="7" borderId="9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0" fillId="2" borderId="4" xfId="0" applyFill="1" applyBorder="1" applyAlignment="1">
      <alignment horizontal="centerContinuous"/>
    </xf>
    <xf numFmtId="0" fontId="0" fillId="2" borderId="4" xfId="0" applyFill="1" applyBorder="1"/>
    <xf numFmtId="0" fontId="5" fillId="2" borderId="4" xfId="0" applyFont="1" applyFill="1" applyBorder="1" applyAlignment="1">
      <alignment horizontal="left"/>
    </xf>
    <xf numFmtId="0" fontId="1" fillId="7" borderId="4" xfId="0" applyFont="1" applyFill="1" applyBorder="1"/>
    <xf numFmtId="0" fontId="0" fillId="0" borderId="0" xfId="0" applyAlignment="1">
      <alignment vertical="center"/>
    </xf>
    <xf numFmtId="0" fontId="16" fillId="0" borderId="0" xfId="0" applyFont="1"/>
    <xf numFmtId="0" fontId="0" fillId="0" borderId="0" xfId="0" applyBorder="1"/>
    <xf numFmtId="0" fontId="16" fillId="0" borderId="13" xfId="0" applyFont="1" applyBorder="1"/>
    <xf numFmtId="0" fontId="0" fillId="0" borderId="13" xfId="0" applyBorder="1"/>
    <xf numFmtId="0" fontId="1" fillId="0" borderId="13" xfId="0" applyFont="1" applyBorder="1"/>
    <xf numFmtId="0" fontId="2" fillId="0" borderId="0" xfId="0" applyFont="1" applyBorder="1" applyAlignment="1">
      <alignment horizontal="left" vertical="center"/>
    </xf>
    <xf numFmtId="165" fontId="0" fillId="0" borderId="0" xfId="0" applyNumberFormat="1"/>
    <xf numFmtId="9" fontId="0" fillId="0" borderId="0" xfId="0" applyNumberFormat="1"/>
    <xf numFmtId="0" fontId="0" fillId="0" borderId="0" xfId="0" applyAlignment="1"/>
    <xf numFmtId="0" fontId="5" fillId="4" borderId="1" xfId="0" applyFont="1" applyFill="1" applyBorder="1" applyAlignment="1">
      <alignment horizontal="centerContinuous" vertical="center"/>
    </xf>
    <xf numFmtId="0" fontId="5" fillId="2" borderId="10" xfId="0" applyFont="1" applyFill="1" applyBorder="1" applyAlignment="1">
      <alignment horizontal="left" vertical="center"/>
    </xf>
    <xf numFmtId="3" fontId="6" fillId="2" borderId="9" xfId="1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9" xfId="2" applyNumberFormat="1" applyFont="1" applyFill="1" applyBorder="1" applyAlignment="1">
      <alignment horizontal="center" vertical="center"/>
    </xf>
    <xf numFmtId="9" fontId="6" fillId="2" borderId="9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Continuous" vertical="center"/>
    </xf>
    <xf numFmtId="0" fontId="0" fillId="2" borderId="5" xfId="0" applyFont="1" applyFill="1" applyBorder="1" applyAlignment="1">
      <alignment horizontal="centerContinuous" vertical="center"/>
    </xf>
    <xf numFmtId="0" fontId="1" fillId="2" borderId="0" xfId="0" applyFont="1" applyFill="1" applyBorder="1" applyAlignment="1">
      <alignment horizontal="centerContinuous" vertical="center"/>
    </xf>
    <xf numFmtId="0" fontId="0" fillId="2" borderId="0" xfId="0" applyFont="1" applyFill="1" applyBorder="1" applyAlignment="1">
      <alignment horizontal="centerContinuous" vertical="center"/>
    </xf>
    <xf numFmtId="37" fontId="4" fillId="0" borderId="1" xfId="1" applyNumberFormat="1" applyFont="1" applyFill="1" applyBorder="1" applyAlignment="1">
      <alignment horizontal="centerContinuous" vertical="center"/>
    </xf>
    <xf numFmtId="37" fontId="4" fillId="0" borderId="2" xfId="1" applyNumberFormat="1" applyFont="1" applyFill="1" applyBorder="1" applyAlignment="1">
      <alignment horizontal="centerContinuous" vertical="center"/>
    </xf>
    <xf numFmtId="0" fontId="1" fillId="3" borderId="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 wrapText="1"/>
    </xf>
    <xf numFmtId="164" fontId="10" fillId="3" borderId="6" xfId="0" applyNumberFormat="1" applyFont="1" applyFill="1" applyBorder="1" applyAlignment="1">
      <alignment horizontal="center" vertical="center"/>
    </xf>
    <xf numFmtId="164" fontId="10" fillId="3" borderId="8" xfId="0" applyNumberFormat="1" applyFont="1" applyFill="1" applyBorder="1" applyAlignment="1">
      <alignment horizontal="center" vertical="center"/>
    </xf>
    <xf numFmtId="164" fontId="10" fillId="3" borderId="7" xfId="0" applyNumberFormat="1" applyFont="1" applyFill="1" applyBorder="1" applyAlignment="1">
      <alignment horizontal="center" vertical="center"/>
    </xf>
    <xf numFmtId="164" fontId="10" fillId="3" borderId="8" xfId="2" applyNumberFormat="1" applyFont="1" applyFill="1" applyBorder="1" applyAlignment="1">
      <alignment horizontal="center" vertical="center"/>
    </xf>
    <xf numFmtId="164" fontId="0" fillId="7" borderId="4" xfId="0" applyNumberFormat="1" applyFont="1" applyFill="1" applyBorder="1" applyAlignment="1">
      <alignment horizontal="center" vertical="center"/>
    </xf>
    <xf numFmtId="164" fontId="0" fillId="7" borderId="5" xfId="0" applyNumberFormat="1" applyFont="1" applyFill="1" applyBorder="1" applyAlignment="1">
      <alignment horizontal="center" vertical="center"/>
    </xf>
    <xf numFmtId="164" fontId="0" fillId="7" borderId="0" xfId="0" applyNumberFormat="1" applyFont="1" applyFill="1" applyBorder="1" applyAlignment="1">
      <alignment horizontal="center" vertical="center"/>
    </xf>
    <xf numFmtId="164" fontId="0" fillId="7" borderId="5" xfId="2" applyNumberFormat="1" applyFon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5" xfId="2" applyNumberFormat="1" applyFont="1" applyFill="1" applyBorder="1" applyAlignment="1">
      <alignment horizontal="center" vertical="center"/>
    </xf>
    <xf numFmtId="164" fontId="0" fillId="6" borderId="4" xfId="0" applyNumberFormat="1" applyFont="1" applyFill="1" applyBorder="1" applyAlignment="1">
      <alignment horizontal="center" vertical="center"/>
    </xf>
    <xf numFmtId="164" fontId="0" fillId="6" borderId="5" xfId="0" applyNumberFormat="1" applyFont="1" applyFill="1" applyBorder="1" applyAlignment="1">
      <alignment horizontal="center" vertical="center"/>
    </xf>
    <xf numFmtId="164" fontId="0" fillId="6" borderId="0" xfId="0" applyNumberFormat="1" applyFont="1" applyFill="1" applyBorder="1" applyAlignment="1">
      <alignment horizontal="center" vertical="center"/>
    </xf>
    <xf numFmtId="164" fontId="0" fillId="6" borderId="5" xfId="2" applyNumberFormat="1" applyFont="1" applyFill="1" applyBorder="1" applyAlignment="1">
      <alignment horizontal="center" vertical="center"/>
    </xf>
    <xf numFmtId="164" fontId="10" fillId="5" borderId="6" xfId="0" applyNumberFormat="1" applyFont="1" applyFill="1" applyBorder="1" applyAlignment="1">
      <alignment horizontal="center" vertical="center"/>
    </xf>
    <xf numFmtId="164" fontId="10" fillId="5" borderId="8" xfId="0" applyNumberFormat="1" applyFont="1" applyFill="1" applyBorder="1" applyAlignment="1">
      <alignment horizontal="center" vertical="center"/>
    </xf>
    <xf numFmtId="164" fontId="10" fillId="5" borderId="7" xfId="0" applyNumberFormat="1" applyFont="1" applyFill="1" applyBorder="1" applyAlignment="1">
      <alignment horizontal="center" vertical="center"/>
    </xf>
    <xf numFmtId="164" fontId="10" fillId="5" borderId="8" xfId="2" applyNumberFormat="1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left"/>
    </xf>
    <xf numFmtId="0" fontId="17" fillId="0" borderId="2" xfId="0" applyFont="1" applyFill="1" applyBorder="1" applyAlignment="1">
      <alignment vertical="center"/>
    </xf>
    <xf numFmtId="0" fontId="19" fillId="0" borderId="0" xfId="0" applyFont="1"/>
    <xf numFmtId="0" fontId="17" fillId="0" borderId="0" xfId="0" applyFont="1" applyFill="1" applyBorder="1" applyAlignment="1">
      <alignment vertical="center"/>
    </xf>
    <xf numFmtId="164" fontId="17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Continuous"/>
    </xf>
    <xf numFmtId="164" fontId="12" fillId="0" borderId="0" xfId="0" applyNumberFormat="1" applyFont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2" fillId="0" borderId="15" xfId="0" applyNumberFormat="1" applyFont="1" applyBorder="1" applyAlignment="1">
      <alignment horizontal="center"/>
    </xf>
    <xf numFmtId="42" fontId="0" fillId="0" borderId="0" xfId="2" applyNumberFormat="1" applyFont="1"/>
    <xf numFmtId="42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3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23" fillId="0" borderId="0" xfId="0" applyFont="1" applyAlignment="1">
      <alignment horizontal="left"/>
    </xf>
    <xf numFmtId="166" fontId="0" fillId="0" borderId="0" xfId="0" applyNumberForma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6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</a:t>
            </a: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: </a:t>
            </a: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$25,134 </a:t>
            </a:r>
            <a:endParaRPr lang="en-US" sz="1400"/>
          </a:p>
        </c:rich>
      </c:tx>
      <c:layout/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194444444444445"/>
          <c:y val="0.35442694663167101"/>
          <c:w val="0.73888888888888893"/>
          <c:h val="0.52753499562554684"/>
        </c:manualLayout>
      </c:layout>
      <c:pie3DChart>
        <c:varyColors val="1"/>
        <c:ser>
          <c:idx val="0"/>
          <c:order val="0"/>
          <c:explosion val="7"/>
          <c:dPt>
            <c:idx val="0"/>
            <c:bubble3D val="0"/>
            <c:explosion val="10"/>
          </c:dPt>
          <c:dLbls>
            <c:dLbl>
              <c:idx val="0"/>
              <c:layout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</c15:spPr>
                  <c15:layout/>
                </c:ext>
              </c:extLst>
            </c:dLbl>
            <c:dLbl>
              <c:idx val="1"/>
              <c:layout/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'COA Data'!$A$3:$A$6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'COA Data'!$B$3:$B$6</c:f>
              <c:numCache>
                <c:formatCode>_("$"* #,##0_);_("$"* \(#,##0\);_("$"* "-"_);_(@_)</c:formatCode>
                <c:ptCount val="4"/>
                <c:pt idx="0">
                  <c:v>11622</c:v>
                </c:pt>
                <c:pt idx="1">
                  <c:v>840</c:v>
                </c:pt>
                <c:pt idx="2">
                  <c:v>9450</c:v>
                </c:pt>
                <c:pt idx="3">
                  <c:v>3222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Attendance: $43,868</a:t>
            </a:r>
            <a:endParaRPr lang="en-US" sz="1400"/>
          </a:p>
        </c:rich>
      </c:tx>
      <c:layout>
        <c:manualLayout>
          <c:xMode val="edge"/>
          <c:yMode val="edge"/>
          <c:x val="0.21942366579177602"/>
          <c:y val="2.7962904636920385E-2"/>
        </c:manualLayout>
      </c:layout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583333333333334"/>
          <c:y val="0.37294546515018956"/>
          <c:w val="0.79722222222222228"/>
          <c:h val="0.56457203266258382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explosion val="13"/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'COA Data'!$A$9:$A$12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'COA Data'!$B$9:$B$12</c:f>
              <c:numCache>
                <c:formatCode>_("$"* #,##0_);_("$"* \(#,##0\);_("$"* "-"??_);_(@_)</c:formatCode>
                <c:ptCount val="4"/>
                <c:pt idx="0">
                  <c:v>29832</c:v>
                </c:pt>
                <c:pt idx="1">
                  <c:v>840</c:v>
                </c:pt>
                <c:pt idx="2">
                  <c:v>9450</c:v>
                </c:pt>
                <c:pt idx="3">
                  <c:v>3746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500" b="1" baseline="0"/>
              <a:t>Total Aid Recipients by Class Level: </a:t>
            </a:r>
          </a:p>
        </c:rich>
      </c:tx>
      <c:layout>
        <c:manualLayout>
          <c:xMode val="edge"/>
          <c:yMode val="edge"/>
          <c:x val="0.16008447757086744"/>
          <c:y val="1.9608389659257194E-2"/>
        </c:manualLayout>
      </c:layout>
      <c:overlay val="0"/>
    </c:title>
    <c:autoTitleDeleted val="0"/>
    <c:view3D>
      <c:rotX val="30"/>
      <c:rotY val="3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003120529815076E-2"/>
          <c:y val="0.30301395953824356"/>
          <c:w val="0.76666666666666672"/>
          <c:h val="0.63567767570720313"/>
        </c:manualLayout>
      </c:layout>
      <c:pie3DChart>
        <c:varyColors val="1"/>
        <c:ser>
          <c:idx val="0"/>
          <c:order val="0"/>
          <c:explosion val="14"/>
          <c:dPt>
            <c:idx val="0"/>
            <c:bubble3D val="0"/>
            <c:explosion val="12"/>
          </c:dPt>
          <c:dPt>
            <c:idx val="1"/>
            <c:bubble3D val="0"/>
          </c:dPt>
          <c:dPt>
            <c:idx val="2"/>
            <c:bubble3D val="0"/>
            <c:explosion val="15"/>
          </c:dPt>
          <c:dPt>
            <c:idx val="3"/>
            <c:bubble3D val="0"/>
            <c:explosion val="10"/>
          </c:dPt>
          <c:dLbls>
            <c:dLbl>
              <c:idx val="0"/>
              <c:layout>
                <c:manualLayout>
                  <c:x val="8.1143406456908942E-3"/>
                  <c:y val="-0.1220022369869301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4142334242378376E-3"/>
                  <c:y val="7.85709794632216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1200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32219466756049"/>
                      <c:h val="0.20155988857938714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5.5792840435004973E-2"/>
                  <c:y val="-4.20170487538615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3215871164252619E-2"/>
                  <c:y val="-4.30481843419827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Class'!$B$4:$B$7</c:f>
              <c:numCache>
                <c:formatCode>#,##0</c:formatCode>
                <c:ptCount val="4"/>
                <c:pt idx="0">
                  <c:v>5620</c:v>
                </c:pt>
                <c:pt idx="1">
                  <c:v>6314</c:v>
                </c:pt>
                <c:pt idx="2">
                  <c:v>7258</c:v>
                </c:pt>
                <c:pt idx="3">
                  <c:v>7682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500" baseline="0"/>
              <a:t>Total Aid by Class Level: </a:t>
            </a:r>
          </a:p>
          <a:p>
            <a:pPr>
              <a:defRPr sz="1400"/>
            </a:pPr>
            <a:endParaRPr lang="en-US" sz="1500" baseline="0"/>
          </a:p>
        </c:rich>
      </c:tx>
      <c:layout>
        <c:manualLayout>
          <c:xMode val="edge"/>
          <c:yMode val="edge"/>
          <c:x val="0.21375210561366398"/>
          <c:y val="1.4866625714338898E-2"/>
        </c:manualLayout>
      </c:layout>
      <c:overlay val="0"/>
    </c:title>
    <c:autoTitleDeleted val="0"/>
    <c:view3D>
      <c:rotX val="10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8052748070670276E-2"/>
          <c:y val="0.15161342864056887"/>
          <c:w val="0.8990825688073395"/>
          <c:h val="0.614075950296422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'Aid recipients by Class'!$C$3</c:f>
              <c:strCache>
                <c:ptCount val="1"/>
                <c:pt idx="0">
                  <c:v>Total Accepted Aid Amount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1286480980922161E-2"/>
                  <c:y val="-1.9679920329107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0439387707133622E-2"/>
                  <c:y val="-2.8728057928929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7329934970815215E-2"/>
                  <c:y val="-2.3065467880344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9444444444444445E-2"/>
                  <c:y val="-1.851851851851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Class'!$C$4:$C$7</c:f>
              <c:numCache>
                <c:formatCode>"$"#,##0</c:formatCode>
                <c:ptCount val="4"/>
                <c:pt idx="0">
                  <c:v>75936509.730000004</c:v>
                </c:pt>
                <c:pt idx="1">
                  <c:v>81623333.829999998</c:v>
                </c:pt>
                <c:pt idx="2">
                  <c:v>94896033.170000002</c:v>
                </c:pt>
                <c:pt idx="3">
                  <c:v>86745080.890000001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68364208"/>
        <c:axId val="468371656"/>
        <c:axId val="0"/>
      </c:bar3DChart>
      <c:catAx>
        <c:axId val="468364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68371656"/>
        <c:crosses val="autoZero"/>
        <c:auto val="1"/>
        <c:lblAlgn val="ctr"/>
        <c:lblOffset val="100"/>
        <c:noMultiLvlLbl val="0"/>
      </c:catAx>
      <c:valAx>
        <c:axId val="468371656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4683642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838636541700944"/>
          <c:y val="0.87779918467638351"/>
          <c:w val="0.45764949857014142"/>
          <c:h val="0.1068730105545317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$7,856</a:t>
            </a:r>
            <a:endParaRPr lang="en-US" sz="1200" b="0"/>
          </a:p>
        </c:rich>
      </c:tx>
      <c:layout>
        <c:manualLayout>
          <c:xMode val="edge"/>
          <c:yMode val="edge"/>
          <c:x val="0.22659028086605454"/>
          <c:y val="2.309180561988575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9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2446689113355778E-2"/>
          <c:y val="0.2082121175692733"/>
          <c:w val="0.96824055209881976"/>
          <c:h val="0.7890381640148088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1"/>
            <c:spPr>
              <a:solidFill>
                <a:schemeClr val="tx2">
                  <a:lumMod val="20000"/>
                  <a:lumOff val="80000"/>
                </a:schemeClr>
              </a:solidFill>
              <a:effectLst>
                <a:outerShdw blurRad="40000" dist="23000" dir="624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0.12034430621901457"/>
                  <c:y val="0.242518380854567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900"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892651122739035"/>
                  <c:y val="-0.2873428864870152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900"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68202230477673"/>
                      <c:h val="0.23985523548686849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Need'!$C$9,'Gift Aid - Merit vs Need'!$C$10)</c:f>
              <c:numCache>
                <c:formatCode>"$"#,##0</c:formatCode>
                <c:ptCount val="2"/>
                <c:pt idx="0">
                  <c:v>5883.8567201129854</c:v>
                </c:pt>
                <c:pt idx="1">
                  <c:v>2336.8726327157929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$11,949</a:t>
            </a:r>
            <a:endParaRPr lang="en-US" sz="1200" b="0"/>
          </a:p>
        </c:rich>
      </c:tx>
      <c:layout>
        <c:manualLayout>
          <c:xMode val="edge"/>
          <c:yMode val="edge"/>
          <c:x val="0.2204519152244073"/>
          <c:y val="1.838235294117647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277976214012378E-2"/>
          <c:y val="0.17306369312531586"/>
          <c:w val="0.90016638935108162"/>
          <c:h val="0.82417207040296425"/>
        </c:manualLayout>
      </c:layout>
      <c:pie3DChart>
        <c:varyColors val="1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</c:spPr>
          <c:explosion val="3"/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Lbls>
            <c:dLbl>
              <c:idx val="0"/>
              <c:layout>
                <c:manualLayout>
                  <c:x val="3.711971008434739E-2"/>
                  <c:y val="0.284811463784418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900"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7536015078224881"/>
                  <c:y val="-0.2339546143688560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64407882803577"/>
                      <c:h val="0.2444101009112990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Need'!$E$9,'Gift Aid - Merit vs Need'!$E$10)</c:f>
              <c:numCache>
                <c:formatCode>"$"#,##0</c:formatCode>
                <c:ptCount val="2"/>
                <c:pt idx="0">
                  <c:v>10592.390901360544</c:v>
                </c:pt>
                <c:pt idx="1">
                  <c:v>1421.5272108843537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Combined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$8,045</a:t>
            </a:r>
            <a:endParaRPr lang="en-US" sz="1200" b="0"/>
          </a:p>
        </c:rich>
      </c:tx>
      <c:layout>
        <c:manualLayout>
          <c:xMode val="edge"/>
          <c:yMode val="edge"/>
          <c:x val="0.26225141328487783"/>
          <c:y val="1.771038567128711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457440966501923E-2"/>
          <c:y val="0.17930851474448048"/>
          <c:w val="0.96798116462789763"/>
          <c:h val="0.818820441562451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2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0.20482102767165572"/>
                  <c:y val="0.2012777750607261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6425116315851915"/>
                  <c:y val="-0.247565249995924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271109922795019"/>
                      <c:h val="0.2605591692342805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Need'!$G$9,'Gift Aid - Merit vs Need'!$G$10)</c:f>
              <c:numCache>
                <c:formatCode>"$"#,##0</c:formatCode>
                <c:ptCount val="2"/>
                <c:pt idx="0">
                  <c:v>6103.1532031683164</c:v>
                </c:pt>
                <c:pt idx="1">
                  <c:v>2294.2410994059405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 algn="ctr">
              <a:defRPr sz="1400"/>
            </a:pPr>
            <a:r>
              <a:rPr lang="en-US" sz="1600"/>
              <a:t>Average Financial Need Per Student</a:t>
            </a:r>
          </a:p>
        </c:rich>
      </c:tx>
      <c:layout>
        <c:manualLayout>
          <c:xMode val="edge"/>
          <c:yMode val="edge"/>
          <c:x val="0.19241433377246148"/>
          <c:y val="2.3337177143995143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66844015872385"/>
          <c:y val="0.15548715295285412"/>
          <c:w val="0.79840373257550945"/>
          <c:h val="0.5336822687371654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'Gap Data &amp; Charts'!$A$8</c:f>
              <c:strCache>
                <c:ptCount val="1"/>
                <c:pt idx="0">
                  <c:v>Gift Aid³ (to meet financial need)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-3.11792922436419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Charts'!$C$8,'Gap Data &amp; Charts'!$E$8,'Gap Data &amp; Charts'!$G$8)</c:f>
              <c:numCache>
                <c:formatCode>"$"#,##0</c:formatCode>
                <c:ptCount val="3"/>
                <c:pt idx="0">
                  <c:v>7599.6055553709402</c:v>
                </c:pt>
                <c:pt idx="1">
                  <c:v>10336.810969387754</c:v>
                </c:pt>
                <c:pt idx="2">
                  <c:v>7727.088864950495</c:v>
                </c:pt>
              </c:numCache>
            </c:numRef>
          </c:val>
        </c:ser>
        <c:ser>
          <c:idx val="1"/>
          <c:order val="1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"/>
                  <c:y val="1.0857763300760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8386.7127565007886</c:v>
                </c:pt>
                <c:pt idx="1">
                  <c:v>15878.871003401362</c:v>
                </c:pt>
                <c:pt idx="2">
                  <c:v>8735.6544633663379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468366560"/>
        <c:axId val="468373224"/>
        <c:axId val="0"/>
      </c:bar3DChart>
      <c:catAx>
        <c:axId val="468366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68373224"/>
        <c:crossesAt val="0"/>
        <c:auto val="1"/>
        <c:lblAlgn val="ctr"/>
        <c:lblOffset val="100"/>
        <c:noMultiLvlLbl val="0"/>
      </c:catAx>
      <c:valAx>
        <c:axId val="468373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Need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68366560"/>
        <c:crosses val="autoZero"/>
        <c:crossBetween val="between"/>
        <c:majorUnit val="0.5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 lvl="3" algn="ctr" rtl="0"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Financial Aid Gap (unmet need) 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6235244396302794E-2"/>
                  <c:y val="-0.254944498204306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2358672651563893E-2"/>
                  <c:y val="-0.305413022358038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3668049416195049E-2"/>
                  <c:y val="-0.247643252552273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8386.7127565007886</c:v>
                </c:pt>
                <c:pt idx="1">
                  <c:v>15878.871003401362</c:v>
                </c:pt>
                <c:pt idx="2">
                  <c:v>8735.6544633663379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468364600"/>
        <c:axId val="468362640"/>
        <c:axId val="0"/>
      </c:bar3DChart>
      <c:catAx>
        <c:axId val="468364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68362640"/>
        <c:crosses val="autoZero"/>
        <c:auto val="1"/>
        <c:lblAlgn val="ctr"/>
        <c:lblOffset val="100"/>
        <c:noMultiLvlLbl val="0"/>
      </c:catAx>
      <c:valAx>
        <c:axId val="468362640"/>
        <c:scaling>
          <c:orientation val="minMax"/>
        </c:scaling>
        <c:delete val="0"/>
        <c:axPos val="l"/>
        <c:majorGridlines/>
        <c:numFmt formatCode="&quot;$&quot;#,##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46836460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emf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5.emf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4.emf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9526</xdr:rowOff>
    </xdr:from>
    <xdr:to>
      <xdr:col>6</xdr:col>
      <xdr:colOff>628650</xdr:colOff>
      <xdr:row>16</xdr:row>
      <xdr:rowOff>85726</xdr:rowOff>
    </xdr:to>
    <xdr:sp macro="" textlink="">
      <xdr:nvSpPr>
        <xdr:cNvPr id="2" name="TextBox 1"/>
        <xdr:cNvSpPr txBox="1"/>
      </xdr:nvSpPr>
      <xdr:spPr>
        <a:xfrm>
          <a:off x="0" y="1695451"/>
          <a:ext cx="6591300" cy="102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"Merit-Based Gift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Aid" reflects</a:t>
          </a:r>
        </a:p>
        <a:p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non-need-based gift aid, for which eligibility is not contingent upon financial need. 5. "Need-Based Gift Aid" requires financial need for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eligibility. Data reflect degree-seeking, Undergraduate financial aid recipients with complete FAFSAs and need (excludes students with $0 need).</a:t>
          </a:r>
          <a:r>
            <a:rPr lang="en-US" sz="8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7</xdr:col>
      <xdr:colOff>0</xdr:colOff>
      <xdr:row>15</xdr:row>
      <xdr:rowOff>0</xdr:rowOff>
    </xdr:to>
    <xdr:sp macro="" textlink="">
      <xdr:nvSpPr>
        <xdr:cNvPr id="2" name="TextBox 1"/>
        <xdr:cNvSpPr txBox="1"/>
      </xdr:nvSpPr>
      <xdr:spPr>
        <a:xfrm>
          <a:off x="0" y="1495425"/>
          <a:ext cx="664845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"Financial Aid Gap"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represents unmet financial need, calculated by subtracting a student's total gift aid from their financial need. Data reflect degree-seeking, </a:t>
          </a:r>
          <a:r>
            <a:rPr lang="en-US" sz="800"/>
            <a:t> </a:t>
          </a:r>
          <a:r>
            <a:rPr lang="en-US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Undergraduate financial aid recipients with complete FAFSAs and need (excludes students with $0 need).</a:t>
          </a:r>
          <a:r>
            <a:rPr lang="en-US" sz="8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628650</xdr:colOff>
          <xdr:row>47</xdr:row>
          <xdr:rowOff>114300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161925</xdr:rowOff>
    </xdr:from>
    <xdr:to>
      <xdr:col>7</xdr:col>
      <xdr:colOff>358140</xdr:colOff>
      <xdr:row>29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329565</xdr:colOff>
      <xdr:row>14</xdr:row>
      <xdr:rowOff>169545</xdr:rowOff>
    </xdr:from>
    <xdr:to>
      <xdr:col>15</xdr:col>
      <xdr:colOff>24765</xdr:colOff>
      <xdr:row>29</xdr:row>
      <xdr:rowOff>169545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15</xdr:col>
      <xdr:colOff>0</xdr:colOff>
      <xdr:row>15</xdr:row>
      <xdr:rowOff>95250</xdr:rowOff>
    </xdr:to>
    <xdr:sp macro="" textlink="">
      <xdr:nvSpPr>
        <xdr:cNvPr id="4" name="TextBox 3"/>
        <xdr:cNvSpPr txBox="1"/>
      </xdr:nvSpPr>
      <xdr:spPr>
        <a:xfrm>
          <a:off x="0" y="1066800"/>
          <a:ext cx="9144000" cy="2000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Undergraduate Student Financial Aid Information for 2015-16</a:t>
          </a:r>
          <a:endParaRPr lang="en-US" sz="16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HOPE Scholarship (merit-based State scholarship) maximum possible award amount: $3,495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Zell Miller Scholarship (merit-based State scholarship) maximum possible award amount: $4,682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Federal Pell Grant (need-based Federal grant) maximum possible award amount: $5,775 per academic year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Forty-eight (48) percent of 2015-16 UGA graduating seniors had an average indebtedness of $22,087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Estimated Cost of Attendance (Fall &amp; Spring): $</a:t>
          </a:r>
          <a:r>
            <a:rPr lang="en-US" sz="1400">
              <a:solidFill>
                <a:schemeClr val="dk1"/>
              </a:solidFill>
              <a:latin typeface="+mn-lt"/>
              <a:ea typeface="+mn-ea"/>
              <a:cs typeface="+mn-cs"/>
            </a:rPr>
            <a:t>25,134</a:t>
          </a: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(Resident), $43,868 (Nonresident) living on campus</a:t>
          </a:r>
        </a:p>
        <a:p>
          <a:pPr lvl="1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600074</xdr:colOff>
      <xdr:row>5</xdr:row>
      <xdr:rowOff>57150</xdr:rowOff>
    </xdr:to>
    <xdr:sp macro="" textlink="">
      <xdr:nvSpPr>
        <xdr:cNvPr id="5" name="TextBox 4"/>
        <xdr:cNvSpPr txBox="1"/>
      </xdr:nvSpPr>
      <xdr:spPr>
        <a:xfrm>
          <a:off x="0" y="0"/>
          <a:ext cx="9744074" cy="1123950"/>
        </a:xfrm>
        <a:prstGeom prst="rect">
          <a:avLst/>
        </a:prstGeom>
        <a:solidFill>
          <a:schemeClr val="bg1">
            <a:lumMod val="75000"/>
          </a:schemeClr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University of Georgia: Office of Student Financial Aid</a:t>
          </a:r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2015-16 Financial Aid Recipient Profile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Schools and Colleges – Undergraduate</a:t>
          </a:r>
        </a:p>
        <a:p>
          <a:pPr algn="ctr"/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266700</xdr:colOff>
      <xdr:row>51</xdr:row>
      <xdr:rowOff>114300</xdr:rowOff>
    </xdr:from>
    <xdr:to>
      <xdr:col>15</xdr:col>
      <xdr:colOff>255270</xdr:colOff>
      <xdr:row>69</xdr:row>
      <xdr:rowOff>104775</xdr:rowOff>
    </xdr:to>
    <xdr:grpSp>
      <xdr:nvGrpSpPr>
        <xdr:cNvPr id="10" name="Group 9"/>
        <xdr:cNvGrpSpPr/>
      </xdr:nvGrpSpPr>
      <xdr:grpSpPr>
        <a:xfrm>
          <a:off x="266700" y="9944100"/>
          <a:ext cx="9132570" cy="3419475"/>
          <a:chOff x="9144000" y="7734300"/>
          <a:chExt cx="7532370" cy="2244090"/>
        </a:xfrm>
      </xdr:grpSpPr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9144000" y="7734300"/>
          <a:ext cx="3703320" cy="2244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12915900" y="7736205"/>
          <a:ext cx="3760470" cy="22402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152399</xdr:colOff>
          <xdr:row>38</xdr:row>
          <xdr:rowOff>142874</xdr:rowOff>
        </xdr:from>
        <xdr:to>
          <xdr:col>15</xdr:col>
          <xdr:colOff>454006</xdr:colOff>
          <xdr:row>50</xdr:row>
          <xdr:rowOff>171449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'Aid recipients by Class'!$A$2:$F$11" spid="_x0000_s540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52399" y="7496174"/>
              <a:ext cx="9445607" cy="23145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0</xdr:colOff>
      <xdr:row>30</xdr:row>
      <xdr:rowOff>19050</xdr:rowOff>
    </xdr:from>
    <xdr:ext cx="9753600" cy="1438599"/>
    <xdr:sp macro="" textlink="">
      <xdr:nvSpPr>
        <xdr:cNvPr id="12" name="TextBox 11"/>
        <xdr:cNvSpPr txBox="1"/>
      </xdr:nvSpPr>
      <xdr:spPr>
        <a:xfrm>
          <a:off x="0" y="5848350"/>
          <a:ext cx="9753600" cy="1438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Undergraduate Aid Recipient Demographics for 2015-16</a:t>
          </a:r>
          <a:endParaRPr lang="en-US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Forty-one (41) percent of aid recipients are male, and fifty-nine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(59) percent are female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Thirteen (13) percent of aid recipients are First Generation college students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Twenty-four (24) percent of aid recipients are Federal Pell Grant eligible, with an average award of $4,393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Graduating seniors had an average indebtedness of $22,068</a:t>
          </a:r>
        </a:p>
      </xdr:txBody>
    </xdr:sp>
    <xdr:clientData/>
  </xdr:oneCellAnchor>
  <xdr:twoCellAnchor>
    <xdr:from>
      <xdr:col>12</xdr:col>
      <xdr:colOff>371475</xdr:colOff>
      <xdr:row>51</xdr:row>
      <xdr:rowOff>142875</xdr:rowOff>
    </xdr:from>
    <xdr:to>
      <xdr:col>14</xdr:col>
      <xdr:colOff>457200</xdr:colOff>
      <xdr:row>53</xdr:row>
      <xdr:rowOff>28575</xdr:rowOff>
    </xdr:to>
    <xdr:sp macro="" textlink="'Aid recipients by Class'!$C$8">
      <xdr:nvSpPr>
        <xdr:cNvPr id="6" name="TextBox 5"/>
        <xdr:cNvSpPr txBox="1"/>
      </xdr:nvSpPr>
      <xdr:spPr>
        <a:xfrm>
          <a:off x="7686675" y="9972675"/>
          <a:ext cx="13049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D26142D-131D-4B1A-808D-E30C14037C04}" type="TxLink">
            <a:rPr lang="en-US" sz="1500" b="1" i="0" u="none" strike="noStrike">
              <a:solidFill>
                <a:srgbClr val="000000"/>
              </a:solidFill>
              <a:latin typeface="+mn-lt"/>
            </a:rPr>
            <a:pPr/>
            <a:t>$339,200,958</a:t>
          </a:fld>
          <a:endParaRPr lang="en-US" sz="1500" b="1">
            <a:latin typeface="+mn-lt"/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0.76793</cdr:x>
      <cdr:y>0.01393</cdr:y>
    </cdr:from>
    <cdr:to>
      <cdr:x>0.94612</cdr:x>
      <cdr:y>0.09749</cdr:y>
    </cdr:to>
    <cdr:sp macro="" textlink="'Aid recipients by Class'!$B$8">
      <cdr:nvSpPr>
        <cdr:cNvPr id="2" name="TextBox 1"/>
        <cdr:cNvSpPr txBox="1"/>
      </cdr:nvSpPr>
      <cdr:spPr>
        <a:xfrm xmlns:a="http://schemas.openxmlformats.org/drawingml/2006/main">
          <a:off x="3448056" y="47633"/>
          <a:ext cx="800094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5442AD1-AEC6-4260-9BD7-A44C4C52CB57}" type="TxLink">
            <a:rPr lang="en-US" sz="1500" b="1" i="0" u="none" strike="noStrike">
              <a:solidFill>
                <a:srgbClr val="000000"/>
              </a:solidFill>
              <a:latin typeface="Calibri"/>
            </a:rPr>
            <a:pPr/>
            <a:t>26,874</a:t>
          </a:fld>
          <a:endParaRPr lang="en-US" sz="1500" b="1">
            <a:latin typeface="Calibri" panose="020F050202020403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0.64736</cdr:x>
      <cdr:y>0.04937</cdr:y>
    </cdr:from>
    <cdr:to>
      <cdr:x>0.86045</cdr:x>
      <cdr:y>0.11355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1536" y="168547"/>
          <a:ext cx="9715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180975</xdr:rowOff>
    </xdr:from>
    <xdr:to>
      <xdr:col>15</xdr:col>
      <xdr:colOff>571500</xdr:colOff>
      <xdr:row>35</xdr:row>
      <xdr:rowOff>200025</xdr:rowOff>
    </xdr:to>
    <xdr:grpSp>
      <xdr:nvGrpSpPr>
        <xdr:cNvPr id="4" name="Group 3"/>
        <xdr:cNvGrpSpPr/>
      </xdr:nvGrpSpPr>
      <xdr:grpSpPr>
        <a:xfrm>
          <a:off x="0" y="4086225"/>
          <a:ext cx="9820275" cy="3067050"/>
          <a:chOff x="274320" y="2373630"/>
          <a:chExt cx="7248524" cy="2154555"/>
        </a:xfrm>
      </xdr:grpSpPr>
      <xdr:graphicFrame macro="">
        <xdr:nvGraphicFramePr>
          <xdr:cNvPr id="5" name="Chart 4"/>
          <xdr:cNvGraphicFramePr/>
        </xdr:nvGraphicFramePr>
        <xdr:xfrm>
          <a:off x="274320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/>
          <xdr:cNvGraphicFramePr/>
        </xdr:nvGraphicFramePr>
        <xdr:xfrm>
          <a:off x="2722245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Chart 6"/>
          <xdr:cNvGraphicFramePr/>
        </xdr:nvGraphicFramePr>
        <xdr:xfrm>
          <a:off x="5145404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 fLocksWithSheet="0"/>
  </xdr:twoCellAnchor>
  <xdr:twoCellAnchor>
    <xdr:from>
      <xdr:col>0</xdr:col>
      <xdr:colOff>28575</xdr:colOff>
      <xdr:row>55</xdr:row>
      <xdr:rowOff>38100</xdr:rowOff>
    </xdr:from>
    <xdr:to>
      <xdr:col>15</xdr:col>
      <xdr:colOff>590550</xdr:colOff>
      <xdr:row>73</xdr:row>
      <xdr:rowOff>28573</xdr:rowOff>
    </xdr:to>
    <xdr:grpSp>
      <xdr:nvGrpSpPr>
        <xdr:cNvPr id="9" name="Group 8"/>
        <xdr:cNvGrpSpPr/>
      </xdr:nvGrpSpPr>
      <xdr:grpSpPr>
        <a:xfrm>
          <a:off x="28575" y="11268075"/>
          <a:ext cx="9810750" cy="3419473"/>
          <a:chOff x="618708" y="2155680"/>
          <a:chExt cx="8270023" cy="2486700"/>
        </a:xfrm>
      </xdr:grpSpPr>
      <xdr:graphicFrame macro="">
        <xdr:nvGraphicFramePr>
          <xdr:cNvPr id="10" name="Chart 9"/>
          <xdr:cNvGraphicFramePr/>
        </xdr:nvGraphicFramePr>
        <xdr:xfrm>
          <a:off x="4773931" y="2163131"/>
          <a:ext cx="4114800" cy="24792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Chart 10"/>
          <xdr:cNvGraphicFramePr/>
        </xdr:nvGraphicFramePr>
        <xdr:xfrm>
          <a:off x="618708" y="2155680"/>
          <a:ext cx="4114800" cy="22650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38</xdr:row>
          <xdr:rowOff>57149</xdr:rowOff>
        </xdr:from>
        <xdr:to>
          <xdr:col>15</xdr:col>
          <xdr:colOff>504825</xdr:colOff>
          <xdr:row>55</xdr:row>
          <xdr:rowOff>41819</xdr:rowOff>
        </xdr:to>
        <xdr:pic>
          <xdr:nvPicPr>
            <xdr:cNvPr id="16" name="Picture 15"/>
            <xdr:cNvPicPr>
              <a:picLocks noChangeAspect="1" noChangeArrowheads="1"/>
              <a:extLst>
                <a:ext uri="{84589F7E-364E-4C9E-8A38-B11213B215E9}">
                  <a14:cameraTool cellRange="'Gap Data &amp; Charts'!$A$2:$G$15" spid="_x0000_s6704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525" y="8020049"/>
              <a:ext cx="9744075" cy="328984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190499</xdr:rowOff>
        </xdr:from>
        <xdr:to>
          <xdr:col>15</xdr:col>
          <xdr:colOff>495299</xdr:colOff>
          <xdr:row>21</xdr:row>
          <xdr:rowOff>12461</xdr:rowOff>
        </xdr:to>
        <xdr:pic>
          <xdr:nvPicPr>
            <xdr:cNvPr id="15" name="Picture 14"/>
            <xdr:cNvPicPr>
              <a:picLocks noChangeAspect="1" noChangeArrowheads="1"/>
              <a:extLst>
                <a:ext uri="{84589F7E-364E-4C9E-8A38-B11213B215E9}">
                  <a14:cameraTool cellRange="'Gift Aid - Merit vs Need'!$A$3:$G$17" spid="_x0000_s6705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0" y="676274"/>
              <a:ext cx="9744074" cy="362243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/>
  </sheetViews>
  <sheetFormatPr defaultRowHeight="15" x14ac:dyDescent="0.25"/>
  <cols>
    <col min="1" max="1" width="14.85546875" customWidth="1"/>
    <col min="2" max="2" width="10.7109375" bestFit="1" customWidth="1"/>
    <col min="4" max="4" width="9.7109375" bestFit="1" customWidth="1"/>
    <col min="16" max="16" width="6.140625" customWidth="1"/>
  </cols>
  <sheetData>
    <row r="1" spans="1:5" x14ac:dyDescent="0.3">
      <c r="A1" s="48"/>
      <c r="B1" s="48"/>
      <c r="C1" s="48"/>
      <c r="D1" s="48"/>
    </row>
    <row r="2" spans="1:5" x14ac:dyDescent="0.3">
      <c r="A2" s="49" t="s">
        <v>32</v>
      </c>
      <c r="B2" s="50"/>
      <c r="C2" s="50"/>
      <c r="D2" s="50"/>
    </row>
    <row r="3" spans="1:5" x14ac:dyDescent="0.3">
      <c r="A3" s="47" t="s">
        <v>8</v>
      </c>
      <c r="B3" s="108">
        <v>11622</v>
      </c>
      <c r="C3" s="109">
        <f>SUM(B3:B6)</f>
        <v>25134</v>
      </c>
      <c r="D3" s="53"/>
    </row>
    <row r="4" spans="1:5" x14ac:dyDescent="0.25">
      <c r="A4" s="47" t="s">
        <v>9</v>
      </c>
      <c r="B4" s="109">
        <v>840</v>
      </c>
      <c r="D4" s="53"/>
    </row>
    <row r="5" spans="1:5" x14ac:dyDescent="0.25">
      <c r="A5" s="47" t="s">
        <v>10</v>
      </c>
      <c r="B5" s="109">
        <v>9450</v>
      </c>
      <c r="D5" s="53"/>
    </row>
    <row r="6" spans="1:5" x14ac:dyDescent="0.25">
      <c r="A6" s="47" t="s">
        <v>11</v>
      </c>
      <c r="B6" s="109">
        <v>3222</v>
      </c>
      <c r="D6" s="53"/>
    </row>
    <row r="7" spans="1:5" x14ac:dyDescent="0.3">
      <c r="A7" s="18"/>
      <c r="B7" s="19"/>
    </row>
    <row r="8" spans="1:5" x14ac:dyDescent="0.3">
      <c r="A8" s="49" t="s">
        <v>33</v>
      </c>
      <c r="B8" s="51"/>
      <c r="C8" s="51"/>
      <c r="D8" s="51"/>
      <c r="E8" s="50"/>
    </row>
    <row r="9" spans="1:5" x14ac:dyDescent="0.25">
      <c r="A9" s="47" t="s">
        <v>8</v>
      </c>
      <c r="B9" s="19">
        <v>29832</v>
      </c>
      <c r="C9" s="53">
        <f>SUM(B9:B12)</f>
        <v>43868</v>
      </c>
      <c r="D9" s="53"/>
    </row>
    <row r="10" spans="1:5" x14ac:dyDescent="0.25">
      <c r="A10" s="47" t="s">
        <v>9</v>
      </c>
      <c r="B10" s="19">
        <v>840</v>
      </c>
      <c r="D10" s="53"/>
    </row>
    <row r="11" spans="1:5" x14ac:dyDescent="0.25">
      <c r="A11" s="47" t="s">
        <v>10</v>
      </c>
      <c r="B11" s="19">
        <v>9450</v>
      </c>
      <c r="D11" s="53"/>
    </row>
    <row r="12" spans="1:5" x14ac:dyDescent="0.25">
      <c r="A12" s="47" t="s">
        <v>11</v>
      </c>
      <c r="B12" s="19">
        <v>3746</v>
      </c>
      <c r="D12" s="53"/>
    </row>
    <row r="40" spans="1:2" x14ac:dyDescent="0.25">
      <c r="A40" s="1" t="s">
        <v>34</v>
      </c>
      <c r="B40" s="110">
        <v>42688</v>
      </c>
    </row>
    <row r="41" spans="1:2" x14ac:dyDescent="0.25">
      <c r="A41" s="1" t="s">
        <v>35</v>
      </c>
      <c r="B41" s="110">
        <v>42688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zoomScaleNormal="100" workbookViewId="0">
      <selection activeCell="B8" sqref="B8"/>
    </sheetView>
  </sheetViews>
  <sheetFormatPr defaultRowHeight="15" x14ac:dyDescent="0.25"/>
  <cols>
    <col min="1" max="1" width="15.7109375" customWidth="1"/>
    <col min="2" max="2" width="17.85546875" customWidth="1"/>
    <col min="3" max="3" width="16.5703125" customWidth="1"/>
    <col min="4" max="4" width="16.28515625" customWidth="1"/>
    <col min="5" max="5" width="17.7109375" customWidth="1"/>
    <col min="6" max="6" width="16.5703125" customWidth="1"/>
    <col min="9" max="9" width="7" customWidth="1"/>
    <col min="12" max="12" width="5" customWidth="1"/>
  </cols>
  <sheetData>
    <row r="1" spans="1:8" thickBot="1" x14ac:dyDescent="0.35"/>
    <row r="2" spans="1:8" ht="12" customHeight="1" thickBot="1" x14ac:dyDescent="0.3">
      <c r="A2" s="56" t="s">
        <v>37</v>
      </c>
      <c r="B2" s="30"/>
      <c r="C2" s="30"/>
      <c r="D2" s="30"/>
      <c r="E2" s="30"/>
      <c r="F2" s="31"/>
    </row>
    <row r="3" spans="1:8" ht="26.25" thickBot="1" x14ac:dyDescent="0.3">
      <c r="A3" s="32"/>
      <c r="B3" s="37" t="s">
        <v>12</v>
      </c>
      <c r="C3" s="37" t="s">
        <v>13</v>
      </c>
      <c r="D3" s="37" t="s">
        <v>21</v>
      </c>
      <c r="E3" s="37" t="s">
        <v>15</v>
      </c>
      <c r="F3" s="38" t="s">
        <v>17</v>
      </c>
      <c r="H3" s="54"/>
    </row>
    <row r="4" spans="1:8" ht="13.15" customHeight="1" x14ac:dyDescent="0.25">
      <c r="A4" s="39" t="s">
        <v>14</v>
      </c>
      <c r="B4" s="105">
        <v>5620</v>
      </c>
      <c r="C4" s="104">
        <v>75936509.730000004</v>
      </c>
      <c r="D4" s="28">
        <v>13512</v>
      </c>
      <c r="E4" s="26">
        <v>0.21</v>
      </c>
      <c r="F4" s="27">
        <v>0.22</v>
      </c>
      <c r="H4" s="54"/>
    </row>
    <row r="5" spans="1:8" ht="13.15" customHeight="1" x14ac:dyDescent="0.25">
      <c r="A5" s="40" t="s">
        <v>18</v>
      </c>
      <c r="B5" s="106">
        <v>6314</v>
      </c>
      <c r="C5" s="104">
        <v>81623333.829999998</v>
      </c>
      <c r="D5" s="29">
        <v>12927</v>
      </c>
      <c r="E5" s="26">
        <v>0.23</v>
      </c>
      <c r="F5" s="27">
        <v>0.24</v>
      </c>
      <c r="H5" s="54"/>
    </row>
    <row r="6" spans="1:8" ht="13.15" customHeight="1" x14ac:dyDescent="0.25">
      <c r="A6" s="40" t="s">
        <v>19</v>
      </c>
      <c r="B6" s="106">
        <v>7258</v>
      </c>
      <c r="C6" s="104">
        <v>94896033.170000002</v>
      </c>
      <c r="D6" s="29">
        <v>13075</v>
      </c>
      <c r="E6" s="26">
        <v>0.27</v>
      </c>
      <c r="F6" s="27">
        <v>0.28000000000000003</v>
      </c>
      <c r="H6" s="54"/>
    </row>
    <row r="7" spans="1:8" ht="13.15" customHeight="1" thickBot="1" x14ac:dyDescent="0.3">
      <c r="A7" s="41" t="s">
        <v>20</v>
      </c>
      <c r="B7" s="107">
        <v>7682</v>
      </c>
      <c r="C7" s="104">
        <v>86745080.890000001</v>
      </c>
      <c r="D7" s="29">
        <v>11292</v>
      </c>
      <c r="E7" s="26">
        <v>0.28999999999999998</v>
      </c>
      <c r="F7" s="27">
        <v>0.26</v>
      </c>
      <c r="H7" s="54"/>
    </row>
    <row r="8" spans="1:8" ht="13.15" customHeight="1" thickBot="1" x14ac:dyDescent="0.3">
      <c r="A8" s="57" t="s">
        <v>16</v>
      </c>
      <c r="B8" s="58">
        <f>SUM(B4:B7)</f>
        <v>26874</v>
      </c>
      <c r="C8" s="59">
        <f>SUM(C4:C7)</f>
        <v>339200957.62</v>
      </c>
      <c r="D8" s="60">
        <f>(C8/B8)</f>
        <v>12621.900633325891</v>
      </c>
      <c r="E8" s="61">
        <f>SUM(E4:E7)</f>
        <v>1</v>
      </c>
      <c r="F8" s="61">
        <f>SUM(F4:F7)</f>
        <v>1</v>
      </c>
      <c r="H8" s="54"/>
    </row>
    <row r="9" spans="1:8" ht="9.6" customHeight="1" x14ac:dyDescent="0.3">
      <c r="A9" s="52" t="s">
        <v>23</v>
      </c>
      <c r="B9" s="21"/>
      <c r="C9" s="22"/>
      <c r="D9" s="23"/>
      <c r="E9" s="24"/>
      <c r="F9" s="24"/>
    </row>
    <row r="10" spans="1:8" ht="9.6" customHeight="1" x14ac:dyDescent="0.3">
      <c r="A10" s="52" t="s">
        <v>24</v>
      </c>
      <c r="B10" s="21"/>
      <c r="C10" s="22"/>
      <c r="D10" s="23"/>
      <c r="E10" s="24"/>
      <c r="F10" s="24"/>
    </row>
    <row r="11" spans="1:8" ht="9.6" customHeight="1" x14ac:dyDescent="0.3">
      <c r="A11" s="52" t="s">
        <v>25</v>
      </c>
      <c r="B11" s="21"/>
      <c r="C11" s="22"/>
      <c r="D11" s="23"/>
      <c r="E11" s="24"/>
      <c r="F11" s="24"/>
    </row>
    <row r="12" spans="1:8" ht="12" customHeight="1" x14ac:dyDescent="0.3">
      <c r="A12" s="25"/>
      <c r="B12" s="21"/>
      <c r="C12" s="22"/>
      <c r="D12" s="23"/>
      <c r="E12" s="24"/>
      <c r="F12" s="24"/>
    </row>
    <row r="13" spans="1:8" ht="14.45" x14ac:dyDescent="0.3">
      <c r="A13" s="21"/>
      <c r="B13" s="21"/>
      <c r="C13" s="22"/>
      <c r="D13" s="23"/>
      <c r="E13" s="24"/>
      <c r="F13" s="24"/>
    </row>
    <row r="14" spans="1:8" x14ac:dyDescent="0.25">
      <c r="A14" s="21"/>
      <c r="B14" s="21"/>
      <c r="C14" s="22"/>
      <c r="D14" s="23"/>
      <c r="E14" s="24"/>
      <c r="F14" s="24"/>
    </row>
    <row r="27" ht="8.25" customHeight="1" x14ac:dyDescent="0.25"/>
    <row r="38" spans="1:2" x14ac:dyDescent="0.25">
      <c r="A38" t="s">
        <v>26</v>
      </c>
      <c r="B38" t="s">
        <v>36</v>
      </c>
    </row>
    <row r="40" spans="1:2" x14ac:dyDescent="0.25">
      <c r="A40" s="1" t="s">
        <v>34</v>
      </c>
      <c r="B40" s="111">
        <v>42688</v>
      </c>
    </row>
    <row r="41" spans="1:2" x14ac:dyDescent="0.25">
      <c r="A41" s="1" t="s">
        <v>35</v>
      </c>
      <c r="B41" s="111">
        <v>42688</v>
      </c>
    </row>
  </sheetData>
  <pageMargins left="0.7" right="0.7" top="0.75" bottom="0.75" header="0.3" footer="0.3"/>
  <pageSetup orientation="portrait" r:id="rId1"/>
  <ignoredErrors>
    <ignoredError sqref="D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41"/>
  <sheetViews>
    <sheetView showGridLines="0" workbookViewId="0">
      <selection activeCell="B9" sqref="B9"/>
    </sheetView>
  </sheetViews>
  <sheetFormatPr defaultRowHeight="15" x14ac:dyDescent="0.25"/>
  <cols>
    <col min="1" max="1" width="32.5703125" customWidth="1"/>
    <col min="2" max="2" width="11.7109375" customWidth="1"/>
    <col min="3" max="3" width="10.5703125" customWidth="1"/>
    <col min="4" max="4" width="11.7109375" customWidth="1"/>
    <col min="5" max="5" width="11.140625" customWidth="1"/>
    <col min="6" max="6" width="12.140625" bestFit="1" customWidth="1"/>
    <col min="7" max="7" width="9.5703125" customWidth="1"/>
  </cols>
  <sheetData>
    <row r="2" spans="1:8" thickBot="1" x14ac:dyDescent="0.35"/>
    <row r="3" spans="1:8" ht="14.1" customHeight="1" x14ac:dyDescent="0.25">
      <c r="A3" s="65" t="s">
        <v>38</v>
      </c>
      <c r="B3" s="2"/>
      <c r="C3" s="2"/>
      <c r="D3" s="2"/>
      <c r="E3" s="2"/>
      <c r="F3" s="2"/>
      <c r="G3" s="3"/>
    </row>
    <row r="4" spans="1:8" ht="3" customHeight="1" x14ac:dyDescent="0.25">
      <c r="A4" s="42"/>
      <c r="B4" s="4"/>
      <c r="C4" s="4"/>
      <c r="D4" s="4"/>
      <c r="E4" s="4"/>
      <c r="F4" s="4"/>
      <c r="G4" s="5"/>
    </row>
    <row r="5" spans="1:8" ht="16.5" customHeight="1" thickBot="1" x14ac:dyDescent="0.3">
      <c r="A5" s="43"/>
      <c r="B5" s="67" t="s">
        <v>0</v>
      </c>
      <c r="C5" s="68"/>
      <c r="D5" s="67" t="s">
        <v>1</v>
      </c>
      <c r="E5" s="68"/>
      <c r="F5" s="67" t="s">
        <v>3</v>
      </c>
      <c r="G5" s="66"/>
    </row>
    <row r="6" spans="1:8" ht="10.5" customHeight="1" x14ac:dyDescent="0.25">
      <c r="A6" s="73" t="s">
        <v>7</v>
      </c>
      <c r="B6" s="33">
        <v>12037</v>
      </c>
      <c r="C6" s="34"/>
      <c r="D6" s="35">
        <v>588</v>
      </c>
      <c r="E6" s="36"/>
      <c r="F6" s="33">
        <f>B6+D6</f>
        <v>12625</v>
      </c>
      <c r="G6" s="34"/>
    </row>
    <row r="7" spans="1:8" ht="12" customHeight="1" x14ac:dyDescent="0.25">
      <c r="A7" s="20" t="s">
        <v>2</v>
      </c>
      <c r="B7" s="100" t="s">
        <v>6</v>
      </c>
      <c r="C7" s="101" t="s">
        <v>5</v>
      </c>
      <c r="D7" s="102" t="s">
        <v>4</v>
      </c>
      <c r="E7" s="102" t="s">
        <v>5</v>
      </c>
      <c r="F7" s="100" t="s">
        <v>4</v>
      </c>
      <c r="G7" s="101" t="s">
        <v>5</v>
      </c>
    </row>
    <row r="8" spans="1:8" ht="15.95" customHeight="1" x14ac:dyDescent="0.25">
      <c r="A8" s="44" t="s">
        <v>28</v>
      </c>
      <c r="B8" s="82">
        <f>B9+B10</f>
        <v>98952919.219999999</v>
      </c>
      <c r="C8" s="83">
        <f>B8/B6</f>
        <v>8220.7293528287773</v>
      </c>
      <c r="D8" s="84">
        <f>D9+D10</f>
        <v>7064183.8499999996</v>
      </c>
      <c r="E8" s="84">
        <f>D8/D6</f>
        <v>12013.918112244897</v>
      </c>
      <c r="F8" s="82">
        <f>B8+D8</f>
        <v>106017103.06999999</v>
      </c>
      <c r="G8" s="85">
        <f>F8/F6</f>
        <v>8397.3943025742574</v>
      </c>
    </row>
    <row r="9" spans="1:8" ht="15.95" customHeight="1" x14ac:dyDescent="0.25">
      <c r="A9" s="45" t="s">
        <v>22</v>
      </c>
      <c r="B9" s="78">
        <v>70823983.340000004</v>
      </c>
      <c r="C9" s="79">
        <f>B9/B6</f>
        <v>5883.8567201129854</v>
      </c>
      <c r="D9" s="80">
        <v>6228325.8499999996</v>
      </c>
      <c r="E9" s="80">
        <f>D9/D6</f>
        <v>10592.390901360544</v>
      </c>
      <c r="F9" s="78">
        <f>B9+D9</f>
        <v>77052309.189999998</v>
      </c>
      <c r="G9" s="81">
        <f>F9/F6</f>
        <v>6103.1532031683164</v>
      </c>
    </row>
    <row r="10" spans="1:8" ht="15.95" customHeight="1" thickBot="1" x14ac:dyDescent="0.3">
      <c r="A10" s="71" t="s">
        <v>27</v>
      </c>
      <c r="B10" s="74">
        <v>28128935.879999999</v>
      </c>
      <c r="C10" s="75">
        <f>B10/B6</f>
        <v>2336.8726327157929</v>
      </c>
      <c r="D10" s="76">
        <v>835858</v>
      </c>
      <c r="E10" s="76">
        <f>D10/D6</f>
        <v>1421.5272108843537</v>
      </c>
      <c r="F10" s="74">
        <f>B10+D10</f>
        <v>28964793.879999999</v>
      </c>
      <c r="G10" s="77">
        <f>F10/F6</f>
        <v>2294.2410994059405</v>
      </c>
    </row>
    <row r="11" spans="1:8" ht="12" customHeight="1" x14ac:dyDescent="0.25">
      <c r="A11" s="95" t="s">
        <v>2</v>
      </c>
      <c r="B11" s="97"/>
      <c r="C11" s="97"/>
      <c r="D11" s="95"/>
      <c r="E11" s="95"/>
      <c r="F11" s="95"/>
      <c r="G11" s="95"/>
      <c r="H11" s="96"/>
    </row>
    <row r="12" spans="1:8" ht="12" customHeight="1" x14ac:dyDescent="0.25">
      <c r="A12" s="97"/>
      <c r="B12" s="97"/>
      <c r="C12" s="97"/>
      <c r="D12" s="97"/>
      <c r="E12" s="97"/>
      <c r="F12" s="97"/>
      <c r="G12" s="97"/>
      <c r="H12" s="96"/>
    </row>
    <row r="13" spans="1:8" ht="12" customHeight="1" x14ac:dyDescent="0.25">
      <c r="A13" s="64"/>
      <c r="B13" s="94"/>
      <c r="C13" s="98"/>
      <c r="D13" s="94"/>
      <c r="E13" s="98"/>
      <c r="F13" s="94"/>
      <c r="G13" s="99"/>
      <c r="H13" s="96"/>
    </row>
    <row r="14" spans="1:8" ht="12" customHeight="1" x14ac:dyDescent="0.25">
      <c r="A14" s="64"/>
      <c r="B14" s="94"/>
      <c r="C14" s="98"/>
      <c r="D14" s="94"/>
      <c r="E14" s="98"/>
      <c r="F14" s="94"/>
      <c r="G14" s="99"/>
      <c r="H14" s="96"/>
    </row>
    <row r="15" spans="1:8" ht="12" customHeight="1" x14ac:dyDescent="0.25">
      <c r="A15" s="64"/>
      <c r="B15" s="94"/>
      <c r="C15" s="98"/>
      <c r="D15" s="94"/>
      <c r="E15" s="98"/>
      <c r="F15" s="94"/>
      <c r="G15" s="99"/>
      <c r="H15" s="96"/>
    </row>
    <row r="19" spans="3:3" ht="14.45" x14ac:dyDescent="0.3">
      <c r="C19" s="46"/>
    </row>
    <row r="40" spans="1:2" x14ac:dyDescent="0.25">
      <c r="A40" s="1" t="s">
        <v>34</v>
      </c>
      <c r="B40" s="111">
        <v>42688</v>
      </c>
    </row>
    <row r="41" spans="1:2" x14ac:dyDescent="0.25">
      <c r="A41" s="1" t="s">
        <v>35</v>
      </c>
      <c r="B41" s="111">
        <v>42688</v>
      </c>
    </row>
  </sheetData>
  <pageMargins left="0.7" right="0.7" top="0.75" bottom="0.75" header="0.3" footer="0.3"/>
  <pageSetup scale="91" orientation="portrait" r:id="rId1"/>
  <ignoredErrors>
    <ignoredError sqref="F8:F10 C8:D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showGridLines="0" zoomScaleNormal="100" workbookViewId="0">
      <selection activeCell="B42" sqref="B42"/>
    </sheetView>
  </sheetViews>
  <sheetFormatPr defaultRowHeight="15" x14ac:dyDescent="0.25"/>
  <cols>
    <col min="1" max="1" width="29.140625" customWidth="1"/>
    <col min="2" max="2" width="12.140625" customWidth="1"/>
    <col min="3" max="3" width="11" customWidth="1"/>
    <col min="4" max="4" width="11.7109375" customWidth="1"/>
    <col min="5" max="5" width="12.42578125" customWidth="1"/>
    <col min="6" max="6" width="12" customWidth="1"/>
    <col min="7" max="7" width="11.28515625" customWidth="1"/>
    <col min="15" max="15" width="5" customWidth="1"/>
  </cols>
  <sheetData>
    <row r="1" spans="1:7" ht="15.6" customHeight="1" thickBot="1" x14ac:dyDescent="0.4">
      <c r="A1" s="14"/>
      <c r="B1" s="7"/>
      <c r="C1" s="7"/>
      <c r="D1" s="7"/>
      <c r="E1" s="7"/>
      <c r="F1" s="7"/>
      <c r="G1" s="7"/>
    </row>
    <row r="2" spans="1:7" ht="14.1" customHeight="1" x14ac:dyDescent="0.25">
      <c r="A2" s="103" t="s">
        <v>39</v>
      </c>
      <c r="B2" s="2"/>
      <c r="C2" s="2"/>
      <c r="D2" s="2"/>
      <c r="E2" s="2"/>
      <c r="F2" s="2"/>
      <c r="G2" s="3"/>
    </row>
    <row r="3" spans="1:7" ht="3" customHeight="1" x14ac:dyDescent="0.25">
      <c r="A3" s="42"/>
      <c r="B3" s="4"/>
      <c r="C3" s="4"/>
      <c r="D3" s="4"/>
      <c r="E3" s="4"/>
      <c r="F3" s="4"/>
      <c r="G3" s="5"/>
    </row>
    <row r="4" spans="1:7" ht="15" customHeight="1" thickBot="1" x14ac:dyDescent="0.3">
      <c r="A4" s="43"/>
      <c r="B4" s="67" t="s">
        <v>0</v>
      </c>
      <c r="C4" s="68"/>
      <c r="D4" s="67" t="s">
        <v>1</v>
      </c>
      <c r="E4" s="68"/>
      <c r="F4" s="67" t="s">
        <v>3</v>
      </c>
      <c r="G4" s="66"/>
    </row>
    <row r="5" spans="1:7" ht="12.6" customHeight="1" x14ac:dyDescent="0.25">
      <c r="A5" s="73" t="s">
        <v>7</v>
      </c>
      <c r="B5" s="69">
        <f>'Gift Aid - Merit vs Need'!B6</f>
        <v>12037</v>
      </c>
      <c r="C5" s="34"/>
      <c r="D5" s="70">
        <f>'Gift Aid - Merit vs Need'!D6</f>
        <v>588</v>
      </c>
      <c r="E5" s="36"/>
      <c r="F5" s="69">
        <f>B5+D5</f>
        <v>12625</v>
      </c>
      <c r="G5" s="34"/>
    </row>
    <row r="6" spans="1:7" ht="11.25" customHeight="1" x14ac:dyDescent="0.3">
      <c r="A6" s="20" t="s">
        <v>2</v>
      </c>
      <c r="B6" s="17" t="s">
        <v>6</v>
      </c>
      <c r="C6" s="15" t="s">
        <v>5</v>
      </c>
      <c r="D6" s="16" t="s">
        <v>4</v>
      </c>
      <c r="E6" s="16" t="s">
        <v>5</v>
      </c>
      <c r="F6" s="17" t="s">
        <v>4</v>
      </c>
      <c r="G6" s="15" t="s">
        <v>5</v>
      </c>
    </row>
    <row r="7" spans="1:7" ht="15.95" customHeight="1" x14ac:dyDescent="0.25">
      <c r="A7" s="72" t="s">
        <v>29</v>
      </c>
      <c r="B7" s="82">
        <v>192427313.52000001</v>
      </c>
      <c r="C7" s="83">
        <f>B7/B5</f>
        <v>15986.31831187173</v>
      </c>
      <c r="D7" s="84">
        <v>15414821</v>
      </c>
      <c r="E7" s="84">
        <f>D7/D5</f>
        <v>26215.681972789116</v>
      </c>
      <c r="F7" s="82">
        <f>B7+D7</f>
        <v>207842134.52000001</v>
      </c>
      <c r="G7" s="85">
        <f>F7/F5</f>
        <v>16462.743328316832</v>
      </c>
    </row>
    <row r="8" spans="1:7" ht="15.95" customHeight="1" x14ac:dyDescent="0.25">
      <c r="A8" s="62" t="s">
        <v>30</v>
      </c>
      <c r="B8" s="86">
        <v>91476452.070000008</v>
      </c>
      <c r="C8" s="87">
        <f>B8/B5</f>
        <v>7599.6055553709402</v>
      </c>
      <c r="D8" s="88">
        <v>6078044.8499999996</v>
      </c>
      <c r="E8" s="88">
        <f>D8/D5</f>
        <v>10336.810969387754</v>
      </c>
      <c r="F8" s="86">
        <f>B8+D8</f>
        <v>97554496.920000002</v>
      </c>
      <c r="G8" s="89">
        <f>F8/F5</f>
        <v>7727.088864950495</v>
      </c>
    </row>
    <row r="9" spans="1:7" ht="15.95" customHeight="1" thickBot="1" x14ac:dyDescent="0.3">
      <c r="A9" s="63" t="s">
        <v>31</v>
      </c>
      <c r="B9" s="90">
        <f>B7-B8</f>
        <v>100950861.45</v>
      </c>
      <c r="C9" s="91">
        <f>B9/B5</f>
        <v>8386.7127565007886</v>
      </c>
      <c r="D9" s="92">
        <f>D7-D8</f>
        <v>9336776.1500000004</v>
      </c>
      <c r="E9" s="92">
        <f>D9/D5</f>
        <v>15878.871003401362</v>
      </c>
      <c r="F9" s="90">
        <f>B9+D9</f>
        <v>110287637.60000001</v>
      </c>
      <c r="G9" s="93">
        <f>F9/F5</f>
        <v>8735.6544633663379</v>
      </c>
    </row>
    <row r="10" spans="1:7" ht="12" customHeight="1" x14ac:dyDescent="0.25">
      <c r="A10" s="64"/>
      <c r="B10" s="9"/>
      <c r="C10" s="10"/>
      <c r="D10" s="9"/>
      <c r="E10" s="10"/>
      <c r="F10" s="9"/>
      <c r="G10" s="6"/>
    </row>
    <row r="11" spans="1:7" ht="12" customHeight="1" x14ac:dyDescent="0.25">
      <c r="A11" s="64"/>
      <c r="B11" s="9"/>
      <c r="C11" s="10"/>
      <c r="D11" s="9"/>
      <c r="E11" s="10"/>
      <c r="F11" s="9"/>
      <c r="G11" s="6"/>
    </row>
    <row r="12" spans="1:7" ht="12" customHeight="1" x14ac:dyDescent="0.25">
      <c r="A12" s="64"/>
      <c r="B12" s="9"/>
      <c r="C12" s="10"/>
      <c r="D12" s="9"/>
      <c r="E12" s="10"/>
      <c r="F12" s="9"/>
      <c r="G12" s="6"/>
    </row>
    <row r="13" spans="1:7" ht="12" customHeight="1" x14ac:dyDescent="0.25">
      <c r="A13" s="64"/>
      <c r="B13" s="9"/>
      <c r="C13" s="10"/>
      <c r="D13" s="9"/>
      <c r="E13" s="10"/>
      <c r="F13" s="9"/>
      <c r="G13" s="6"/>
    </row>
    <row r="14" spans="1:7" ht="12" customHeight="1" x14ac:dyDescent="0.25">
      <c r="A14" s="64"/>
      <c r="B14" s="9"/>
      <c r="C14" s="10"/>
      <c r="D14" s="9"/>
      <c r="E14" s="10"/>
      <c r="F14" s="9"/>
      <c r="G14" s="6"/>
    </row>
    <row r="15" spans="1:7" ht="14.45" x14ac:dyDescent="0.3">
      <c r="A15" s="13"/>
      <c r="B15" s="9"/>
      <c r="C15" s="10"/>
      <c r="D15" s="9"/>
      <c r="E15" s="10"/>
      <c r="F15" s="9"/>
      <c r="G15" s="6"/>
    </row>
    <row r="16" spans="1:7" ht="14.45" x14ac:dyDescent="0.3">
      <c r="A16" s="13"/>
      <c r="B16" s="9"/>
      <c r="C16" s="10"/>
      <c r="D16" s="9"/>
      <c r="E16" s="10"/>
      <c r="F16" s="9"/>
      <c r="G16" s="6"/>
    </row>
    <row r="17" spans="1:7" ht="14.45" x14ac:dyDescent="0.3">
      <c r="A17" s="13"/>
      <c r="B17" s="9"/>
      <c r="C17" s="10"/>
      <c r="D17" s="9"/>
      <c r="E17" s="10"/>
      <c r="F17" s="9"/>
      <c r="G17" s="6"/>
    </row>
    <row r="18" spans="1:7" ht="14.45" x14ac:dyDescent="0.3">
      <c r="A18" s="13"/>
      <c r="B18" s="9"/>
      <c r="C18" s="10"/>
      <c r="D18" s="9"/>
      <c r="E18" s="10"/>
      <c r="F18" s="9"/>
      <c r="G18" s="6"/>
    </row>
    <row r="19" spans="1:7" ht="14.45" x14ac:dyDescent="0.3">
      <c r="A19" s="13"/>
      <c r="B19" s="9"/>
      <c r="C19" s="10"/>
      <c r="D19" s="9"/>
      <c r="E19" s="10"/>
      <c r="F19" s="9"/>
      <c r="G19" s="6"/>
    </row>
    <row r="20" spans="1:7" ht="14.45" x14ac:dyDescent="0.3">
      <c r="A20" s="8"/>
      <c r="B20" s="9"/>
      <c r="C20" s="10"/>
      <c r="D20" s="9"/>
      <c r="E20" s="10"/>
      <c r="F20" s="9"/>
      <c r="G20" s="6"/>
    </row>
    <row r="21" spans="1:7" ht="14.45" x14ac:dyDescent="0.3">
      <c r="A21" s="8"/>
      <c r="B21" s="9"/>
      <c r="C21" s="10"/>
      <c r="D21" s="9"/>
      <c r="E21" s="10"/>
      <c r="F21" s="9"/>
      <c r="G21" s="6"/>
    </row>
    <row r="22" spans="1:7" ht="14.45" x14ac:dyDescent="0.3">
      <c r="A22" s="11"/>
      <c r="B22" s="12"/>
      <c r="C22" s="12"/>
      <c r="D22" s="12"/>
      <c r="E22" s="12"/>
      <c r="F22" s="12"/>
      <c r="G22" s="12"/>
    </row>
    <row r="23" spans="1:7" ht="13.9" customHeight="1" x14ac:dyDescent="0.3">
      <c r="A23" s="1"/>
    </row>
    <row r="40" spans="1:2" x14ac:dyDescent="0.25">
      <c r="A40" s="1" t="str">
        <f>'Gift Aid - Merit vs Need'!A40</f>
        <v>Start</v>
      </c>
      <c r="B40" s="110">
        <f>'Gift Aid - Merit vs Need'!B40</f>
        <v>42688</v>
      </c>
    </row>
    <row r="41" spans="1:2" x14ac:dyDescent="0.25">
      <c r="A41" s="1" t="str">
        <f>'Gift Aid - Merit vs Need'!A41</f>
        <v>Finish</v>
      </c>
    </row>
  </sheetData>
  <pageMargins left="0.7" right="0.7" top="0.75" bottom="0.75" header="0.3" footer="0.3"/>
  <pageSetup scale="83" orientation="portrait" r:id="rId1"/>
  <ignoredErrors>
    <ignoredError sqref="F7:F9 C9:D9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4:R61"/>
  <sheetViews>
    <sheetView workbookViewId="0">
      <selection activeCell="K1" sqref="K1"/>
    </sheetView>
  </sheetViews>
  <sheetFormatPr defaultRowHeight="15" x14ac:dyDescent="0.25"/>
  <cols>
    <col min="2" max="2" width="10.7109375" bestFit="1" customWidth="1"/>
    <col min="10" max="10" width="11.5703125" customWidth="1"/>
  </cols>
  <sheetData>
    <row r="14" spans="18:18" x14ac:dyDescent="0.25">
      <c r="R14" s="112"/>
    </row>
    <row r="16" spans="18:18" x14ac:dyDescent="0.25">
      <c r="R16" s="112"/>
    </row>
    <row r="60" spans="1:2" x14ac:dyDescent="0.25">
      <c r="A60" s="113" t="str">
        <f>'COA Data'!A40</f>
        <v>Start</v>
      </c>
      <c r="B60" s="110">
        <f>'COA Data'!B40</f>
        <v>42688</v>
      </c>
    </row>
    <row r="61" spans="1:2" x14ac:dyDescent="0.25">
      <c r="A61" t="str">
        <f>'COA Data'!A41</f>
        <v>Finish</v>
      </c>
      <c r="B61" s="110">
        <v>42689</v>
      </c>
    </row>
  </sheetData>
  <printOptions horizontalCentered="1"/>
  <pageMargins left="0.65" right="0.25" top="0.5" bottom="0.75" header="0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9218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628650</xdr:colOff>
                <xdr:row>47</xdr:row>
                <xdr:rowOff>114300</xdr:rowOff>
              </to>
            </anchor>
          </objectPr>
        </oleObject>
      </mc:Choice>
      <mc:Fallback>
        <oleObject progId="Document" shapeId="9218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topLeftCell="A67" workbookViewId="0">
      <selection activeCell="C81" sqref="C81"/>
    </sheetView>
  </sheetViews>
  <sheetFormatPr defaultRowHeight="15" x14ac:dyDescent="0.25"/>
  <cols>
    <col min="1" max="5" width="9.140625" customWidth="1"/>
    <col min="7" max="7" width="9.140625" customWidth="1"/>
  </cols>
  <sheetData>
    <row r="1" spans="1:15" ht="18.75" customHeight="1" x14ac:dyDescent="0.25"/>
    <row r="2" spans="1:15" ht="15.75" customHeight="1" x14ac:dyDescent="0.25"/>
    <row r="3" spans="1:15" ht="18.75" customHeight="1" x14ac:dyDescent="0.25"/>
    <row r="4" spans="1:15" ht="15" customHeight="1" x14ac:dyDescent="0.25"/>
    <row r="5" spans="1:15" ht="15.75" customHeight="1" x14ac:dyDescent="0.25"/>
    <row r="6" spans="1:15" x14ac:dyDescent="0.25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</row>
    <row r="38" spans="1:14" x14ac:dyDescent="0.25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</row>
    <row r="80" spans="1:2" x14ac:dyDescent="0.25">
      <c r="A80" s="1" t="str">
        <f>'COA Data'!A40</f>
        <v>Start</v>
      </c>
      <c r="B80" s="113">
        <v>42689</v>
      </c>
    </row>
    <row r="81" spans="1:3" x14ac:dyDescent="0.25">
      <c r="A81" s="1" t="str">
        <f>'COA Data'!A41</f>
        <v>Finish</v>
      </c>
      <c r="B81" s="113"/>
      <c r="C81" t="s">
        <v>40</v>
      </c>
    </row>
  </sheetData>
  <mergeCells count="7">
    <mergeCell ref="K38:L38"/>
    <mergeCell ref="M38:N38"/>
    <mergeCell ref="A38:B38"/>
    <mergeCell ref="C38:D38"/>
    <mergeCell ref="E38:F38"/>
    <mergeCell ref="G38:H38"/>
    <mergeCell ref="I38:J38"/>
  </mergeCells>
  <pageMargins left="0.5" right="0.25" top="0.5" bottom="0.5" header="0.3" footer="0.3"/>
  <pageSetup scale="67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P81"/>
  <sheetViews>
    <sheetView workbookViewId="0"/>
  </sheetViews>
  <sheetFormatPr defaultRowHeight="15" x14ac:dyDescent="0.25"/>
  <cols>
    <col min="1" max="1" width="9.140625" customWidth="1"/>
    <col min="2" max="2" width="10.7109375" bestFit="1" customWidth="1"/>
    <col min="14" max="14" width="9.140625" customWidth="1"/>
  </cols>
  <sheetData>
    <row r="2" spans="1:16" ht="23.25" x14ac:dyDescent="0.35">
      <c r="A2" s="115" t="s">
        <v>41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</row>
    <row r="19" ht="29.25" customHeight="1" x14ac:dyDescent="0.25"/>
    <row r="36" spans="1:16" ht="38.25" customHeight="1" x14ac:dyDescent="0.25"/>
    <row r="37" spans="1:16" ht="23.25" x14ac:dyDescent="0.35">
      <c r="A37" s="115" t="s">
        <v>42</v>
      </c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</row>
    <row r="42" spans="1:16" ht="17.25" customHeight="1" x14ac:dyDescent="0.25"/>
    <row r="54" ht="18" customHeight="1" x14ac:dyDescent="0.25"/>
    <row r="80" spans="1:2" x14ac:dyDescent="0.25">
      <c r="A80" s="1" t="str">
        <f>'Page 2'!A80</f>
        <v>Start</v>
      </c>
      <c r="B80" s="116">
        <f>'Page 2'!B80</f>
        <v>42689</v>
      </c>
    </row>
    <row r="81" spans="1:2" x14ac:dyDescent="0.25">
      <c r="A81" s="1" t="str">
        <f>'Page 2'!A81</f>
        <v>Finish</v>
      </c>
      <c r="B81" s="116">
        <v>42689</v>
      </c>
    </row>
  </sheetData>
  <mergeCells count="2">
    <mergeCell ref="A2:P2"/>
    <mergeCell ref="A37:P37"/>
  </mergeCells>
  <pageMargins left="0.75" right="0" top="0.5" bottom="0.5" header="0.3" footer="0.3"/>
  <pageSetup scale="6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COA Data</vt:lpstr>
      <vt:lpstr>Aid recipients by Class</vt:lpstr>
      <vt:lpstr>Gift Aid - Merit vs Need</vt:lpstr>
      <vt:lpstr>Gap Data &amp; Charts</vt:lpstr>
      <vt:lpstr>Overview</vt:lpstr>
      <vt:lpstr>Page 2</vt:lpstr>
      <vt:lpstr>Page 3</vt:lpstr>
      <vt:lpstr>'Aid recipients by Class'!Print_Area</vt:lpstr>
      <vt:lpstr>'Page 2'!Print_Area</vt:lpstr>
    </vt:vector>
  </TitlesOfParts>
  <Company>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E Alderman</dc:creator>
  <cp:lastModifiedBy>Glen C Falk</cp:lastModifiedBy>
  <cp:lastPrinted>2016-05-05T19:54:43Z</cp:lastPrinted>
  <dcterms:created xsi:type="dcterms:W3CDTF">2013-02-22T13:49:14Z</dcterms:created>
  <dcterms:modified xsi:type="dcterms:W3CDTF">2016-11-15T19:44:34Z</dcterms:modified>
</cp:coreProperties>
</file>