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 firstSheet="2" activeTab="6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B81" i="11" l="1"/>
  <c r="B80" i="11"/>
  <c r="B81" i="10"/>
  <c r="B80" i="10"/>
  <c r="A61" i="13"/>
  <c r="B61" i="13"/>
  <c r="B60" i="13"/>
  <c r="B41" i="1"/>
  <c r="D5" i="1"/>
  <c r="B5" i="1"/>
  <c r="B40" i="1"/>
  <c r="B41" i="9"/>
  <c r="B40" i="9"/>
  <c r="A81" i="11"/>
  <c r="A80" i="11"/>
  <c r="A81" i="10"/>
  <c r="A80" i="10"/>
  <c r="A60" i="13"/>
  <c r="A41" i="1"/>
  <c r="A40" i="1"/>
  <c r="A41" i="9"/>
  <c r="A40" i="9"/>
  <c r="B40" i="6"/>
  <c r="B41" i="6"/>
  <c r="A41" i="6"/>
  <c r="A40" i="6"/>
  <c r="A2" i="1" l="1"/>
  <c r="A3" i="9"/>
  <c r="A2" i="6"/>
  <c r="C9" i="3" l="1"/>
  <c r="C3" i="3"/>
  <c r="C8" i="6" l="1"/>
  <c r="F6" i="9" l="1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8" i="1"/>
  <c r="F7" i="1"/>
  <c r="F5" i="1"/>
  <c r="J9" i="9" l="1"/>
  <c r="G7" i="1"/>
  <c r="G9" i="1"/>
  <c r="G8" i="1"/>
  <c r="G8" i="9"/>
  <c r="B8" i="6" l="1"/>
  <c r="E6" i="6" l="1"/>
  <c r="E7" i="6"/>
  <c r="E4" i="6"/>
  <c r="E5" i="6"/>
  <c r="F7" i="6"/>
  <c r="E8" i="6" l="1"/>
  <c r="F4" i="6"/>
  <c r="F6" i="6"/>
  <c r="D8" i="6"/>
  <c r="F5" i="6"/>
  <c r="F8" i="6" l="1"/>
</calcChain>
</file>

<file path=xl/sharedStrings.xml><?xml version="1.0" encoding="utf-8"?>
<sst xmlns="http://schemas.openxmlformats.org/spreadsheetml/2006/main" count="59" uniqueCount="40">
  <si>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</si>
  <si>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</si>
  <si>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</si>
  <si>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</si>
  <si>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</si>
  <si>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</si>
  <si>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</si>
  <si>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</si>
  <si>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</si>
  <si>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</si>
  <si>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</si>
  <si>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</si>
  <si>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</si>
  <si>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</si>
  <si>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</si>
  <si>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</si>
  <si>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</si>
  <si>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</si>
  <si>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</si>
  <si>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</si>
  <si>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</si>
  <si>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</si>
  <si>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</si>
  <si>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</si>
  <si>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</si>
  <si>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</si>
  <si>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</si>
  <si>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</si>
  <si>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</si>
  <si>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</si>
  <si>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</si>
  <si>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</si>
  <si>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Percentage of Total Cost for Resident 2015-16</t>
  </si>
  <si>
    <t>Percentage of Total Cost for Nonresident 2015-16</t>
  </si>
  <si>
    <t>2015-16</t>
  </si>
  <si>
    <t>Start</t>
  </si>
  <si>
    <t>Finish</t>
  </si>
  <si>
    <t>Don't Forget Indebtedness</t>
  </si>
  <si>
    <t>College-Specific Undergraduate Gift Aid for 2015-16: Aid Recipients with Complete FAFSAs and Need</t>
  </si>
  <si>
    <t>College-Specific 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</si>
</sst>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9" fontId="6" fillId="2" borderId="11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3" fontId="12" fillId="0" borderId="14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164" fontId="0" fillId="3" borderId="4" xfId="0" applyNumberFormat="1" applyFont="1" applyFill="1" applyBorder="1" applyAlignment="1">
      <alignment horizontal="center" vertical="center"/>
    </xf>
    <xf numFmtId="42" fontId="0" fillId="0" borderId="0" xfId="2" applyNumberFormat="1" applyFont="1"/>
    <xf numFmtId="42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right"/>
    </xf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spPr>
            <a:ln>
              <a:noFill/>
            </a:ln>
          </c:spPr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</c:formatCode>
                <c:ptCount val="4"/>
                <c:pt idx="0">
                  <c:v>459</c:v>
                </c:pt>
                <c:pt idx="1">
                  <c:v>529</c:v>
                </c:pt>
                <c:pt idx="2">
                  <c:v>649</c:v>
                </c:pt>
                <c:pt idx="3">
                  <c:v>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6504287.6500000004</c:v>
                </c:pt>
                <c:pt idx="1">
                  <c:v>6867461.1299999999</c:v>
                </c:pt>
                <c:pt idx="2">
                  <c:v>8653614.4700000007</c:v>
                </c:pt>
                <c:pt idx="3">
                  <c:v>7539322.1399999997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76523360"/>
        <c:axId val="476524144"/>
        <c:axId val="0"/>
      </c:bar3DChart>
      <c:catAx>
        <c:axId val="47652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76524144"/>
        <c:crosses val="autoZero"/>
        <c:auto val="1"/>
        <c:lblAlgn val="ctr"/>
        <c:lblOffset val="100"/>
        <c:noMultiLvlLbl val="0"/>
      </c:catAx>
      <c:valAx>
        <c:axId val="47652414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765233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$8,499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8.4004797346867235E-2"/>
                  <c:y val="0.2893500268988115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2869050623931417"/>
                  <c:y val="-0.2569367959439852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638557231771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6376.4312945590991</c:v>
                </c:pt>
                <c:pt idx="1">
                  <c:v>2122.202626641651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$12,658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2.2133242180017245E-2"/>
                  <c:y val="0.3378578764610945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407841544738241"/>
                  <c:y val="-1.9667106829037674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11425.338709677419</c:v>
                </c:pt>
                <c:pt idx="1">
                  <c:v>1232.6612903225807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$8,727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530008100102237"/>
                  <c:y val="0.26061231476500218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560347003536538"/>
                  <c:y val="-0.2186332143264700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95016900309134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6653.9421631205669</c:v>
                </c:pt>
                <c:pt idx="1">
                  <c:v>2073.3093971631206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7885.3562476547841</c:v>
                </c:pt>
                <c:pt idx="1">
                  <c:v>10830.354838709678</c:v>
                </c:pt>
                <c:pt idx="2">
                  <c:v>8047.2267375886522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7893.228367729831</c:v>
                </c:pt>
                <c:pt idx="1">
                  <c:v>15374.241935483871</c:v>
                </c:pt>
                <c:pt idx="2">
                  <c:v>8304.4188297872333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13247376"/>
        <c:axId val="413241104"/>
        <c:axId val="0"/>
      </c:bar3DChart>
      <c:catAx>
        <c:axId val="413247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3241104"/>
        <c:crossesAt val="0"/>
        <c:auto val="1"/>
        <c:lblAlgn val="ctr"/>
        <c:lblOffset val="100"/>
        <c:noMultiLvlLbl val="0"/>
      </c:catAx>
      <c:valAx>
        <c:axId val="41324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13247376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938424597029859E-2"/>
                  <c:y val="-0.18154997517202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276870709422559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6297855616153576E-2"/>
                  <c:y val="-0.190558274810243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7893.228367729831</c:v>
                </c:pt>
                <c:pt idx="1">
                  <c:v>15374.241935483871</c:v>
                </c:pt>
                <c:pt idx="2">
                  <c:v>8304.4188297872333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13244240"/>
        <c:axId val="413243064"/>
        <c:axId val="0"/>
      </c:bar3DChart>
      <c:catAx>
        <c:axId val="413244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3243064"/>
        <c:crosses val="autoZero"/>
        <c:auto val="1"/>
        <c:lblAlgn val="ctr"/>
        <c:lblOffset val="100"/>
        <c:noMultiLvlLbl val="0"/>
      </c:catAx>
      <c:valAx>
        <c:axId val="413243064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13244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638175</xdr:colOff>
          <xdr:row>47</xdr:row>
          <xdr:rowOff>104775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College of Education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0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Twenty-three (23) percent of aid recipients are male, and seventy-seven (77)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Fourteen (14)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Twenty-four (24) percent of aid recipients are Federal Pell Grant eligible, with an average award of $4,214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$21,294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323850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1715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$29,564,685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0.92067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0" y="47625"/>
          <a:ext cx="6858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2,301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496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49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3">
      <c r="A1" s="118" t="s">
        <v>34</v>
      </c>
      <c r="B1" s="48"/>
      <c r="C1" s="48"/>
      <c r="D1" s="48"/>
    </row>
    <row r="2" spans="1:5" x14ac:dyDescent="0.3">
      <c r="A2" s="49" t="s">
        <v>32</v>
      </c>
      <c r="B2" s="50"/>
      <c r="C2" s="50"/>
      <c r="D2" s="50"/>
    </row>
    <row r="3" spans="1:5" x14ac:dyDescent="0.3">
      <c r="A3" s="47" t="s">
        <v>8</v>
      </c>
      <c r="B3" s="112">
        <v>11622</v>
      </c>
      <c r="C3" s="113">
        <f>SUM(B3:B6)</f>
        <v>25134</v>
      </c>
      <c r="D3" s="53"/>
    </row>
    <row r="4" spans="1:5" x14ac:dyDescent="0.3">
      <c r="A4" s="47" t="s">
        <v>9</v>
      </c>
      <c r="B4" s="113">
        <v>840</v>
      </c>
      <c r="D4" s="53"/>
    </row>
    <row r="5" spans="1:5" x14ac:dyDescent="0.3">
      <c r="A5" s="47" t="s">
        <v>10</v>
      </c>
      <c r="B5" s="113">
        <v>9450</v>
      </c>
      <c r="D5" s="53"/>
    </row>
    <row r="6" spans="1:5" x14ac:dyDescent="0.3">
      <c r="A6" s="47" t="s">
        <v>11</v>
      </c>
      <c r="B6" s="113">
        <v>3222</v>
      </c>
      <c r="D6" s="53"/>
    </row>
    <row r="7" spans="1:5" x14ac:dyDescent="0.3">
      <c r="A7" s="18"/>
      <c r="B7" s="19"/>
    </row>
    <row r="8" spans="1:5" x14ac:dyDescent="0.3">
      <c r="A8" s="49" t="s">
        <v>33</v>
      </c>
      <c r="B8" s="51"/>
      <c r="C8" s="51"/>
      <c r="D8" s="51"/>
      <c r="E8" s="50"/>
    </row>
    <row r="9" spans="1:5" x14ac:dyDescent="0.3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3">
      <c r="A10" s="47" t="s">
        <v>9</v>
      </c>
      <c r="B10" s="19">
        <v>840</v>
      </c>
      <c r="D10" s="53"/>
    </row>
    <row r="11" spans="1:5" x14ac:dyDescent="0.3">
      <c r="A11" s="47" t="s">
        <v>10</v>
      </c>
      <c r="B11" s="19">
        <v>9450</v>
      </c>
      <c r="D11" s="53"/>
    </row>
    <row r="12" spans="1:5" x14ac:dyDescent="0.3">
      <c r="A12" s="47" t="s">
        <v>11</v>
      </c>
      <c r="B12" s="19">
        <v>3746</v>
      </c>
      <c r="D12" s="53"/>
    </row>
    <row r="40" spans="1:2" x14ac:dyDescent="0.25">
      <c r="A40" s="1" t="s">
        <v>35</v>
      </c>
      <c r="B40" s="117">
        <v>42692</v>
      </c>
    </row>
    <row r="41" spans="1:2" x14ac:dyDescent="0.25">
      <c r="A41" s="1" t="s">
        <v>36</v>
      </c>
      <c r="B41" s="117">
        <v>42692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459</v>
      </c>
      <c r="C4" s="108">
        <v>6504287.6500000004</v>
      </c>
      <c r="D4" s="28">
        <v>14171</v>
      </c>
      <c r="E4" s="26">
        <f>B4/$B$8</f>
        <v>0.19947848761408082</v>
      </c>
      <c r="F4" s="27">
        <f>C4/C8</f>
        <v>0.22000192338255084</v>
      </c>
      <c r="H4" s="54"/>
    </row>
    <row r="5" spans="1:8" ht="13.15" customHeight="1" x14ac:dyDescent="0.25">
      <c r="A5" s="40" t="s">
        <v>18</v>
      </c>
      <c r="B5" s="106">
        <v>529</v>
      </c>
      <c r="C5" s="109">
        <v>6867461.1299999999</v>
      </c>
      <c r="D5" s="29">
        <v>12982</v>
      </c>
      <c r="E5" s="26">
        <f t="shared" ref="E5:E7" si="0">B5/$B$8</f>
        <v>0.22990004345936549</v>
      </c>
      <c r="F5" s="27">
        <f>C5/C8</f>
        <v>0.23228595330572532</v>
      </c>
      <c r="H5" s="54"/>
    </row>
    <row r="6" spans="1:8" ht="13.15" customHeight="1" x14ac:dyDescent="0.25">
      <c r="A6" s="40" t="s">
        <v>19</v>
      </c>
      <c r="B6" s="106">
        <v>649</v>
      </c>
      <c r="C6" s="109">
        <v>8653614.4700000007</v>
      </c>
      <c r="D6" s="29">
        <v>13334</v>
      </c>
      <c r="E6" s="26">
        <f t="shared" si="0"/>
        <v>0.28205128205128205</v>
      </c>
      <c r="F6" s="27">
        <f>C6/C8</f>
        <v>0.29270105045416822</v>
      </c>
      <c r="H6" s="54"/>
    </row>
    <row r="7" spans="1:8" ht="13.15" customHeight="1" thickBot="1" x14ac:dyDescent="0.3">
      <c r="A7" s="41" t="s">
        <v>20</v>
      </c>
      <c r="B7" s="107">
        <v>664</v>
      </c>
      <c r="C7" s="110">
        <v>7539322.1399999997</v>
      </c>
      <c r="D7" s="29">
        <v>11354</v>
      </c>
      <c r="E7" s="26">
        <f t="shared" si="0"/>
        <v>0.28857018687527164</v>
      </c>
      <c r="F7" s="27">
        <f>C7/C8</f>
        <v>0.25501107285755559</v>
      </c>
      <c r="H7" s="54"/>
    </row>
    <row r="8" spans="1:8" ht="13.15" customHeight="1" thickBot="1" x14ac:dyDescent="0.3">
      <c r="A8" s="57" t="s">
        <v>16</v>
      </c>
      <c r="B8" s="58">
        <f>SUM(B4:B7)</f>
        <v>2301</v>
      </c>
      <c r="C8" s="59">
        <f>SUM(C4:C7)</f>
        <v>29564685.390000001</v>
      </c>
      <c r="D8" s="60">
        <f>(C8/B8)</f>
        <v>12848.624680573665</v>
      </c>
      <c r="E8" s="61">
        <f>SUM(E4:E7)</f>
        <v>1</v>
      </c>
      <c r="F8" s="62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19" t="str">
        <f>'COA Data'!A40</f>
        <v>Start</v>
      </c>
      <c r="B40" s="116">
        <f>'COA Data'!B40</f>
        <v>42692</v>
      </c>
    </row>
    <row r="41" spans="1:2" x14ac:dyDescent="0.25">
      <c r="A41" s="119" t="str">
        <f>'COA Data'!A41</f>
        <v>Finish</v>
      </c>
      <c r="B41" s="116">
        <f>'COA Data'!B41</f>
        <v>42692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>
      <selection activeCell="B8" sqref="B8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thickBot="1" x14ac:dyDescent="0.35"/>
    <row r="3" spans="1:10" ht="14.1" customHeight="1" x14ac:dyDescent="0.25">
      <c r="A3" s="66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42"/>
      <c r="B4" s="4"/>
      <c r="C4" s="4"/>
      <c r="D4" s="4"/>
      <c r="E4" s="4"/>
      <c r="F4" s="4"/>
      <c r="G4" s="5"/>
    </row>
    <row r="5" spans="1:10" ht="16.5" customHeight="1" thickBot="1" x14ac:dyDescent="0.3">
      <c r="A5" s="43"/>
      <c r="B5" s="68" t="s">
        <v>0</v>
      </c>
      <c r="C5" s="69"/>
      <c r="D5" s="68" t="s">
        <v>1</v>
      </c>
      <c r="E5" s="69"/>
      <c r="F5" s="68" t="s">
        <v>3</v>
      </c>
      <c r="G5" s="67"/>
    </row>
    <row r="6" spans="1:10" ht="10.5" customHeight="1" x14ac:dyDescent="0.25">
      <c r="A6" s="74" t="s">
        <v>7</v>
      </c>
      <c r="B6" s="33">
        <v>1066</v>
      </c>
      <c r="C6" s="36"/>
      <c r="D6" s="33">
        <v>62</v>
      </c>
      <c r="E6" s="34"/>
      <c r="F6" s="35">
        <f>B6+D6</f>
        <v>1128</v>
      </c>
      <c r="G6" s="34"/>
    </row>
    <row r="7" spans="1:10" ht="12" customHeight="1" x14ac:dyDescent="0.25">
      <c r="A7" s="20" t="s">
        <v>2</v>
      </c>
      <c r="B7" s="101" t="s">
        <v>6</v>
      </c>
      <c r="C7" s="103" t="s">
        <v>5</v>
      </c>
      <c r="D7" s="101" t="s">
        <v>4</v>
      </c>
      <c r="E7" s="102" t="s">
        <v>5</v>
      </c>
      <c r="F7" s="103" t="s">
        <v>4</v>
      </c>
      <c r="G7" s="102" t="s">
        <v>5</v>
      </c>
    </row>
    <row r="8" spans="1:10" ht="15.95" customHeight="1" x14ac:dyDescent="0.25">
      <c r="A8" s="44" t="s">
        <v>28</v>
      </c>
      <c r="B8" s="83">
        <v>9059543.7599999998</v>
      </c>
      <c r="C8" s="85">
        <f>B8/B6</f>
        <v>8498.6339212007497</v>
      </c>
      <c r="D8" s="83">
        <v>784796</v>
      </c>
      <c r="E8" s="84">
        <f>D8/D6</f>
        <v>12658</v>
      </c>
      <c r="F8" s="85">
        <f>B8+D8</f>
        <v>9844339.7599999998</v>
      </c>
      <c r="G8" s="86">
        <f>F8/F6</f>
        <v>8727.2515602836884</v>
      </c>
    </row>
    <row r="9" spans="1:10" ht="15.95" customHeight="1" x14ac:dyDescent="0.25">
      <c r="A9" s="45" t="s">
        <v>22</v>
      </c>
      <c r="B9" s="79">
        <v>6797275.7599999998</v>
      </c>
      <c r="C9" s="81">
        <f>B9/B6</f>
        <v>6376.4312945590991</v>
      </c>
      <c r="D9" s="79">
        <v>708371</v>
      </c>
      <c r="E9" s="80">
        <f>D9/D6</f>
        <v>11425.338709677419</v>
      </c>
      <c r="F9" s="81">
        <f>B9+D9</f>
        <v>7505646.7599999998</v>
      </c>
      <c r="G9" s="82">
        <f>F9/F6</f>
        <v>6653.9421631205669</v>
      </c>
      <c r="J9" s="120">
        <f>F9/F8</f>
        <v>0.76243272204981272</v>
      </c>
    </row>
    <row r="10" spans="1:10" ht="15.95" customHeight="1" thickBot="1" x14ac:dyDescent="0.3">
      <c r="A10" s="72" t="s">
        <v>27</v>
      </c>
      <c r="B10" s="111">
        <v>2262268</v>
      </c>
      <c r="C10" s="77">
        <f>B10/B6</f>
        <v>2122.202626641651</v>
      </c>
      <c r="D10" s="75">
        <v>76425</v>
      </c>
      <c r="E10" s="76">
        <f>D10/D6</f>
        <v>1232.6612903225807</v>
      </c>
      <c r="F10" s="77">
        <f>B10+D10</f>
        <v>2338693</v>
      </c>
      <c r="G10" s="78">
        <f>F10/F6</f>
        <v>2073.3093971631206</v>
      </c>
    </row>
    <row r="11" spans="1:10" ht="12" customHeight="1" x14ac:dyDescent="0.25">
      <c r="A11" s="96" t="s">
        <v>2</v>
      </c>
      <c r="B11" s="96"/>
      <c r="C11" s="96"/>
      <c r="D11" s="98"/>
      <c r="E11" s="98"/>
      <c r="F11" s="96"/>
      <c r="G11" s="96"/>
      <c r="H11" s="97"/>
    </row>
    <row r="12" spans="1:10" ht="12" customHeight="1" x14ac:dyDescent="0.25">
      <c r="A12" s="98"/>
      <c r="B12" s="98"/>
      <c r="C12" s="98"/>
      <c r="D12" s="98"/>
      <c r="E12" s="98"/>
      <c r="F12" s="98"/>
      <c r="G12" s="98"/>
      <c r="H12" s="97"/>
    </row>
    <row r="13" spans="1:10" ht="12" customHeight="1" x14ac:dyDescent="0.25">
      <c r="A13" s="65"/>
      <c r="B13" s="95"/>
      <c r="C13" s="99"/>
      <c r="D13" s="95"/>
      <c r="E13" s="99"/>
      <c r="F13" s="95"/>
      <c r="G13" s="100"/>
      <c r="H13" s="97"/>
    </row>
    <row r="14" spans="1:10" ht="12" customHeight="1" x14ac:dyDescent="0.25">
      <c r="A14" s="65"/>
      <c r="B14" s="95"/>
      <c r="C14" s="99"/>
      <c r="D14" s="95"/>
      <c r="E14" s="99"/>
      <c r="F14" s="95"/>
      <c r="G14" s="100"/>
      <c r="H14" s="97"/>
    </row>
    <row r="15" spans="1:10" ht="12" customHeight="1" x14ac:dyDescent="0.25">
      <c r="A15" s="65"/>
      <c r="B15" s="95"/>
      <c r="C15" s="99"/>
      <c r="D15" s="95"/>
      <c r="E15" s="99"/>
      <c r="F15" s="95"/>
      <c r="G15" s="100"/>
      <c r="H15" s="97"/>
    </row>
    <row r="19" spans="3:3" ht="14.45" x14ac:dyDescent="0.3">
      <c r="C19" s="46"/>
    </row>
    <row r="40" spans="1:2" x14ac:dyDescent="0.25">
      <c r="A40" s="1" t="str">
        <f>'COA Data'!A40</f>
        <v>Start</v>
      </c>
      <c r="B40" s="116">
        <f>'COA Data'!B40</f>
        <v>42692</v>
      </c>
    </row>
    <row r="41" spans="1:2" x14ac:dyDescent="0.25">
      <c r="A41" s="1" t="str">
        <f>'COA Data'!A41</f>
        <v>Finish</v>
      </c>
      <c r="B41" s="116">
        <f>'COA Data'!B41</f>
        <v>42692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B40" sqref="B40:B41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4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8" t="s">
        <v>0</v>
      </c>
      <c r="C4" s="69"/>
      <c r="D4" s="68" t="s">
        <v>1</v>
      </c>
      <c r="E4" s="69"/>
      <c r="F4" s="68" t="s">
        <v>3</v>
      </c>
      <c r="G4" s="67"/>
    </row>
    <row r="5" spans="1:7" ht="12.6" customHeight="1" x14ac:dyDescent="0.25">
      <c r="A5" s="74" t="s">
        <v>7</v>
      </c>
      <c r="B5" s="70">
        <f>'Gift Aid - Merit vs Need'!B6</f>
        <v>1066</v>
      </c>
      <c r="C5" s="34"/>
      <c r="D5" s="71">
        <f>'Gift Aid - Merit vs Need'!D6</f>
        <v>62</v>
      </c>
      <c r="E5" s="36"/>
      <c r="F5" s="70">
        <f>B5+D5</f>
        <v>1128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3" t="s">
        <v>29</v>
      </c>
      <c r="B7" s="83">
        <v>16819971.199999999</v>
      </c>
      <c r="C7" s="84">
        <f>B7/B5</f>
        <v>15778.584615384614</v>
      </c>
      <c r="D7" s="85">
        <v>1624685</v>
      </c>
      <c r="E7" s="85">
        <f>D7/D5</f>
        <v>26204.596774193549</v>
      </c>
      <c r="F7" s="83">
        <f>B7+D7</f>
        <v>18444656.199999999</v>
      </c>
      <c r="G7" s="86">
        <f>F7/F5</f>
        <v>16351.645567375886</v>
      </c>
    </row>
    <row r="8" spans="1:7" ht="15.95" customHeight="1" x14ac:dyDescent="0.25">
      <c r="A8" s="63" t="s">
        <v>30</v>
      </c>
      <c r="B8" s="87">
        <v>8405789.7599999998</v>
      </c>
      <c r="C8" s="88">
        <f>B8/B5</f>
        <v>7885.3562476547841</v>
      </c>
      <c r="D8" s="89">
        <v>671482</v>
      </c>
      <c r="E8" s="89">
        <f>D8/D5</f>
        <v>10830.354838709678</v>
      </c>
      <c r="F8" s="87">
        <f>B8+D8</f>
        <v>9077271.7599999998</v>
      </c>
      <c r="G8" s="90">
        <f>F8/F5</f>
        <v>8047.2267375886522</v>
      </c>
    </row>
    <row r="9" spans="1:7" ht="15.95" customHeight="1" thickBot="1" x14ac:dyDescent="0.3">
      <c r="A9" s="64" t="s">
        <v>31</v>
      </c>
      <c r="B9" s="91">
        <v>8414181.4399999995</v>
      </c>
      <c r="C9" s="92">
        <f>B9/B5</f>
        <v>7893.228367729831</v>
      </c>
      <c r="D9" s="93">
        <v>953203</v>
      </c>
      <c r="E9" s="93">
        <f>D9/D5</f>
        <v>15374.241935483871</v>
      </c>
      <c r="F9" s="91">
        <f>B9+D9</f>
        <v>9367384.4399999995</v>
      </c>
      <c r="G9" s="94">
        <f>F9/F5</f>
        <v>8304.4188297872333</v>
      </c>
    </row>
    <row r="10" spans="1:7" ht="12" customHeight="1" x14ac:dyDescent="0.25">
      <c r="A10" s="65"/>
      <c r="B10" s="9"/>
      <c r="C10" s="10"/>
      <c r="D10" s="9"/>
      <c r="E10" s="10"/>
      <c r="F10" s="9"/>
      <c r="G10" s="6"/>
    </row>
    <row r="11" spans="1:7" ht="12" customHeight="1" x14ac:dyDescent="0.25">
      <c r="A11" s="65"/>
      <c r="B11" s="9"/>
      <c r="C11" s="10"/>
      <c r="D11" s="9"/>
      <c r="E11" s="10"/>
      <c r="F11" s="9"/>
      <c r="G11" s="6"/>
    </row>
    <row r="12" spans="1:7" ht="12" customHeight="1" x14ac:dyDescent="0.25">
      <c r="A12" s="65"/>
      <c r="B12" s="9"/>
      <c r="C12" s="10"/>
      <c r="D12" s="9"/>
      <c r="E12" s="10"/>
      <c r="F12" s="9"/>
      <c r="G12" s="6"/>
    </row>
    <row r="13" spans="1:7" ht="12" customHeight="1" x14ac:dyDescent="0.25">
      <c r="A13" s="65"/>
      <c r="B13" s="9"/>
      <c r="C13" s="10"/>
      <c r="D13" s="9"/>
      <c r="E13" s="10"/>
      <c r="F13" s="9"/>
      <c r="G13" s="6"/>
    </row>
    <row r="14" spans="1:7" ht="12" customHeight="1" x14ac:dyDescent="0.25">
      <c r="A14" s="65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'COA Data'!A40</f>
        <v>Start</v>
      </c>
      <c r="B40" s="116">
        <f>'COA Data'!B40</f>
        <v>42692</v>
      </c>
    </row>
    <row r="41" spans="1:2" x14ac:dyDescent="0.25">
      <c r="A41" s="1" t="str">
        <f>'COA Data'!A41</f>
        <v>Finish</v>
      </c>
      <c r="B41" s="116">
        <f>'COA Data'!B41</f>
        <v>42692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0:B61"/>
  <sheetViews>
    <sheetView workbookViewId="0">
      <selection activeCell="B60" sqref="B60:B6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Data'!A40</f>
        <v>Start</v>
      </c>
      <c r="B60" s="119">
        <f>'COA Data'!B40</f>
        <v>42692</v>
      </c>
    </row>
    <row r="61" spans="1:2" x14ac:dyDescent="0.25">
      <c r="A61" s="1" t="str">
        <f>'COA Data'!A41</f>
        <v>Finish</v>
      </c>
      <c r="B61" s="119">
        <f>'COA Data'!B41</f>
        <v>42692</v>
      </c>
    </row>
  </sheetData>
  <printOptions horizontalCentered="1"/>
  <pageMargins left="0.7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638175</xdr:colOff>
                <xdr:row>47</xdr:row>
                <xdr:rowOff>104775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C82" sqref="C82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  <row r="80" spans="1:2" x14ac:dyDescent="0.25">
      <c r="A80" s="1" t="str">
        <f>'COA Data'!A40</f>
        <v>Start</v>
      </c>
      <c r="B80" s="116">
        <f>'COA Data'!B40</f>
        <v>42692</v>
      </c>
    </row>
    <row r="81" spans="1:3" x14ac:dyDescent="0.25">
      <c r="A81" s="1" t="str">
        <f>'COA Data'!A41</f>
        <v>Finish</v>
      </c>
      <c r="B81" s="116">
        <f>'COA Data'!B41</f>
        <v>42692</v>
      </c>
      <c r="C81" t="s">
        <v>37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tabSelected="1" workbookViewId="0">
      <selection activeCell="A37" sqref="A37:P37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4.28515625" customWidth="1"/>
  </cols>
  <sheetData>
    <row r="2" spans="1:16" ht="23.25" x14ac:dyDescent="0.35">
      <c r="A2" s="115" t="s">
        <v>38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19" ht="29.25" customHeight="1" x14ac:dyDescent="0.25"/>
    <row r="36" spans="1:16" ht="38.25" customHeight="1" x14ac:dyDescent="0.25"/>
    <row r="37" spans="1:16" ht="23.25" x14ac:dyDescent="0.35">
      <c r="A37" s="115" t="s">
        <v>39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42" spans="1:16" ht="17.25" customHeight="1" x14ac:dyDescent="0.25"/>
    <row r="54" ht="18" customHeight="1" x14ac:dyDescent="0.25"/>
    <row r="80" spans="1:2" x14ac:dyDescent="0.25">
      <c r="A80" s="1" t="str">
        <f>'COA Data'!A40</f>
        <v>Start</v>
      </c>
      <c r="B80" s="119">
        <f>'COA Data'!B40</f>
        <v>42692</v>
      </c>
    </row>
    <row r="81" spans="1:2" x14ac:dyDescent="0.25">
      <c r="A81" s="1" t="str">
        <f>'COA Data'!A41</f>
        <v>Finish</v>
      </c>
      <c r="B81" s="119">
        <f>'COA Data'!B41</f>
        <v>42692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2015-03-05T20:26:11Z</cp:lastPrinted>
  <dcterms:created xsi:type="dcterms:W3CDTF">2013-02-22T13:49:14Z</dcterms:created>
  <dcterms:modified xsi:type="dcterms:W3CDTF">2016-11-18T14:09:53Z</dcterms:modified>
</cp:coreProperties>
</file>