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81" i="11" l="1"/>
  <c r="B80" i="11"/>
  <c r="A80" i="11"/>
  <c r="A81" i="10" l="1"/>
  <c r="A80" i="10"/>
  <c r="B60" i="13" l="1"/>
  <c r="A61" i="13"/>
  <c r="A60" i="13"/>
  <c r="B40" i="1"/>
  <c r="A41" i="1"/>
  <c r="A40" i="1"/>
  <c r="C9" i="3" l="1"/>
  <c r="D8" i="9" l="1"/>
  <c r="B8" i="9" l="1"/>
  <c r="F7" i="1" l="1"/>
  <c r="F8" i="1"/>
  <c r="D5" i="1"/>
  <c r="B5" i="1"/>
  <c r="C8" i="6" l="1"/>
  <c r="D9" i="1" l="1"/>
  <c r="B9" i="1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9" i="1" l="1"/>
  <c r="G7" i="1"/>
  <c r="G8" i="1"/>
  <c r="G8" i="9"/>
  <c r="C3" i="3"/>
  <c r="B8" i="6" l="1"/>
  <c r="E8" i="6" l="1"/>
  <c r="D8" i="6"/>
  <c r="F8" i="6" l="1"/>
</calcChain>
</file>

<file path=xl/sharedStrings.xml><?xml version="1.0" encoding="utf-8"?>
<sst xmlns="http://schemas.openxmlformats.org/spreadsheetml/2006/main" count="66" uniqueCount="43">
  <si>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</si>
  <si>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</si>
  <si>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</si>
  <si>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</si>
  <si>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</si>
  <si>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</si>
  <si>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</si>
  <si>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</si>
  <si>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</si>
  <si>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</si>
  <si>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</si>
  <si>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</si>
  <si>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</si>
  <si>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</si>
  <si>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</si>
  <si>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</si>
  <si>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</si>
  <si>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</si>
  <si>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</si>
  <si>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</si>
  <si>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</si>
  <si>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</si>
  <si>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</si>
  <si>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</si>
  <si>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</si>
  <si>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</si>
  <si>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</si>
  <si>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</si>
  <si>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</si>
  <si>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</si>
  <si>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</si>
  <si>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</si>
  <si>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Percentage of Total Cost for Resident 2015-16</t>
  </si>
  <si>
    <t>Percentage of Total Cost for Nonresident 2015-16</t>
  </si>
  <si>
    <t>Start</t>
  </si>
  <si>
    <t>Finish</t>
  </si>
  <si>
    <t>o:\departments\research\Aid Recipient Profiles\2015-16\1516 Data\1516 - All  By Level.xlsx</t>
  </si>
  <si>
    <t>2015-16 Aid Recipients by Class Level</t>
  </si>
  <si>
    <r>
      <t>2015-16 Undergraduate Gift Aid - Aid Recipients with Complete FAFSAs</t>
    </r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 and Financial Need</t>
    </r>
    <r>
      <rPr>
        <b/>
        <sz val="11"/>
        <color theme="1"/>
        <rFont val="Calibri"/>
        <family val="2"/>
      </rPr>
      <t>²</t>
    </r>
  </si>
  <si>
    <r>
      <t>2015-16 Undergraduate Financial Aid Gap - Aid Recipients with Complete FAFSAs</t>
    </r>
    <r>
      <rPr>
        <b/>
        <sz val="12"/>
        <color theme="1"/>
        <rFont val="Calibri"/>
        <family val="2"/>
      </rPr>
      <t>¹</t>
    </r>
    <r>
      <rPr>
        <b/>
        <sz val="12"/>
        <color theme="1"/>
        <rFont val="Calibri"/>
        <family val="2"/>
        <scheme val="minor"/>
      </rPr>
      <t xml:space="preserve"> and Need</t>
    </r>
  </si>
  <si>
    <t>Annual Indebtedness (From Annual Report) not ready</t>
  </si>
  <si>
    <t>Undergraduate Gift Aid for 2015-16: Aid Recipients with Complete FAFSAs and Need</t>
  </si>
  <si>
    <t>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</si>
</sst>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m/d/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42" fontId="0" fillId="0" borderId="0" xfId="2" applyNumberFormat="1" applyFont="1"/>
    <xf numFmtId="4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0"/>
              <c:layout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'COA Data'!$A$3:$A$6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Data'!$B$3:$B$6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42334242378376E-3"/>
                  <c:y val="7.8570979463221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2219466756049"/>
                      <c:h val="0.20155988857938714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5620</c:v>
                </c:pt>
                <c:pt idx="1">
                  <c:v>6314</c:v>
                </c:pt>
                <c:pt idx="2">
                  <c:v>7258</c:v>
                </c:pt>
                <c:pt idx="3">
                  <c:v>7682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75936509.730000004</c:v>
                </c:pt>
                <c:pt idx="1">
                  <c:v>81623333.829999998</c:v>
                </c:pt>
                <c:pt idx="2">
                  <c:v>94896033.170000002</c:v>
                </c:pt>
                <c:pt idx="3">
                  <c:v>86745080.890000001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860708824"/>
        <c:axId val="860713920"/>
        <c:axId val="0"/>
      </c:bar3DChart>
      <c:catAx>
        <c:axId val="86070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713920"/>
        <c:crosses val="autoZero"/>
        <c:auto val="1"/>
        <c:lblAlgn val="ctr"/>
        <c:lblOffset val="100"/>
        <c:noMultiLvlLbl val="0"/>
      </c:catAx>
      <c:valAx>
        <c:axId val="86071392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860708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$8,221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2034430621901457"/>
                  <c:y val="0.242518380854567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892651122739035"/>
                  <c:y val="-0.287342886487015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8202230477673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5883.8567201129854</c:v>
                </c:pt>
                <c:pt idx="1">
                  <c:v>2336.8726327157929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$12,014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7976214012378E-2"/>
          <c:y val="0.17306369312531586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3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3.711971008434739E-2"/>
                  <c:y val="0.28481146378441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536015078224881"/>
                  <c:y val="-0.233954614368856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4407882803577"/>
                      <c:h val="0.244410100911299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10592.390901360544</c:v>
                </c:pt>
                <c:pt idx="1">
                  <c:v>1421.5272108843537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$8,397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20482102767165572"/>
                  <c:y val="0.201277775060726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6425116315851915"/>
                  <c:y val="-0.24756524999592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71109922795019"/>
                      <c:h val="0.2605591692342805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6103.1532031683164</c:v>
                </c:pt>
                <c:pt idx="1">
                  <c:v>2294.2410994059405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7599.6055553709402</c:v>
                </c:pt>
                <c:pt idx="1">
                  <c:v>10336.810969387754</c:v>
                </c:pt>
                <c:pt idx="2">
                  <c:v>7727.088864950495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60716664"/>
        <c:axId val="860728424"/>
        <c:axId val="0"/>
      </c:bar3DChart>
      <c:catAx>
        <c:axId val="860716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728424"/>
        <c:crossesAt val="0"/>
        <c:auto val="1"/>
        <c:lblAlgn val="ctr"/>
        <c:lblOffset val="100"/>
        <c:noMultiLvlLbl val="0"/>
      </c:catAx>
      <c:valAx>
        <c:axId val="8607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60716664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4764325255227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860718624"/>
        <c:axId val="860727248"/>
        <c:axId val="0"/>
      </c:bar3DChart>
      <c:catAx>
        <c:axId val="86071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0727248"/>
        <c:crosses val="autoZero"/>
        <c:auto val="1"/>
        <c:lblAlgn val="ctr"/>
        <c:lblOffset val="100"/>
        <c:noMultiLvlLbl val="0"/>
      </c:catAx>
      <c:valAx>
        <c:axId val="860727248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607186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628650</xdr:colOff>
          <xdr:row>47</xdr:row>
          <xdr:rowOff>114300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</a:t>
          </a: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25,134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Schools and Colleges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454006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40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Forty-one (41) percent of aid recipients are male, and fifty-nine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Twenty-four (24) percent of aid recipients are Federal Pell Grant eligible, with an average award of $4,393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$22,068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$339,200,958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26,874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71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71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3">
      <c r="A1" s="48"/>
      <c r="B1" s="48"/>
      <c r="C1" s="48"/>
      <c r="D1" s="48"/>
    </row>
    <row r="2" spans="1:5" x14ac:dyDescent="0.3">
      <c r="A2" s="49" t="s">
        <v>32</v>
      </c>
      <c r="B2" s="50"/>
      <c r="C2" s="50"/>
      <c r="D2" s="50"/>
    </row>
    <row r="3" spans="1:5" x14ac:dyDescent="0.3">
      <c r="A3" s="47" t="s">
        <v>8</v>
      </c>
      <c r="B3" s="108">
        <v>11622</v>
      </c>
      <c r="C3" s="109">
        <f>SUM(B3:B6)</f>
        <v>25134</v>
      </c>
      <c r="D3" s="53"/>
    </row>
    <row r="4" spans="1:5" x14ac:dyDescent="0.25">
      <c r="A4" s="47" t="s">
        <v>9</v>
      </c>
      <c r="B4" s="109">
        <v>840</v>
      </c>
      <c r="D4" s="53"/>
    </row>
    <row r="5" spans="1:5" x14ac:dyDescent="0.25">
      <c r="A5" s="47" t="s">
        <v>10</v>
      </c>
      <c r="B5" s="109">
        <v>9450</v>
      </c>
      <c r="D5" s="53"/>
    </row>
    <row r="6" spans="1:5" x14ac:dyDescent="0.25">
      <c r="A6" s="47" t="s">
        <v>11</v>
      </c>
      <c r="B6" s="109">
        <v>3222</v>
      </c>
      <c r="D6" s="53"/>
    </row>
    <row r="7" spans="1:5" x14ac:dyDescent="0.3">
      <c r="A7" s="18"/>
      <c r="B7" s="19"/>
    </row>
    <row r="8" spans="1:5" x14ac:dyDescent="0.3">
      <c r="A8" s="49" t="s">
        <v>33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34</v>
      </c>
      <c r="B40" s="110">
        <v>42688</v>
      </c>
    </row>
    <row r="41" spans="1:2" x14ac:dyDescent="0.25">
      <c r="A41" s="1" t="s">
        <v>35</v>
      </c>
      <c r="B41" s="110">
        <v>42688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zoomScaleNormal="100" workbookViewId="0">
      <selection activeCell="B8" sqref="B8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">
        <v>37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5620</v>
      </c>
      <c r="C4" s="104">
        <v>75936509.730000004</v>
      </c>
      <c r="D4" s="28">
        <v>13512</v>
      </c>
      <c r="E4" s="26">
        <v>0.21</v>
      </c>
      <c r="F4" s="27">
        <v>0.22</v>
      </c>
      <c r="H4" s="54"/>
    </row>
    <row r="5" spans="1:8" ht="13.15" customHeight="1" x14ac:dyDescent="0.25">
      <c r="A5" s="40" t="s">
        <v>18</v>
      </c>
      <c r="B5" s="106">
        <v>6314</v>
      </c>
      <c r="C5" s="104">
        <v>81623333.829999998</v>
      </c>
      <c r="D5" s="29">
        <v>12927</v>
      </c>
      <c r="E5" s="26">
        <v>0.23</v>
      </c>
      <c r="F5" s="27">
        <v>0.24</v>
      </c>
      <c r="H5" s="54"/>
    </row>
    <row r="6" spans="1:8" ht="13.15" customHeight="1" x14ac:dyDescent="0.25">
      <c r="A6" s="40" t="s">
        <v>19</v>
      </c>
      <c r="B6" s="106">
        <v>7258</v>
      </c>
      <c r="C6" s="104">
        <v>94896033.170000002</v>
      </c>
      <c r="D6" s="29">
        <v>13075</v>
      </c>
      <c r="E6" s="26">
        <v>0.27</v>
      </c>
      <c r="F6" s="27">
        <v>0.28000000000000003</v>
      </c>
      <c r="H6" s="54"/>
    </row>
    <row r="7" spans="1:8" ht="13.15" customHeight="1" thickBot="1" x14ac:dyDescent="0.3">
      <c r="A7" s="41" t="s">
        <v>20</v>
      </c>
      <c r="B7" s="107">
        <v>7682</v>
      </c>
      <c r="C7" s="104">
        <v>86745080.890000001</v>
      </c>
      <c r="D7" s="29">
        <v>11292</v>
      </c>
      <c r="E7" s="26">
        <v>0.28999999999999998</v>
      </c>
      <c r="F7" s="27">
        <v>0.26</v>
      </c>
      <c r="H7" s="54"/>
    </row>
    <row r="8" spans="1:8" ht="13.15" customHeight="1" thickBot="1" x14ac:dyDescent="0.3">
      <c r="A8" s="57" t="s">
        <v>16</v>
      </c>
      <c r="B8" s="58">
        <f>SUM(B4:B7)</f>
        <v>26874</v>
      </c>
      <c r="C8" s="59">
        <f>SUM(C4:C7)</f>
        <v>339200957.62</v>
      </c>
      <c r="D8" s="60">
        <f>(C8/B8)</f>
        <v>12621.900633325891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  <c r="B38" t="s">
        <v>36</v>
      </c>
    </row>
    <row r="40" spans="1:2" x14ac:dyDescent="0.25">
      <c r="A40" s="1" t="s">
        <v>34</v>
      </c>
      <c r="B40" s="111">
        <v>42688</v>
      </c>
    </row>
    <row r="41" spans="1:2" x14ac:dyDescent="0.25">
      <c r="A41" s="1" t="s">
        <v>35</v>
      </c>
      <c r="B41" s="111">
        <v>42688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showGridLines="0" workbookViewId="0">
      <selection activeCell="B9" sqref="B9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2.140625" bestFit="1" customWidth="1"/>
    <col min="7" max="7" width="9.5703125" customWidth="1"/>
  </cols>
  <sheetData>
    <row r="2" spans="1:8" thickBot="1" x14ac:dyDescent="0.35"/>
    <row r="3" spans="1:8" ht="14.1" customHeight="1" x14ac:dyDescent="0.25">
      <c r="A3" s="65" t="s">
        <v>38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8" ht="10.5" customHeight="1" x14ac:dyDescent="0.25">
      <c r="A6" s="73" t="s">
        <v>7</v>
      </c>
      <c r="B6" s="33">
        <v>12037</v>
      </c>
      <c r="C6" s="34"/>
      <c r="D6" s="35">
        <v>588</v>
      </c>
      <c r="E6" s="36"/>
      <c r="F6" s="33">
        <f>B6+D6</f>
        <v>12625</v>
      </c>
      <c r="G6" s="34"/>
    </row>
    <row r="7" spans="1:8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8" ht="15.95" customHeight="1" x14ac:dyDescent="0.25">
      <c r="A8" s="44" t="s">
        <v>28</v>
      </c>
      <c r="B8" s="82">
        <f>B9+B10</f>
        <v>98952919.219999999</v>
      </c>
      <c r="C8" s="83">
        <f>B8/B6</f>
        <v>8220.7293528287773</v>
      </c>
      <c r="D8" s="84">
        <f>D9+D10</f>
        <v>7064183.8499999996</v>
      </c>
      <c r="E8" s="84">
        <f>D8/D6</f>
        <v>12013.918112244897</v>
      </c>
      <c r="F8" s="82">
        <f>B8+D8</f>
        <v>106017103.06999999</v>
      </c>
      <c r="G8" s="85">
        <f>F8/F6</f>
        <v>8397.3943025742574</v>
      </c>
    </row>
    <row r="9" spans="1:8" ht="15.95" customHeight="1" x14ac:dyDescent="0.25">
      <c r="A9" s="45" t="s">
        <v>22</v>
      </c>
      <c r="B9" s="78">
        <v>70823983.340000004</v>
      </c>
      <c r="C9" s="79">
        <f>B9/B6</f>
        <v>5883.8567201129854</v>
      </c>
      <c r="D9" s="80">
        <v>6228325.8499999996</v>
      </c>
      <c r="E9" s="80">
        <f>D9/D6</f>
        <v>10592.390901360544</v>
      </c>
      <c r="F9" s="78">
        <f>B9+D9</f>
        <v>77052309.189999998</v>
      </c>
      <c r="G9" s="81">
        <f>F9/F6</f>
        <v>6103.1532031683164</v>
      </c>
    </row>
    <row r="10" spans="1:8" ht="15.95" customHeight="1" thickBot="1" x14ac:dyDescent="0.3">
      <c r="A10" s="71" t="s">
        <v>27</v>
      </c>
      <c r="B10" s="74">
        <v>28128935.879999999</v>
      </c>
      <c r="C10" s="75">
        <f>B10/B6</f>
        <v>2336.8726327157929</v>
      </c>
      <c r="D10" s="76">
        <v>835858</v>
      </c>
      <c r="E10" s="76">
        <f>D10/D6</f>
        <v>1421.5272108843537</v>
      </c>
      <c r="F10" s="74">
        <f>B10+D10</f>
        <v>28964793.879999999</v>
      </c>
      <c r="G10" s="77">
        <f>F10/F6</f>
        <v>2294.2410994059405</v>
      </c>
    </row>
    <row r="11" spans="1:8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8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8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8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8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">
        <v>34</v>
      </c>
      <c r="B40" s="111">
        <v>42688</v>
      </c>
    </row>
    <row r="41" spans="1:2" x14ac:dyDescent="0.25">
      <c r="A41" s="1" t="s">
        <v>35</v>
      </c>
      <c r="B41" s="111">
        <v>42688</v>
      </c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2" sqref="B42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">
        <v>39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12037</v>
      </c>
      <c r="C5" s="34"/>
      <c r="D5" s="70">
        <f>'Gift Aid - Merit vs Need'!D6</f>
        <v>588</v>
      </c>
      <c r="E5" s="36"/>
      <c r="F5" s="69">
        <f>B5+D5</f>
        <v>12625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192427313.52000001</v>
      </c>
      <c r="C7" s="83">
        <f>B7/B5</f>
        <v>15986.31831187173</v>
      </c>
      <c r="D7" s="84">
        <v>15414821</v>
      </c>
      <c r="E7" s="84">
        <f>D7/D5</f>
        <v>26215.681972789116</v>
      </c>
      <c r="F7" s="82">
        <f>B7+D7</f>
        <v>207842134.52000001</v>
      </c>
      <c r="G7" s="85">
        <f>F7/F5</f>
        <v>16462.743328316832</v>
      </c>
    </row>
    <row r="8" spans="1:7" ht="15.95" customHeight="1" x14ac:dyDescent="0.25">
      <c r="A8" s="62" t="s">
        <v>30</v>
      </c>
      <c r="B8" s="86">
        <v>91476452.070000008</v>
      </c>
      <c r="C8" s="87">
        <f>B8/B5</f>
        <v>7599.6055553709402</v>
      </c>
      <c r="D8" s="88">
        <v>6078044.8499999996</v>
      </c>
      <c r="E8" s="88">
        <f>D8/D5</f>
        <v>10336.810969387754</v>
      </c>
      <c r="F8" s="86">
        <f>B8+D8</f>
        <v>97554496.920000002</v>
      </c>
      <c r="G8" s="89">
        <f>F8/F5</f>
        <v>7727.088864950495</v>
      </c>
    </row>
    <row r="9" spans="1:7" ht="15.95" customHeight="1" thickBot="1" x14ac:dyDescent="0.3">
      <c r="A9" s="63" t="s">
        <v>31</v>
      </c>
      <c r="B9" s="90">
        <f>B7-B8</f>
        <v>100950861.45</v>
      </c>
      <c r="C9" s="91">
        <f>B9/B5</f>
        <v>8386.7127565007886</v>
      </c>
      <c r="D9" s="92">
        <f>D7-D8</f>
        <v>9336776.1500000004</v>
      </c>
      <c r="E9" s="92">
        <f>D9/D5</f>
        <v>15878.871003401362</v>
      </c>
      <c r="F9" s="90">
        <f>B9+D9</f>
        <v>110287637.60000001</v>
      </c>
      <c r="G9" s="93">
        <f>F9/F5</f>
        <v>8735.6544633663379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'Gift Aid - Merit vs Need'!A40</f>
        <v>Start</v>
      </c>
      <c r="B40" s="110">
        <f>'Gift Aid - Merit vs Need'!B40</f>
        <v>42688</v>
      </c>
    </row>
    <row r="41" spans="1:2" x14ac:dyDescent="0.25">
      <c r="A41" s="1" t="str">
        <f>'Gift Aid - Merit vs Need'!A41</f>
        <v>Finish</v>
      </c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4:R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14" spans="18:18" x14ac:dyDescent="0.25">
      <c r="R14" s="112"/>
    </row>
    <row r="16" spans="18:18" x14ac:dyDescent="0.25">
      <c r="R16" s="112"/>
    </row>
    <row r="60" spans="1:2" x14ac:dyDescent="0.25">
      <c r="A60" s="113" t="str">
        <f>'COA Data'!A40</f>
        <v>Start</v>
      </c>
      <c r="B60" s="110">
        <f>'COA Data'!B40</f>
        <v>42688</v>
      </c>
    </row>
    <row r="61" spans="1:2" x14ac:dyDescent="0.25">
      <c r="A61" t="str">
        <f>'COA Data'!A41</f>
        <v>Finish</v>
      </c>
      <c r="B61" s="110">
        <v>42689</v>
      </c>
    </row>
  </sheetData>
  <printOptions horizontalCentered="1"/>
  <pageMargins left="0.6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628650</xdr:colOff>
                <xdr:row>47</xdr:row>
                <xdr:rowOff>114300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C81" sqref="C81"/>
    </sheetView>
  </sheetViews>
  <sheetFormatPr defaultRowHeight="15" x14ac:dyDescent="0.25"/>
  <cols>
    <col min="1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</row>
    <row r="80" spans="1:2" x14ac:dyDescent="0.25">
      <c r="A80" s="1" t="str">
        <f>'COA Data'!A40</f>
        <v>Start</v>
      </c>
      <c r="B80" s="113">
        <v>42689</v>
      </c>
    </row>
    <row r="81" spans="1:3" x14ac:dyDescent="0.25">
      <c r="A81" s="1" t="str">
        <f>'COA Data'!A41</f>
        <v>Finish</v>
      </c>
      <c r="B81" s="113"/>
      <c r="C81" t="s">
        <v>40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.25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/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</cols>
  <sheetData>
    <row r="2" spans="1:16" ht="23.25" x14ac:dyDescent="0.35">
      <c r="A2" s="116" t="s">
        <v>41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19" ht="29.25" customHeight="1" x14ac:dyDescent="0.25"/>
    <row r="36" spans="1:16" ht="38.25" customHeight="1" x14ac:dyDescent="0.25"/>
    <row r="37" spans="1:16" ht="23.25" x14ac:dyDescent="0.35">
      <c r="A37" s="116" t="s">
        <v>42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</row>
    <row r="42" spans="1:16" ht="17.25" customHeight="1" x14ac:dyDescent="0.25"/>
    <row r="54" ht="18" customHeight="1" x14ac:dyDescent="0.25"/>
    <row r="80" spans="1:2" x14ac:dyDescent="0.25">
      <c r="A80" s="1" t="str">
        <f>'Page 2'!A80</f>
        <v>Start</v>
      </c>
      <c r="B80" s="114">
        <f>'Page 2'!B80</f>
        <v>42689</v>
      </c>
    </row>
    <row r="81" spans="1:2" x14ac:dyDescent="0.25">
      <c r="A81" s="1" t="str">
        <f>'Page 2'!A81</f>
        <v>Finish</v>
      </c>
      <c r="B81" s="114">
        <v>42689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2016-05-05T19:54:43Z</cp:lastPrinted>
  <dcterms:created xsi:type="dcterms:W3CDTF">2013-02-22T13:49:14Z</dcterms:created>
  <dcterms:modified xsi:type="dcterms:W3CDTF">2016-11-18T19:07:52Z</dcterms:modified>
</cp:coreProperties>
</file>