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28800" windowHeight="13575" tabRatio="602" activeTab="1"/>
  </bookViews>
  <sheets>
    <sheet name="Volume" sheetId="3" r:id="rId1"/>
    <sheet name="source data" sheetId="4" r:id="rId2"/>
  </sheets>
  <definedNames>
    <definedName name="_xlnm.Print_Area" localSheetId="0">Volume!$A$1:$H$38</definedName>
  </definedNames>
  <calcPr calcId="162913"/>
</workbook>
</file>

<file path=xl/calcChain.xml><?xml version="1.0" encoding="utf-8"?>
<calcChain xmlns="http://schemas.openxmlformats.org/spreadsheetml/2006/main">
  <c r="A3" i="3" l="1"/>
  <c r="H15" i="3" l="1"/>
  <c r="H16" i="3"/>
  <c r="H17" i="3"/>
  <c r="H11" i="3"/>
  <c r="H12" i="3"/>
  <c r="H13" i="3"/>
  <c r="H7" i="3"/>
  <c r="H8" i="3"/>
  <c r="H9" i="3"/>
  <c r="H5" i="3"/>
  <c r="J2" i="4"/>
  <c r="J6" i="4"/>
  <c r="J7" i="4"/>
  <c r="J14" i="4"/>
  <c r="J24" i="4"/>
  <c r="J25" i="4"/>
  <c r="J26" i="4"/>
  <c r="I26" i="4" l="1"/>
  <c r="G26" i="4"/>
  <c r="C26" i="4"/>
  <c r="B26" i="4"/>
  <c r="I25" i="4"/>
  <c r="H25" i="4"/>
  <c r="D25" i="4"/>
  <c r="C25" i="4"/>
  <c r="B25" i="4"/>
  <c r="I24" i="4"/>
  <c r="H24" i="4"/>
  <c r="D22" i="4"/>
  <c r="D26" i="4" s="1"/>
  <c r="D20" i="4"/>
  <c r="D24" i="4" s="1"/>
  <c r="I14" i="4"/>
  <c r="I7" i="4"/>
  <c r="H7" i="4"/>
  <c r="G7" i="4"/>
  <c r="F7" i="4"/>
  <c r="E7" i="4"/>
  <c r="D7" i="4"/>
  <c r="C7" i="4"/>
  <c r="B7" i="4"/>
  <c r="I6" i="4"/>
  <c r="H6" i="4"/>
  <c r="I2" i="4"/>
  <c r="H2" i="4"/>
  <c r="G2" i="4"/>
  <c r="F2" i="4"/>
  <c r="E2" i="4"/>
  <c r="D2" i="4"/>
  <c r="C2" i="4"/>
  <c r="B2" i="4"/>
  <c r="G5" i="3" l="1"/>
  <c r="G7" i="3"/>
  <c r="G8" i="3"/>
  <c r="G9" i="3"/>
  <c r="G11" i="3"/>
  <c r="G12" i="3"/>
  <c r="G13" i="3"/>
  <c r="G17" i="3"/>
  <c r="G16" i="3"/>
  <c r="G15" i="3"/>
  <c r="M1" i="4" l="1"/>
  <c r="L29" i="4"/>
  <c r="D16" i="3" l="1"/>
  <c r="E16" i="3"/>
  <c r="F16" i="3"/>
  <c r="D17" i="3"/>
  <c r="E17" i="3"/>
  <c r="D15" i="3"/>
  <c r="E15" i="3"/>
  <c r="F15" i="3"/>
  <c r="D13" i="3"/>
  <c r="E13" i="3"/>
  <c r="F13" i="3"/>
  <c r="C12" i="3"/>
  <c r="D12" i="3"/>
  <c r="E12" i="3"/>
  <c r="F12" i="3"/>
  <c r="D11" i="3"/>
  <c r="E11" i="3"/>
  <c r="F11" i="3"/>
  <c r="C9" i="3"/>
  <c r="D9" i="3"/>
  <c r="E9" i="3"/>
  <c r="F9" i="3"/>
  <c r="C8" i="3"/>
  <c r="D8" i="3"/>
  <c r="E8" i="3"/>
  <c r="F8" i="3"/>
  <c r="C7" i="3"/>
  <c r="D7" i="3"/>
  <c r="E7" i="3"/>
  <c r="F7" i="3"/>
  <c r="C5" i="3"/>
  <c r="D5" i="3"/>
  <c r="E5" i="3"/>
  <c r="F5" i="3"/>
  <c r="F17" i="3" l="1"/>
  <c r="C16" i="3" l="1"/>
  <c r="C13" i="3" l="1"/>
  <c r="C15" i="3"/>
  <c r="C11" i="3"/>
  <c r="C17" i="3"/>
</calcChain>
</file>

<file path=xl/sharedStrings.xml><?xml version="1.0" encoding="utf-8"?>
<sst xmlns="http://schemas.openxmlformats.org/spreadsheetml/2006/main" count="62" uniqueCount="34">
  <si>
    <t>Undergraduates:</t>
  </si>
  <si>
    <t>All Students:</t>
  </si>
  <si>
    <t xml:space="preserve">   Enrolled</t>
  </si>
  <si>
    <t xml:space="preserve">   Recipients</t>
  </si>
  <si>
    <t xml:space="preserve">   Total Aid Undergrads</t>
  </si>
  <si>
    <t xml:space="preserve">   Total Aid All Students</t>
  </si>
  <si>
    <t>Graduate/Professional:</t>
  </si>
  <si>
    <t xml:space="preserve">   Total Aid Graduate/Professional</t>
  </si>
  <si>
    <t>Average Award Per Student Undergraduate</t>
  </si>
  <si>
    <t>Average Award Per Student Graduate/Professional</t>
  </si>
  <si>
    <t>Recipients</t>
  </si>
  <si>
    <t>Total Aid Undergraduates</t>
  </si>
  <si>
    <t>Total Aid All Students</t>
  </si>
  <si>
    <t>UNIVERSITY OF GEORGIA</t>
  </si>
  <si>
    <t>Enrolled</t>
  </si>
  <si>
    <t>Graduate/Professional (includes Doctor of Veterinary Medicine; Pharm D.; and Law students):</t>
  </si>
  <si>
    <t>Financial Aid Awarded to Students:  Five-Year Comparison</t>
  </si>
  <si>
    <t>2010-11</t>
  </si>
  <si>
    <t>2011-12</t>
  </si>
  <si>
    <t>2012-13</t>
  </si>
  <si>
    <t>2013-14</t>
  </si>
  <si>
    <t>2014-15</t>
  </si>
  <si>
    <t>2015-16</t>
  </si>
  <si>
    <t>start</t>
  </si>
  <si>
    <t>done</t>
  </si>
  <si>
    <t>OIR</t>
  </si>
  <si>
    <t>OSFA</t>
  </si>
  <si>
    <t>Total Aid Graduate/Professional**</t>
  </si>
  <si>
    <t>2016-17</t>
  </si>
  <si>
    <t>2017-18</t>
  </si>
  <si>
    <t>* Enrollment count reflects fall semester enrollment, but aid recipient counts reflect aid recipients regardless of semester of enrollment.</t>
  </si>
  <si>
    <t>** Beginning 2014-15, Graduate/Professional aid includes all tuition waivers accompanying graduate assistantships.</t>
  </si>
  <si>
    <t xml:space="preserve">Source: Office of Student Financial Aid. Financial aid data sourced from UGA Factbook OSFA reported information. Enrollment data reflect total student enrollment as reported in UGA Factbook. 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</si>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</sst>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#,##0;[Red]#,##0"/>
  </numFmts>
  <fonts count="14" x14ac:knownFonts="1">
    <font>
      <sz val="10"/>
      <name val="Arial"/>
    </font>
    <font>
      <sz val="8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9" fontId="6" fillId="0" borderId="0" xfId="0" applyNumberFormat="1" applyFont="1"/>
    <xf numFmtId="3" fontId="3" fillId="0" borderId="0" xfId="0" applyNumberFormat="1" applyFont="1" applyFill="1" applyBorder="1"/>
    <xf numFmtId="0" fontId="3" fillId="0" borderId="1" xfId="0" applyFont="1" applyBorder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Border="1"/>
    <xf numFmtId="165" fontId="6" fillId="0" borderId="0" xfId="0" applyNumberFormat="1" applyFont="1"/>
    <xf numFmtId="0" fontId="7" fillId="0" borderId="0" xfId="0" applyFont="1" applyBorder="1"/>
    <xf numFmtId="0" fontId="3" fillId="0" borderId="0" xfId="0" applyFont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6" fillId="0" borderId="1" xfId="0" applyFont="1" applyBorder="1"/>
    <xf numFmtId="0" fontId="1" fillId="0" borderId="0" xfId="0" applyFont="1" applyAlignment="1"/>
    <xf numFmtId="0" fontId="6" fillId="0" borderId="2" xfId="0" applyFont="1" applyFill="1" applyBorder="1"/>
    <xf numFmtId="0" fontId="6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left"/>
    </xf>
    <xf numFmtId="166" fontId="3" fillId="0" borderId="0" xfId="0" applyNumberFormat="1" applyFont="1" applyFill="1" applyBorder="1"/>
    <xf numFmtId="0" fontId="9" fillId="0" borderId="0" xfId="0" applyFont="1"/>
    <xf numFmtId="0" fontId="7" fillId="0" borderId="2" xfId="0" applyFont="1" applyFill="1" applyBorder="1" applyAlignment="1">
      <alignment horizontal="left"/>
    </xf>
    <xf numFmtId="164" fontId="7" fillId="0" borderId="2" xfId="0" applyNumberFormat="1" applyFont="1" applyFill="1" applyBorder="1"/>
    <xf numFmtId="0" fontId="10" fillId="0" borderId="1" xfId="0" applyFont="1" applyFill="1" applyBorder="1" applyAlignment="1">
      <alignment horizontal="right"/>
    </xf>
    <xf numFmtId="0" fontId="8" fillId="0" borderId="0" xfId="0" applyFont="1"/>
    <xf numFmtId="0" fontId="8" fillId="0" borderId="2" xfId="0" applyFont="1" applyFill="1" applyBorder="1"/>
    <xf numFmtId="0" fontId="8" fillId="0" borderId="1" xfId="0" applyFont="1" applyFill="1" applyBorder="1"/>
    <xf numFmtId="0" fontId="7" fillId="0" borderId="1" xfId="0" applyFont="1" applyFill="1" applyBorder="1" applyAlignment="1">
      <alignment horizontal="left"/>
    </xf>
    <xf numFmtId="164" fontId="7" fillId="0" borderId="1" xfId="0" applyNumberFormat="1" applyFont="1" applyFill="1" applyBorder="1"/>
    <xf numFmtId="0" fontId="11" fillId="0" borderId="0" xfId="0" applyFont="1"/>
    <xf numFmtId="0" fontId="0" fillId="0" borderId="3" xfId="0" applyBorder="1" applyAlignment="1"/>
    <xf numFmtId="0" fontId="3" fillId="0" borderId="3" xfId="0" applyFont="1" applyFill="1" applyBorder="1" applyAlignment="1"/>
    <xf numFmtId="164" fontId="7" fillId="0" borderId="2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12" fillId="0" borderId="0" xfId="1"/>
    <xf numFmtId="164" fontId="7" fillId="0" borderId="0" xfId="0" applyNumberFormat="1" applyFont="1" applyFill="1" applyBorder="1"/>
    <xf numFmtId="3" fontId="13" fillId="0" borderId="0" xfId="0" applyNumberFormat="1" applyFont="1"/>
    <xf numFmtId="164" fontId="7" fillId="0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/>
    </xf>
    <xf numFmtId="0" fontId="2" fillId="0" borderId="0" xfId="0" applyFont="1" applyFill="1" applyAlignment="1"/>
    <xf numFmtId="0" fontId="1" fillId="0" borderId="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9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Average Award Per Recipient:
 Undergraduate Student</a:t>
            </a:r>
          </a:p>
        </c:rich>
      </c:tx>
      <c:layout>
        <c:manualLayout>
          <c:xMode val="edge"/>
          <c:yMode val="edge"/>
          <c:x val="0.25272975667599357"/>
          <c:y val="1.9454105902471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80402010050249"/>
          <c:y val="0.24505976149441372"/>
          <c:w val="0.78451356700979757"/>
          <c:h val="0.518097541728852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1.1958547802728707E-3"/>
                  <c:y val="1.10769071676108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726-4E0E-8ADC-6C87B587AA07}"/>
                </c:ext>
              </c:extLst>
            </c:dLbl>
            <c:dLbl>
              <c:idx val="1"/>
              <c:layout>
                <c:manualLayout>
                  <c:x val="1.2984924566901168E-3"/>
                  <c:y val="9.6783428084282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26-4E0E-8ADC-6C87B587AA07}"/>
                </c:ext>
              </c:extLst>
            </c:dLbl>
            <c:dLbl>
              <c:idx val="2"/>
              <c:layout>
                <c:manualLayout>
                  <c:x val="1.9045301809310185E-4"/>
                  <c:y val="2.59062293494216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726-4E0E-8ADC-6C87B587AA07}"/>
                </c:ext>
              </c:extLst>
            </c:dLbl>
            <c:dLbl>
              <c:idx val="3"/>
              <c:layout>
                <c:manualLayout>
                  <c:x val="-2.2192326461704945E-3"/>
                  <c:y val="1.62970813399090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726-4E0E-8ADC-6C87B587AA07}"/>
                </c:ext>
              </c:extLst>
            </c:dLbl>
            <c:dLbl>
              <c:idx val="4"/>
              <c:layout>
                <c:manualLayout>
                  <c:x val="1.0050381954786285E-2"/>
                  <c:y val="3.79813003495780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726-4E0E-8ADC-6C87B587AA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data'!$F$1:$J$1</c:f>
              <c:strCache>
                <c:ptCount val="5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</c:strCache>
            </c:strRef>
          </c:cat>
          <c:val>
            <c:numRef>
              <c:f>'source data'!$F$2:$J$2</c:f>
              <c:numCache>
                <c:formatCode>"$"#,##0</c:formatCode>
                <c:ptCount val="5"/>
                <c:pt idx="0">
                  <c:v>11899.08497476185</c:v>
                </c:pt>
                <c:pt idx="1">
                  <c:v>12586.579662657779</c:v>
                </c:pt>
                <c:pt idx="2">
                  <c:v>12801.824810365477</c:v>
                </c:pt>
                <c:pt idx="3">
                  <c:v>13263.810777688295</c:v>
                </c:pt>
                <c:pt idx="4">
                  <c:v>13380.769674818965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6-4E0E-8ADC-6C87B587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8608"/>
        <c:axId val="408857040"/>
      </c:barChart>
      <c:catAx>
        <c:axId val="40885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0885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57040"/>
        <c:scaling>
          <c:orientation val="minMax"/>
          <c:max val="15000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08858608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Average Award Per Recipient:
 Graduate/Professional Student</a:t>
            </a:r>
          </a:p>
        </c:rich>
      </c:tx>
      <c:layout>
        <c:manualLayout>
          <c:xMode val="edge"/>
          <c:yMode val="edge"/>
          <c:x val="0.21655466441307838"/>
          <c:y val="3.81541186511055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33389029289112"/>
          <c:y val="0.25202146804461156"/>
          <c:w val="0.78400204167198351"/>
          <c:h val="0.5136377572446283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1.1635803142335741E-2"/>
                  <c:y val="-3.4749088814836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F94-44C0-93BB-741C35B3F96A}"/>
                </c:ext>
              </c:extLst>
            </c:dLbl>
            <c:dLbl>
              <c:idx val="1"/>
              <c:layout>
                <c:manualLayout>
                  <c:x val="6.8578823768912544E-3"/>
                  <c:y val="1.88312198912142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F94-44C0-93BB-741C35B3F96A}"/>
                </c:ext>
              </c:extLst>
            </c:dLbl>
            <c:dLbl>
              <c:idx val="2"/>
              <c:layout>
                <c:manualLayout>
                  <c:x val="-1.9112162063333416E-3"/>
                  <c:y val="4.90704861542040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F94-44C0-93BB-741C35B3F96A}"/>
                </c:ext>
              </c:extLst>
            </c:dLbl>
            <c:dLbl>
              <c:idx val="3"/>
              <c:layout>
                <c:manualLayout>
                  <c:x val="-2.1512016880242909E-3"/>
                  <c:y val="2.01853052081274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F94-44C0-93BB-741C35B3F96A}"/>
                </c:ext>
              </c:extLst>
            </c:dLbl>
            <c:dLbl>
              <c:idx val="4"/>
              <c:layout>
                <c:manualLayout>
                  <c:x val="0"/>
                  <c:y val="7.78361548939482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F94-44C0-93BB-741C35B3F9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data'!$F$6:$J$6</c:f>
              <c:strCache>
                <c:ptCount val="5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</c:strCache>
            </c:strRef>
          </c:cat>
          <c:val>
            <c:numRef>
              <c:f>'source data'!$F$7:$J$7</c:f>
              <c:numCache>
                <c:formatCode>"$"#,##0</c:formatCode>
                <c:ptCount val="5"/>
                <c:pt idx="0">
                  <c:v>21725.201662707837</c:v>
                </c:pt>
                <c:pt idx="1">
                  <c:v>24683.315370798049</c:v>
                </c:pt>
                <c:pt idx="2">
                  <c:v>23910.169729863082</c:v>
                </c:pt>
                <c:pt idx="3">
                  <c:v>23851.005029940119</c:v>
                </c:pt>
                <c:pt idx="4">
                  <c:v>24382.652221679688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4-44C0-93BB-741C35B3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9784"/>
        <c:axId val="408853904"/>
      </c:barChart>
      <c:catAx>
        <c:axId val="40885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0885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53904"/>
        <c:scaling>
          <c:orientation val="minMax"/>
          <c:max val="30000"/>
          <c:min val="0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08859784"/>
        <c:crosses val="autoZero"/>
        <c:crossBetween val="between"/>
        <c:majorUnit val="5000"/>
        <c:minorUnit val="100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osfa-310b-doc\osfa\Files\Departments\Compliance\Factbook\1516\Fact%20Book%202016.pdf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oir.uga.edu/uploads/CDS_2015-2016.pdf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38101</xdr:colOff>
      <xdr:row>17</xdr:row>
      <xdr:rowOff>104776</xdr:rowOff>
    </xdr:from>
    <xdr:to>
      <xdr:col>4</xdr:col>
      <xdr:colOff>466725</xdr:colOff>
      <xdr:row>34</xdr:row>
      <xdr:rowOff>47626</xdr:rowOff>
    </xdr:to>
    <xdr:graphicFrame macro="">
      <xdr:nvGraphicFramePr>
        <xdr:cNvPr id="207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4</xdr:col>
      <xdr:colOff>438150</xdr:colOff>
      <xdr:row>17</xdr:row>
      <xdr:rowOff>43816</xdr:rowOff>
    </xdr:from>
    <xdr:to>
      <xdr:col>8</xdr:col>
      <xdr:colOff>66675</xdr:colOff>
      <xdr:row>34</xdr:row>
      <xdr:rowOff>47625</xdr:rowOff>
    </xdr:to>
    <xdr:graphicFrame macro="">
      <xdr:nvGraphicFramePr>
        <xdr:cNvPr id="207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428625</xdr:colOff>
      <xdr:row>0</xdr:row>
      <xdr:rowOff>295275</xdr:rowOff>
    </xdr:from>
    <xdr:to>
      <xdr:col>20</xdr:col>
      <xdr:colOff>496180</xdr:colOff>
      <xdr:row>18</xdr:row>
      <xdr:rowOff>38504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7875" y="295275"/>
          <a:ext cx="6306430" cy="2896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</xdr:colOff>
      <xdr:row>1</xdr:row>
      <xdr:rowOff>35712</xdr:rowOff>
    </xdr:from>
    <xdr:to>
      <xdr:col>22</xdr:col>
      <xdr:colOff>506187</xdr:colOff>
      <xdr:row>23</xdr:row>
      <xdr:rowOff>38926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824" y="235737"/>
          <a:ext cx="6592663" cy="399418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27</xdr:row>
      <xdr:rowOff>150423</xdr:rowOff>
    </xdr:from>
    <xdr:to>
      <xdr:col>21</xdr:col>
      <xdr:colOff>600075</xdr:colOff>
      <xdr:row>40</xdr:row>
      <xdr:rowOff>103081</xdr:rowOff>
    </xdr:to>
    <xdr:pic>
      <xdr:nvPicPr>
        <xdr:cNvPr id="18" name="Picture 1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6825" y="4998648"/>
          <a:ext cx="6076950" cy="2057683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</xdr:row>
      <xdr:rowOff>47625</xdr:rowOff>
    </xdr:from>
    <xdr:to>
      <xdr:col>23</xdr:col>
      <xdr:colOff>504825</xdr:colOff>
      <xdr:row>23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5050" y="247650"/>
          <a:ext cx="7219950" cy="4010025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15</xdr:row>
      <xdr:rowOff>85725</xdr:rowOff>
    </xdr:from>
    <xdr:to>
      <xdr:col>19</xdr:col>
      <xdr:colOff>533400</xdr:colOff>
      <xdr:row>21</xdr:row>
      <xdr:rowOff>66675</xdr:rowOff>
    </xdr:to>
    <xdr:cxnSp macro="">
      <xdr:nvCxnSpPr>
        <xdr:cNvPr id="5" name="Straight Arrow Connector 4"/>
        <xdr:cNvCxnSpPr/>
      </xdr:nvCxnSpPr>
      <xdr:spPr bwMode="auto">
        <a:xfrm>
          <a:off x="8601075" y="2981325"/>
          <a:ext cx="507682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352425</xdr:colOff>
      <xdr:row>19</xdr:row>
      <xdr:rowOff>85725</xdr:rowOff>
    </xdr:from>
    <xdr:to>
      <xdr:col>19</xdr:col>
      <xdr:colOff>552450</xdr:colOff>
      <xdr:row>22</xdr:row>
      <xdr:rowOff>9525</xdr:rowOff>
    </xdr:to>
    <xdr:cxnSp macro="">
      <xdr:nvCxnSpPr>
        <xdr:cNvPr id="7" name="Straight Arrow Connector 6"/>
        <xdr:cNvCxnSpPr/>
      </xdr:nvCxnSpPr>
      <xdr:spPr bwMode="auto">
        <a:xfrm>
          <a:off x="8620125" y="3629025"/>
          <a:ext cx="5076825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447675</xdr:colOff>
      <xdr:row>17</xdr:row>
      <xdr:rowOff>85725</xdr:rowOff>
    </xdr:from>
    <xdr:to>
      <xdr:col>17</xdr:col>
      <xdr:colOff>600075</xdr:colOff>
      <xdr:row>28</xdr:row>
      <xdr:rowOff>47625</xdr:rowOff>
    </xdr:to>
    <xdr:cxnSp macro="">
      <xdr:nvCxnSpPr>
        <xdr:cNvPr id="21" name="Straight Arrow Connector 20"/>
        <xdr:cNvCxnSpPr/>
      </xdr:nvCxnSpPr>
      <xdr:spPr bwMode="auto">
        <a:xfrm>
          <a:off x="9772650" y="3305175"/>
          <a:ext cx="3810000" cy="17526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495300</xdr:colOff>
      <xdr:row>21</xdr:row>
      <xdr:rowOff>76200</xdr:rowOff>
    </xdr:from>
    <xdr:to>
      <xdr:col>20</xdr:col>
      <xdr:colOff>457200</xdr:colOff>
      <xdr:row>28</xdr:row>
      <xdr:rowOff>104775</xdr:rowOff>
    </xdr:to>
    <xdr:cxnSp macro="">
      <xdr:nvCxnSpPr>
        <xdr:cNvPr id="26" name="Straight Arrow Connector 25"/>
        <xdr:cNvCxnSpPr/>
      </xdr:nvCxnSpPr>
      <xdr:spPr bwMode="auto">
        <a:xfrm>
          <a:off x="8763000" y="3943350"/>
          <a:ext cx="5448300" cy="1171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12</xdr:col>
      <xdr:colOff>0</xdr:colOff>
      <xdr:row>27</xdr:row>
      <xdr:rowOff>152400</xdr:rowOff>
    </xdr:from>
    <xdr:to>
      <xdr:col>21</xdr:col>
      <xdr:colOff>581025</xdr:colOff>
      <xdr:row>40</xdr:row>
      <xdr:rowOff>105966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34575" y="5000625"/>
          <a:ext cx="6067425" cy="2058591"/>
        </a:xfrm>
        <a:prstGeom prst="rect">
          <a:avLst/>
        </a:prstGeom>
      </xdr:spPr>
    </xdr:pic>
    <xdr:clientData/>
  </xdr:twoCellAnchor>
  <xdr:twoCellAnchor>
    <xdr:from>
      <xdr:col>11</xdr:col>
      <xdr:colOff>466725</xdr:colOff>
      <xdr:row>25</xdr:row>
      <xdr:rowOff>47625</xdr:rowOff>
    </xdr:from>
    <xdr:to>
      <xdr:col>20</xdr:col>
      <xdr:colOff>438150</xdr:colOff>
      <xdr:row>34</xdr:row>
      <xdr:rowOff>114300</xdr:rowOff>
    </xdr:to>
    <xdr:cxnSp macro="">
      <xdr:nvCxnSpPr>
        <xdr:cNvPr id="23" name="Straight Arrow Connector 22"/>
        <xdr:cNvCxnSpPr/>
      </xdr:nvCxnSpPr>
      <xdr:spPr bwMode="auto">
        <a:xfrm>
          <a:off x="9791700" y="4562475"/>
          <a:ext cx="5457825" cy="1533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400050</xdr:colOff>
      <xdr:row>16</xdr:row>
      <xdr:rowOff>85725</xdr:rowOff>
    </xdr:from>
    <xdr:to>
      <xdr:col>17</xdr:col>
      <xdr:colOff>104775</xdr:colOff>
      <xdr:row>31</xdr:row>
      <xdr:rowOff>76200</xdr:rowOff>
    </xdr:to>
    <xdr:cxnSp macro="">
      <xdr:nvCxnSpPr>
        <xdr:cNvPr id="14" name="Straight Arrow Connector 13"/>
        <xdr:cNvCxnSpPr/>
      </xdr:nvCxnSpPr>
      <xdr:spPr bwMode="auto">
        <a:xfrm>
          <a:off x="8667750" y="3143250"/>
          <a:ext cx="3362325" cy="2428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466725</xdr:colOff>
      <xdr:row>20</xdr:row>
      <xdr:rowOff>85725</xdr:rowOff>
    </xdr:from>
    <xdr:to>
      <xdr:col>19</xdr:col>
      <xdr:colOff>561975</xdr:colOff>
      <xdr:row>32</xdr:row>
      <xdr:rowOff>9525</xdr:rowOff>
    </xdr:to>
    <xdr:cxnSp macro="">
      <xdr:nvCxnSpPr>
        <xdr:cNvPr id="12" name="Straight Arrow Connector 11"/>
        <xdr:cNvCxnSpPr/>
      </xdr:nvCxnSpPr>
      <xdr:spPr bwMode="auto">
        <a:xfrm>
          <a:off x="8734425" y="3790950"/>
          <a:ext cx="4972050" cy="18764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oir.uga.edu/uploads/CDS_2015-2016.pdf" TargetMode="External"/><Relationship Id="rId7" Type="http://schemas.openxmlformats.org/officeDocument/2006/relationships/hyperlink" Target="../../../../../Compliance/Factbook/1516/Fact%20Book%202016.pdf" TargetMode="External"/><Relationship Id="rId2" Type="http://schemas.openxmlformats.org/officeDocument/2006/relationships/hyperlink" Target="http://oir.uga.edu/uploads/CDS_2015-2016.pdf" TargetMode="External"/><Relationship Id="rId1" Type="http://schemas.openxmlformats.org/officeDocument/2006/relationships/hyperlink" Target="../../../../../Compliance/Factbook/1516/Fact%20Book%202016.pdf" TargetMode="External"/><Relationship Id="rId6" Type="http://schemas.openxmlformats.org/officeDocument/2006/relationships/hyperlink" Target="../../../../../Compliance/Factbook/1516/Fact%20Book%202016.pdf" TargetMode="External"/><Relationship Id="rId5" Type="http://schemas.openxmlformats.org/officeDocument/2006/relationships/hyperlink" Target="../../../../../Compliance/Factbook/1516/Fact%20Book%202016.pdf" TargetMode="External"/><Relationship Id="rId4" Type="http://schemas.openxmlformats.org/officeDocument/2006/relationships/hyperlink" Target="../../../../../Compliance/Factbook/1516/Fact%20Book%202016.pdf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showGridLines="0" zoomScaleNormal="100" workbookViewId="0">
      <selection activeCell="H7" sqref="H7"/>
    </sheetView>
  </sheetViews>
  <sheetFormatPr defaultRowHeight="12.75" x14ac:dyDescent="0.2"/>
  <cols>
    <col min="1" max="1" width="1.7109375" customWidth="1"/>
    <col min="2" max="2" width="28" customWidth="1"/>
    <col min="3" max="3" width="13.7109375" hidden="1" customWidth="1"/>
    <col min="4" max="8" width="14.28515625" customWidth="1"/>
    <col min="9" max="10" width="7.28515625" customWidth="1"/>
    <col min="12" max="16" width="9.42578125" customWidth="1"/>
    <col min="17" max="17" width="9.28515625" customWidth="1"/>
    <col min="19" max="20" width="9.42578125" bestFit="1" customWidth="1"/>
    <col min="21" max="21" width="27.85546875" customWidth="1"/>
    <col min="22" max="22" width="11.28515625" bestFit="1" customWidth="1"/>
  </cols>
  <sheetData>
    <row r="1" spans="1:22" s="28" customFormat="1" ht="26.25" x14ac:dyDescent="0.4">
      <c r="A1" s="54" t="s">
        <v>13</v>
      </c>
      <c r="B1" s="55"/>
      <c r="C1" s="55"/>
      <c r="D1" s="55"/>
      <c r="E1" s="55"/>
      <c r="F1" s="55"/>
      <c r="G1" s="55"/>
      <c r="H1" s="55"/>
    </row>
    <row r="2" spans="1:22" ht="18" x14ac:dyDescent="0.25">
      <c r="A2" s="56" t="s">
        <v>16</v>
      </c>
      <c r="B2" s="55"/>
      <c r="C2" s="55"/>
      <c r="D2" s="55"/>
      <c r="E2" s="55"/>
      <c r="F2" s="55"/>
      <c r="G2" s="55"/>
      <c r="H2" s="55"/>
    </row>
    <row r="3" spans="1:22" s="25" customFormat="1" ht="15" x14ac:dyDescent="0.2">
      <c r="A3" s="57" t="str">
        <f>"(for Academic Years " &amp;'source data'!F1 &amp; " through " &amp; 'source data'!J1  &amp;")"</f>
        <v>(for Academic Years 2014-15 through 2018-19)</v>
      </c>
      <c r="B3" s="55"/>
      <c r="C3" s="55"/>
      <c r="D3" s="55"/>
      <c r="E3" s="55"/>
      <c r="F3" s="55"/>
      <c r="G3" s="55"/>
      <c r="H3" s="55"/>
      <c r="I3"/>
    </row>
    <row r="4" spans="1:22" ht="3.75" customHeight="1" x14ac:dyDescent="0.2">
      <c r="B4" s="51"/>
      <c r="C4" s="51"/>
      <c r="D4" s="51"/>
      <c r="E4" s="20"/>
      <c r="F4" s="20"/>
      <c r="G4" s="20"/>
    </row>
    <row r="5" spans="1:22" s="4" customFormat="1" ht="16.5" thickBot="1" x14ac:dyDescent="0.3">
      <c r="A5" s="21"/>
      <c r="B5" s="7"/>
      <c r="C5" s="31" t="str">
        <f>'source data'!E1</f>
        <v>2013-14</v>
      </c>
      <c r="D5" s="31" t="str">
        <f>'source data'!F1</f>
        <v>2014-15</v>
      </c>
      <c r="E5" s="31" t="str">
        <f>'source data'!G1</f>
        <v>2015-16</v>
      </c>
      <c r="F5" s="31" t="str">
        <f>'source data'!H1</f>
        <v>2016-17</v>
      </c>
      <c r="G5" s="31" t="str">
        <f>'source data'!I1</f>
        <v>2017-18</v>
      </c>
      <c r="H5" s="31" t="str">
        <f>'source data'!J1</f>
        <v>2018-19</v>
      </c>
      <c r="L5" s="5"/>
      <c r="M5" s="5"/>
      <c r="N5" s="5"/>
      <c r="O5" s="5"/>
      <c r="P5" s="5"/>
      <c r="Q5" s="5"/>
      <c r="R5" s="5"/>
    </row>
    <row r="6" spans="1:22" s="4" customFormat="1" x14ac:dyDescent="0.2">
      <c r="A6" s="52" t="s">
        <v>0</v>
      </c>
      <c r="B6" s="52"/>
      <c r="C6" s="25"/>
      <c r="D6" s="25"/>
      <c r="E6" s="25"/>
      <c r="F6" s="25"/>
      <c r="G6" s="25"/>
      <c r="L6" s="5"/>
      <c r="M6" s="5"/>
      <c r="N6" s="5"/>
      <c r="O6" s="5"/>
      <c r="P6" s="5"/>
      <c r="Q6" s="5"/>
      <c r="R6" s="5"/>
    </row>
    <row r="7" spans="1:22" s="4" customFormat="1" x14ac:dyDescent="0.2">
      <c r="A7" s="24"/>
      <c r="B7" s="26" t="s">
        <v>14</v>
      </c>
      <c r="C7" s="27">
        <f>'source data'!E16</f>
        <v>26278</v>
      </c>
      <c r="D7" s="27">
        <f>'source data'!F16</f>
        <v>26882</v>
      </c>
      <c r="E7" s="27">
        <f>'source data'!G16</f>
        <v>27547</v>
      </c>
      <c r="F7" s="27">
        <f>'source data'!H16</f>
        <v>27952</v>
      </c>
      <c r="G7" s="27">
        <f>'source data'!I16</f>
        <v>28848</v>
      </c>
      <c r="H7" s="27">
        <f>'source data'!J16</f>
        <v>29611</v>
      </c>
    </row>
    <row r="8" spans="1:22" s="4" customFormat="1" x14ac:dyDescent="0.2">
      <c r="A8" s="24"/>
      <c r="B8" s="26" t="s">
        <v>10</v>
      </c>
      <c r="C8" s="27">
        <f>'source data'!E17</f>
        <v>24991</v>
      </c>
      <c r="D8" s="27">
        <f>'source data'!F17</f>
        <v>26349</v>
      </c>
      <c r="E8" s="27">
        <f>'source data'!G17</f>
        <v>26857</v>
      </c>
      <c r="F8" s="27">
        <f>'source data'!H17</f>
        <v>27553</v>
      </c>
      <c r="G8" s="27">
        <f>'source data'!I17</f>
        <v>28559</v>
      </c>
      <c r="H8" s="27">
        <f>'source data'!J17</f>
        <v>29276</v>
      </c>
    </row>
    <row r="9" spans="1:22" s="4" customFormat="1" x14ac:dyDescent="0.2">
      <c r="A9" s="23"/>
      <c r="B9" s="29" t="s">
        <v>11</v>
      </c>
      <c r="C9" s="30">
        <f>'source data'!E18</f>
        <v>283437153</v>
      </c>
      <c r="D9" s="30">
        <f>'source data'!F18</f>
        <v>313528990</v>
      </c>
      <c r="E9" s="30">
        <f>'source data'!G18</f>
        <v>338037770</v>
      </c>
      <c r="F9" s="40">
        <f>'source data'!H18</f>
        <v>352728679</v>
      </c>
      <c r="G9" s="40">
        <f>'source data'!I18</f>
        <v>378801172</v>
      </c>
      <c r="H9" s="40">
        <f>'source data'!J18</f>
        <v>391735413</v>
      </c>
    </row>
    <row r="10" spans="1:22" s="4" customFormat="1" x14ac:dyDescent="0.2">
      <c r="A10" s="39" t="s">
        <v>15</v>
      </c>
      <c r="B10" s="39"/>
      <c r="C10" s="38"/>
      <c r="D10" s="38"/>
      <c r="E10" s="38"/>
      <c r="F10" s="38"/>
      <c r="G10" s="38"/>
    </row>
    <row r="11" spans="1:22" s="4" customFormat="1" x14ac:dyDescent="0.2">
      <c r="A11" s="24"/>
      <c r="B11" s="26" t="s">
        <v>14</v>
      </c>
      <c r="C11" s="27">
        <f>'source data'!E20</f>
        <v>8258</v>
      </c>
      <c r="D11" s="27">
        <f>'source data'!F20</f>
        <v>8315</v>
      </c>
      <c r="E11" s="27">
        <f>'source data'!G20</f>
        <v>8583</v>
      </c>
      <c r="F11" s="27">
        <f>'source data'!H20</f>
        <v>8623</v>
      </c>
      <c r="G11" s="27">
        <f>'source data'!I20</f>
        <v>8758</v>
      </c>
      <c r="H11" s="27">
        <f>'source data'!J20</f>
        <v>9041</v>
      </c>
    </row>
    <row r="12" spans="1:22" s="4" customFormat="1" x14ac:dyDescent="0.2">
      <c r="A12" s="24"/>
      <c r="B12" s="26" t="s">
        <v>10</v>
      </c>
      <c r="C12" s="27">
        <f>'source data'!E21</f>
        <v>5091</v>
      </c>
      <c r="D12" s="27">
        <f>'source data'!F21</f>
        <v>8420</v>
      </c>
      <c r="E12" s="27">
        <f>'source data'!G21</f>
        <v>7794</v>
      </c>
      <c r="F12" s="27">
        <f>'source data'!H21</f>
        <v>8107</v>
      </c>
      <c r="G12" s="27">
        <f>'source data'!I21</f>
        <v>8350</v>
      </c>
      <c r="H12" s="27">
        <f>'source data'!J21</f>
        <v>8192</v>
      </c>
    </row>
    <row r="13" spans="1:22" s="32" customFormat="1" x14ac:dyDescent="0.2">
      <c r="A13" s="33"/>
      <c r="B13" s="29" t="s">
        <v>27</v>
      </c>
      <c r="C13" s="30">
        <f>'source data'!E22</f>
        <v>125714130</v>
      </c>
      <c r="D13" s="30">
        <f>'source data'!F22</f>
        <v>182926198</v>
      </c>
      <c r="E13" s="30">
        <f>'source data'!G22</f>
        <v>192381760</v>
      </c>
      <c r="F13" s="40">
        <f>'source data'!H22</f>
        <v>193839746</v>
      </c>
      <c r="G13" s="40">
        <f>'source data'!I22</f>
        <v>199155892</v>
      </c>
      <c r="H13" s="40">
        <f>'source data'!J22</f>
        <v>199742687</v>
      </c>
      <c r="U13" s="8"/>
    </row>
    <row r="14" spans="1:22" s="4" customFormat="1" x14ac:dyDescent="0.2">
      <c r="A14" s="53" t="s">
        <v>1</v>
      </c>
      <c r="B14" s="53"/>
      <c r="C14" s="25"/>
      <c r="D14" s="25"/>
      <c r="E14" s="25"/>
      <c r="F14" s="25"/>
      <c r="G14" s="25"/>
      <c r="U14" s="9"/>
      <c r="V14" s="14"/>
    </row>
    <row r="15" spans="1:22" s="4" customFormat="1" x14ac:dyDescent="0.2">
      <c r="A15" s="24"/>
      <c r="B15" s="26" t="s">
        <v>14</v>
      </c>
      <c r="C15" s="27">
        <f>'source data'!E24</f>
        <v>34536</v>
      </c>
      <c r="D15" s="27">
        <f>'source data'!F24</f>
        <v>35197</v>
      </c>
      <c r="E15" s="27">
        <f>'source data'!G24</f>
        <v>36130</v>
      </c>
      <c r="F15" s="27">
        <f>'source data'!H24</f>
        <v>36575</v>
      </c>
      <c r="G15" s="27">
        <f>'source data'!I24</f>
        <v>37606</v>
      </c>
      <c r="H15" s="27">
        <f>'source data'!J24</f>
        <v>38652</v>
      </c>
      <c r="U15" s="9"/>
    </row>
    <row r="16" spans="1:22" s="4" customFormat="1" x14ac:dyDescent="0.2">
      <c r="A16" s="24"/>
      <c r="B16" s="26" t="s">
        <v>10</v>
      </c>
      <c r="C16" s="27">
        <f>'source data'!E25</f>
        <v>30082</v>
      </c>
      <c r="D16" s="27">
        <f>'source data'!F25</f>
        <v>34769</v>
      </c>
      <c r="E16" s="27">
        <f>'source data'!G25</f>
        <v>34651</v>
      </c>
      <c r="F16" s="27">
        <f>'source data'!H25</f>
        <v>35660</v>
      </c>
      <c r="G16" s="27">
        <f>'source data'!I25</f>
        <v>36909</v>
      </c>
      <c r="H16" s="27">
        <f>'source data'!J25</f>
        <v>37468</v>
      </c>
      <c r="U16" s="12"/>
    </row>
    <row r="17" spans="1:21" s="32" customFormat="1" ht="13.5" thickBot="1" x14ac:dyDescent="0.25">
      <c r="A17" s="34"/>
      <c r="B17" s="35" t="s">
        <v>12</v>
      </c>
      <c r="C17" s="36">
        <f>'source data'!E26</f>
        <v>409151283</v>
      </c>
      <c r="D17" s="36">
        <f>'source data'!F26</f>
        <v>496455188</v>
      </c>
      <c r="E17" s="36">
        <f>'source data'!G26</f>
        <v>530419530</v>
      </c>
      <c r="F17" s="47">
        <f>'source data'!H26</f>
        <v>546568425</v>
      </c>
      <c r="G17" s="47">
        <f>'source data'!I26</f>
        <v>577957064</v>
      </c>
      <c r="H17" s="47">
        <f>'source data'!J26</f>
        <v>591478100</v>
      </c>
      <c r="U17" s="12"/>
    </row>
    <row r="18" spans="1:21" s="4" customFormat="1" ht="15" x14ac:dyDescent="0.2">
      <c r="I18" s="3"/>
      <c r="J18" s="3"/>
      <c r="K18" s="3"/>
      <c r="L18" s="3"/>
      <c r="U18" s="9"/>
    </row>
    <row r="19" spans="1:21" s="4" customFormat="1" x14ac:dyDescent="0.2">
      <c r="J19" s="14"/>
      <c r="K19" s="14"/>
      <c r="L19" s="14"/>
      <c r="M19" s="14"/>
      <c r="N19" s="14"/>
      <c r="O19" s="14"/>
      <c r="P19" s="14"/>
      <c r="Q19" s="14"/>
      <c r="R19" s="14"/>
      <c r="U19" s="9"/>
    </row>
    <row r="20" spans="1:21" s="4" customFormat="1" x14ac:dyDescent="0.2">
      <c r="I20" s="9"/>
      <c r="J20" s="14"/>
      <c r="K20" s="14"/>
      <c r="L20" s="14"/>
      <c r="U20" s="12"/>
    </row>
    <row r="21" spans="1:21" ht="12.75" customHeight="1" x14ac:dyDescent="0.2">
      <c r="U21" s="15"/>
    </row>
    <row r="22" spans="1:21" x14ac:dyDescent="0.2">
      <c r="J22" s="18"/>
      <c r="K22" s="18"/>
      <c r="L22" s="18"/>
      <c r="U22" s="16"/>
    </row>
    <row r="23" spans="1:21" x14ac:dyDescent="0.2">
      <c r="J23" s="18"/>
      <c r="K23" s="18"/>
      <c r="L23" s="18"/>
      <c r="U23" s="16"/>
    </row>
    <row r="24" spans="1:21" x14ac:dyDescent="0.2">
      <c r="B24" s="1"/>
      <c r="C24" s="1"/>
      <c r="D24" s="1"/>
      <c r="U24" s="12"/>
    </row>
    <row r="25" spans="1:21" x14ac:dyDescent="0.2">
      <c r="B25" s="1"/>
      <c r="C25" s="1"/>
      <c r="D25" s="1"/>
    </row>
    <row r="34" spans="1:7" x14ac:dyDescent="0.2">
      <c r="A34" s="50"/>
      <c r="B34" s="50"/>
      <c r="C34" s="50"/>
      <c r="D34" s="50"/>
      <c r="E34" s="50"/>
      <c r="F34" s="50"/>
      <c r="G34" s="50"/>
    </row>
    <row r="35" spans="1:7" ht="14.25" customHeight="1" x14ac:dyDescent="0.2">
      <c r="A35" s="22"/>
      <c r="B35" s="22"/>
      <c r="C35" s="22"/>
      <c r="D35" s="22"/>
      <c r="E35" s="22"/>
      <c r="F35" s="22"/>
      <c r="G35" s="22"/>
    </row>
    <row r="36" spans="1:7" x14ac:dyDescent="0.2">
      <c r="A36" s="37" t="s">
        <v>32</v>
      </c>
    </row>
    <row r="37" spans="1:7" ht="12" customHeight="1" x14ac:dyDescent="0.2">
      <c r="A37" s="37" t="s">
        <v>30</v>
      </c>
    </row>
    <row r="38" spans="1:7" x14ac:dyDescent="0.2">
      <c r="A38" s="37" t="s">
        <v>31</v>
      </c>
    </row>
    <row r="45" spans="1:7" x14ac:dyDescent="0.2">
      <c r="B45" s="48" t="s">
        <v>23</v>
      </c>
      <c r="D45" s="41">
        <v>43755</v>
      </c>
    </row>
    <row r="46" spans="1:7" x14ac:dyDescent="0.2">
      <c r="B46" s="49" t="s">
        <v>24</v>
      </c>
      <c r="D46" s="41">
        <v>43755</v>
      </c>
    </row>
  </sheetData>
  <mergeCells count="7">
    <mergeCell ref="A34:G34"/>
    <mergeCell ref="B4:D4"/>
    <mergeCell ref="A6:B6"/>
    <mergeCell ref="A14:B14"/>
    <mergeCell ref="A1:H1"/>
    <mergeCell ref="A2:H2"/>
    <mergeCell ref="A3:H3"/>
  </mergeCells>
  <phoneticPr fontId="0" type="noConversion"/>
  <printOptions horizontalCentered="1"/>
  <pageMargins left="0.25" right="0.25" top="1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2.75" x14ac:dyDescent="0.2"/>
  <cols>
    <col min="1" max="1" width="28.42578125" customWidth="1"/>
    <col min="2" max="2" width="16.5703125" customWidth="1"/>
    <col min="3" max="3" width="16.5703125" bestFit="1" customWidth="1"/>
    <col min="4" max="4" width="15.5703125" bestFit="1" customWidth="1"/>
    <col min="5" max="7" width="15.85546875" bestFit="1" customWidth="1"/>
    <col min="8" max="11" width="15.85546875" customWidth="1"/>
  </cols>
  <sheetData>
    <row r="1" spans="1:23" ht="15.75" thickBot="1" x14ac:dyDescent="0.25">
      <c r="A1" s="7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28</v>
      </c>
      <c r="I1" s="2" t="s">
        <v>29</v>
      </c>
      <c r="J1" s="2" t="s">
        <v>33</v>
      </c>
      <c r="K1" s="3"/>
      <c r="M1" s="61" t="str">
        <f ca="1" xml:space="preserve"> "OIR Common Data Set " &amp; YEAR(NOW())-1 &amp; "-" &amp; YEAR(TODAY())</f>
        <v>OIR Common Data Set 2018-2019</v>
      </c>
      <c r="N1" s="62"/>
      <c r="O1" s="62"/>
      <c r="P1" s="62"/>
      <c r="Q1" s="62"/>
      <c r="R1" s="62"/>
      <c r="S1" s="62"/>
      <c r="T1" s="62"/>
      <c r="U1" s="62"/>
      <c r="V1" s="62"/>
      <c r="W1" s="63"/>
    </row>
    <row r="2" spans="1:23" ht="25.5" x14ac:dyDescent="0.2">
      <c r="A2" s="19" t="s">
        <v>8</v>
      </c>
      <c r="B2" s="17">
        <f t="shared" ref="B2:I2" si="0">+(B18/B$17)</f>
        <v>11103.912245234755</v>
      </c>
      <c r="C2" s="17">
        <f t="shared" si="0"/>
        <v>10671.548391013965</v>
      </c>
      <c r="D2" s="17">
        <f t="shared" si="0"/>
        <v>10997.084432079351</v>
      </c>
      <c r="E2" s="17">
        <f t="shared" si="0"/>
        <v>11341.569084870553</v>
      </c>
      <c r="F2" s="17">
        <f t="shared" si="0"/>
        <v>11899.08497476185</v>
      </c>
      <c r="G2" s="17">
        <f t="shared" si="0"/>
        <v>12586.579662657779</v>
      </c>
      <c r="H2" s="17">
        <f t="shared" si="0"/>
        <v>12801.824810365477</v>
      </c>
      <c r="I2" s="17">
        <f t="shared" si="0"/>
        <v>13263.810777688295</v>
      </c>
      <c r="J2" s="17">
        <f t="shared" ref="J2" si="1">+(J18/J$17)</f>
        <v>13380.769674818965</v>
      </c>
      <c r="K2" s="17"/>
    </row>
    <row r="6" spans="1:23" ht="15.75" thickBot="1" x14ac:dyDescent="0.25">
      <c r="A6" s="7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tr">
        <f>H1</f>
        <v>2016-17</v>
      </c>
      <c r="I6" s="2" t="str">
        <f>I1</f>
        <v>2017-18</v>
      </c>
      <c r="J6" s="2" t="str">
        <f>J1</f>
        <v>2018-19</v>
      </c>
      <c r="K6" s="3"/>
    </row>
    <row r="7" spans="1:23" ht="25.5" x14ac:dyDescent="0.2">
      <c r="A7" s="19" t="s">
        <v>9</v>
      </c>
      <c r="B7" s="17">
        <f t="shared" ref="B7:I7" si="2">+(B22/B$21)</f>
        <v>21497.619311875693</v>
      </c>
      <c r="C7" s="17">
        <f t="shared" si="2"/>
        <v>23933.006476683939</v>
      </c>
      <c r="D7" s="17">
        <f t="shared" si="2"/>
        <v>24781.2520861634</v>
      </c>
      <c r="E7" s="17">
        <f t="shared" si="2"/>
        <v>24693.406010606952</v>
      </c>
      <c r="F7" s="17">
        <f t="shared" si="2"/>
        <v>21725.201662707837</v>
      </c>
      <c r="G7" s="17">
        <f t="shared" si="2"/>
        <v>24683.315370798049</v>
      </c>
      <c r="H7" s="17">
        <f t="shared" si="2"/>
        <v>23910.169729863082</v>
      </c>
      <c r="I7" s="17">
        <f t="shared" si="2"/>
        <v>23851.005029940119</v>
      </c>
      <c r="J7" s="17">
        <f t="shared" ref="J7" si="3">+(J22/J$21)</f>
        <v>24382.652221679688</v>
      </c>
      <c r="K7" s="17"/>
    </row>
    <row r="13" spans="1:23" ht="15" x14ac:dyDescent="0.2">
      <c r="A13" s="3"/>
    </row>
    <row r="14" spans="1:23" ht="15.75" thickBot="1" x14ac:dyDescent="0.25">
      <c r="A14" s="7"/>
      <c r="B14" s="2" t="s">
        <v>17</v>
      </c>
      <c r="C14" s="2" t="s">
        <v>18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28</v>
      </c>
      <c r="I14" s="2" t="str">
        <f>I1</f>
        <v>2017-18</v>
      </c>
      <c r="J14" s="2" t="str">
        <f>J1</f>
        <v>2018-19</v>
      </c>
      <c r="K14" s="3"/>
    </row>
    <row r="15" spans="1:23" x14ac:dyDescent="0.2">
      <c r="A15" s="8" t="s">
        <v>0</v>
      </c>
      <c r="O15" s="42"/>
    </row>
    <row r="16" spans="1:23" x14ac:dyDescent="0.2">
      <c r="A16" s="9" t="s">
        <v>2</v>
      </c>
      <c r="B16" s="27">
        <v>25947</v>
      </c>
      <c r="C16" s="27">
        <v>26373</v>
      </c>
      <c r="D16" s="27">
        <v>26259</v>
      </c>
      <c r="E16" s="27">
        <v>26278</v>
      </c>
      <c r="F16" s="27">
        <v>26882</v>
      </c>
      <c r="G16" s="27">
        <v>27547</v>
      </c>
      <c r="H16" s="27">
        <v>27952</v>
      </c>
      <c r="I16" s="27">
        <v>28848</v>
      </c>
      <c r="J16" s="27">
        <v>29611</v>
      </c>
      <c r="K16" s="27"/>
      <c r="L16" s="44" t="s">
        <v>25</v>
      </c>
      <c r="O16" s="42"/>
    </row>
    <row r="17" spans="1:17" x14ac:dyDescent="0.2">
      <c r="A17" s="9" t="s">
        <v>3</v>
      </c>
      <c r="B17" s="6">
        <v>24238</v>
      </c>
      <c r="C17" s="6">
        <v>24705</v>
      </c>
      <c r="D17" s="6">
        <v>24801</v>
      </c>
      <c r="E17" s="6">
        <v>24991</v>
      </c>
      <c r="F17" s="6">
        <v>26349</v>
      </c>
      <c r="G17" s="6">
        <v>26857</v>
      </c>
      <c r="H17" s="6">
        <v>27553</v>
      </c>
      <c r="I17" s="6">
        <v>28559</v>
      </c>
      <c r="J17" s="6">
        <v>29276</v>
      </c>
      <c r="K17" s="6"/>
      <c r="L17" s="44" t="s">
        <v>26</v>
      </c>
      <c r="O17" s="42"/>
      <c r="Q17" s="43"/>
    </row>
    <row r="18" spans="1:17" x14ac:dyDescent="0.2">
      <c r="A18" s="10" t="s">
        <v>4</v>
      </c>
      <c r="B18" s="30">
        <v>269136625</v>
      </c>
      <c r="C18" s="30">
        <v>263640603</v>
      </c>
      <c r="D18" s="30">
        <v>272738691</v>
      </c>
      <c r="E18" s="30">
        <v>283437153</v>
      </c>
      <c r="F18" s="30">
        <v>313528990</v>
      </c>
      <c r="G18" s="30">
        <v>338037770</v>
      </c>
      <c r="H18" s="30">
        <v>352728679</v>
      </c>
      <c r="I18" s="30">
        <v>378801172</v>
      </c>
      <c r="J18" s="30">
        <v>391735413</v>
      </c>
      <c r="K18" s="45"/>
      <c r="L18" s="44" t="s">
        <v>26</v>
      </c>
    </row>
    <row r="19" spans="1:17" x14ac:dyDescent="0.2">
      <c r="A19" s="12" t="s">
        <v>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7" x14ac:dyDescent="0.2">
      <c r="A20" s="9" t="s">
        <v>2</v>
      </c>
      <c r="B20" s="27">
        <v>8730</v>
      </c>
      <c r="C20" s="27">
        <v>8443</v>
      </c>
      <c r="D20" s="27">
        <f>1654+6606</f>
        <v>8260</v>
      </c>
      <c r="E20" s="27">
        <v>8258</v>
      </c>
      <c r="F20" s="27">
        <v>8315</v>
      </c>
      <c r="G20" s="27">
        <v>8583</v>
      </c>
      <c r="H20" s="27">
        <v>8623</v>
      </c>
      <c r="I20" s="46">
        <v>8758</v>
      </c>
      <c r="J20" s="46">
        <v>9041</v>
      </c>
      <c r="K20" s="27"/>
      <c r="L20" s="44" t="s">
        <v>25</v>
      </c>
    </row>
    <row r="21" spans="1:17" x14ac:dyDescent="0.2">
      <c r="A21" s="9" t="s">
        <v>3</v>
      </c>
      <c r="B21" s="6">
        <v>5406</v>
      </c>
      <c r="C21" s="6">
        <v>5404</v>
      </c>
      <c r="D21" s="6">
        <v>5153</v>
      </c>
      <c r="E21" s="6">
        <v>5091</v>
      </c>
      <c r="F21" s="6">
        <v>8420</v>
      </c>
      <c r="G21" s="6">
        <v>7794</v>
      </c>
      <c r="H21" s="6">
        <v>8107</v>
      </c>
      <c r="I21" s="46">
        <v>8350</v>
      </c>
      <c r="J21" s="46">
        <v>8192</v>
      </c>
      <c r="K21" s="6"/>
      <c r="L21" s="44" t="s">
        <v>26</v>
      </c>
    </row>
    <row r="22" spans="1:17" x14ac:dyDescent="0.2">
      <c r="A22" s="10" t="s">
        <v>7</v>
      </c>
      <c r="B22" s="30">
        <v>116216130</v>
      </c>
      <c r="C22" s="30">
        <v>129333967</v>
      </c>
      <c r="D22" s="30">
        <f>127697792</f>
        <v>127697792</v>
      </c>
      <c r="E22" s="30">
        <v>125714130</v>
      </c>
      <c r="F22" s="30">
        <v>182926198</v>
      </c>
      <c r="G22" s="30">
        <v>192381760</v>
      </c>
      <c r="H22" s="30">
        <v>193839746</v>
      </c>
      <c r="I22" s="30">
        <v>199155892</v>
      </c>
      <c r="J22" s="30">
        <v>199742687</v>
      </c>
      <c r="K22" s="45"/>
      <c r="L22" s="44" t="s">
        <v>26</v>
      </c>
    </row>
    <row r="23" spans="1:17" x14ac:dyDescent="0.2">
      <c r="A23" s="8" t="s">
        <v>1</v>
      </c>
    </row>
    <row r="24" spans="1:17" x14ac:dyDescent="0.2">
      <c r="A24" s="9" t="s">
        <v>2</v>
      </c>
      <c r="B24" s="27">
        <v>34677</v>
      </c>
      <c r="C24" s="27">
        <v>34816</v>
      </c>
      <c r="D24" s="27">
        <f>D20+D16</f>
        <v>34519</v>
      </c>
      <c r="E24" s="27">
        <v>34536</v>
      </c>
      <c r="F24" s="27">
        <v>35197</v>
      </c>
      <c r="G24" s="27">
        <v>36130</v>
      </c>
      <c r="H24" s="27">
        <f t="shared" ref="H24:J25" si="4">H16+H20</f>
        <v>36575</v>
      </c>
      <c r="I24" s="27">
        <f t="shared" si="4"/>
        <v>37606</v>
      </c>
      <c r="J24" s="27">
        <f t="shared" si="4"/>
        <v>38652</v>
      </c>
      <c r="K24" s="27"/>
    </row>
    <row r="25" spans="1:17" x14ac:dyDescent="0.2">
      <c r="A25" s="9" t="s">
        <v>3</v>
      </c>
      <c r="B25" s="6">
        <f t="shared" ref="B25:C25" si="5">B17+B21</f>
        <v>29644</v>
      </c>
      <c r="C25" s="6">
        <f t="shared" si="5"/>
        <v>30109</v>
      </c>
      <c r="D25" s="6">
        <f>D17+D21</f>
        <v>29954</v>
      </c>
      <c r="E25" s="6">
        <v>30082</v>
      </c>
      <c r="F25" s="6">
        <v>34769</v>
      </c>
      <c r="G25" s="6">
        <v>34651</v>
      </c>
      <c r="H25" s="6">
        <f t="shared" si="4"/>
        <v>35660</v>
      </c>
      <c r="I25" s="6">
        <f t="shared" si="4"/>
        <v>36909</v>
      </c>
      <c r="J25" s="6">
        <f t="shared" si="4"/>
        <v>37468</v>
      </c>
      <c r="K25" s="6"/>
    </row>
    <row r="26" spans="1:17" ht="13.5" thickBot="1" x14ac:dyDescent="0.25">
      <c r="A26" s="11" t="s">
        <v>5</v>
      </c>
      <c r="B26" s="36">
        <f t="shared" ref="B26" si="6">B18+B22</f>
        <v>385352755</v>
      </c>
      <c r="C26" s="36">
        <f>C18+C22</f>
        <v>392974570</v>
      </c>
      <c r="D26" s="36">
        <f>D18+D22</f>
        <v>400436483</v>
      </c>
      <c r="E26" s="36">
        <v>409151283</v>
      </c>
      <c r="F26" s="36">
        <v>496455188</v>
      </c>
      <c r="G26" s="36">
        <f>G18+G22</f>
        <v>530419530</v>
      </c>
      <c r="H26" s="36">
        <v>546568425</v>
      </c>
      <c r="I26" s="36">
        <f>I18+I22</f>
        <v>577957064</v>
      </c>
      <c r="J26" s="36">
        <f>J18+J22</f>
        <v>591478100</v>
      </c>
      <c r="K26" s="45"/>
      <c r="L26" s="44" t="s">
        <v>26</v>
      </c>
    </row>
    <row r="27" spans="1:17" x14ac:dyDescent="0.2">
      <c r="F27" s="17"/>
    </row>
    <row r="29" spans="1:17" x14ac:dyDescent="0.2">
      <c r="L29" s="58" t="str">
        <f ca="1">"OSFA Factbook              "
&amp; YEAR(TODAY())-1 &amp; "-" &amp; YEAR(TODAY())</f>
        <v>OSFA Factbook              2018-2019</v>
      </c>
    </row>
    <row r="30" spans="1:17" x14ac:dyDescent="0.2">
      <c r="L30" s="59"/>
    </row>
    <row r="31" spans="1:17" x14ac:dyDescent="0.2">
      <c r="L31" s="59"/>
    </row>
    <row r="32" spans="1:17" x14ac:dyDescent="0.2">
      <c r="L32" s="59"/>
    </row>
    <row r="33" spans="12:12" x14ac:dyDescent="0.2">
      <c r="L33" s="59"/>
    </row>
    <row r="34" spans="12:12" x14ac:dyDescent="0.2">
      <c r="L34" s="59"/>
    </row>
    <row r="35" spans="12:12" x14ac:dyDescent="0.2">
      <c r="L35" s="59"/>
    </row>
    <row r="36" spans="12:12" x14ac:dyDescent="0.2">
      <c r="L36" s="59"/>
    </row>
    <row r="37" spans="12:12" x14ac:dyDescent="0.2">
      <c r="L37" s="59"/>
    </row>
    <row r="38" spans="12:12" x14ac:dyDescent="0.2">
      <c r="L38" s="59"/>
    </row>
    <row r="39" spans="12:12" x14ac:dyDescent="0.2">
      <c r="L39" s="59"/>
    </row>
    <row r="40" spans="12:12" x14ac:dyDescent="0.2">
      <c r="L40" s="60"/>
    </row>
  </sheetData>
  <mergeCells count="2">
    <mergeCell ref="L29:L40"/>
    <mergeCell ref="M1:W1"/>
  </mergeCells>
  <phoneticPr fontId="0" type="noConversion"/>
  <hyperlinks>
    <hyperlink ref="L17" r:id="rId1"/>
    <hyperlink ref="L16" r:id="rId2"/>
    <hyperlink ref="L20" r:id="rId3"/>
    <hyperlink ref="L21" r:id="rId4"/>
    <hyperlink ref="L18" r:id="rId5"/>
    <hyperlink ref="L22" r:id="rId6"/>
    <hyperlink ref="L26" r:id="rId7"/>
  </hyperlinks>
  <pageMargins left="0.75" right="0.75" top="1" bottom="1" header="0.5" footer="0.5"/>
  <pageSetup scale="82" orientation="portrait" r:id="rId8"/>
  <headerFooter alignWithMargins="0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FD0C4E6-1DFF-4FD6-B21C-B7C3F01B78D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Volume</vt:lpstr>
      <vt:lpstr>source data</vt:lpstr>
      <vt:lpstr>Volume!Print_Area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University</dc:creator>
  <cp:lastModifiedBy>Glen C Falk</cp:lastModifiedBy>
  <cp:lastPrinted>2018-11-05T15:42:57Z</cp:lastPrinted>
  <dcterms:created xsi:type="dcterms:W3CDTF">2000-04-10T15:35:09Z</dcterms:created>
  <dcterms:modified xsi:type="dcterms:W3CDTF">2019-11-19T19:33:27Z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955827247</vt:i4>
  </property>
  <property fmtid="{D5CDD505-2E9C-101B-9397-08002B2CF9AE}" pid="4" name="_EmailSubject">
    <vt:lpwstr>Data Digest Time!!</vt:lpwstr>
  </property>
  <property fmtid="{D5CDD505-2E9C-101B-9397-08002B2CF9AE}" pid="5" name="_AuthorEmail">
    <vt:lpwstr>cdlucas@purdue.edu</vt:lpwstr>
  </property>
  <property fmtid="{D5CDD505-2E9C-101B-9397-08002B2CF9AE}" pid="6" name="_AuthorEmailDisplayName">
    <vt:lpwstr>Lucas, Cheryl D.</vt:lpwstr>
  </property>
  <property fmtid="{D5CDD505-2E9C-101B-9397-08002B2CF9AE}" pid="7" name="_ReviewingToolsShownOnce">
    <vt:lpwstr/>
  </property>
  <property fmtid="{D5CDD505-2E9C-101B-9397-08002B2CF9AE}" pid="8" name="WorkbookGuid">
    <vt:lpwstr>f10a9d0b-fb77-4bfc-9927-f6e30c0d241f</vt:lpwstr>
  </property>
</Properties>
</file>