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9029"/>
  <workbookPr filterPrivacy="1" codeName="ThisWorkbook"/>
  <bookViews>
    <workbookView xWindow="0" yWindow="0" windowWidth="25680" windowHeight="11685"/>
  </bookViews>
  <sheets>
    <sheet name="R_InstallProjectSchedule" sheetId="11" r:id="rId1"/>
    <sheet name="About" sheetId="12" state="hidden" r:id="rId2"/>
  </sheets>
  <definedNames>
    <definedName name="_xlnm.Print_Area" localSheetId="0">R_InstallProjectSchedule!$1:$74</definedName>
    <definedName name="_xlnm.Print_Titles" localSheetId="0">R_InstallProjectSchedule!$4:$6</definedName>
    <definedName name="task_end" localSheetId="0">R_InstallProjectSchedule!$J1</definedName>
    <definedName name="task_progress" localSheetId="0">R_InstallProjectSchedule!$D1</definedName>
    <definedName name="task_start" localSheetId="0">R_InstallProjectSchedule!$I1</definedName>
    <definedName name="today" localSheetId="0">R_InstallProjectSchedule!#REF!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0" i="11" l="1"/>
  <c r="E41" i="11"/>
  <c r="E38" i="11"/>
  <c r="E22" i="11" l="1"/>
  <c r="E21" i="11" s="1"/>
  <c r="E20" i="11" s="1"/>
  <c r="E14" i="11"/>
  <c r="E13" i="11" s="1"/>
  <c r="E10" i="11" s="1"/>
  <c r="E36" i="11"/>
  <c r="E34" i="11"/>
  <c r="E31" i="11"/>
  <c r="E51" i="11"/>
  <c r="E50" i="11" s="1"/>
  <c r="E64" i="11"/>
  <c r="E62" i="11" s="1"/>
  <c r="C67" i="11"/>
  <c r="C59" i="11"/>
  <c r="C28" i="11"/>
  <c r="C65" i="11"/>
  <c r="C66" i="11"/>
  <c r="C64" i="11"/>
  <c r="C63" i="11"/>
  <c r="C55" i="11"/>
  <c r="C56" i="11"/>
  <c r="C57" i="11"/>
  <c r="C58" i="11"/>
  <c r="C54" i="11"/>
  <c r="J50" i="11"/>
  <c r="I50" i="11"/>
  <c r="I9" i="11"/>
  <c r="J9" i="11"/>
  <c r="I30" i="11"/>
  <c r="J30" i="11"/>
  <c r="C17" i="11"/>
  <c r="C23" i="11"/>
  <c r="C24" i="11"/>
  <c r="C25" i="11"/>
  <c r="B8" i="11"/>
  <c r="C34" i="11"/>
  <c r="C42" i="11"/>
  <c r="C40" i="11"/>
  <c r="C39" i="11"/>
  <c r="C38" i="11"/>
  <c r="C36" i="11"/>
  <c r="C31" i="11"/>
  <c r="C11" i="11"/>
  <c r="C12" i="11"/>
  <c r="C13" i="11"/>
  <c r="C14" i="11"/>
  <c r="C15" i="11"/>
  <c r="C16" i="11"/>
  <c r="C18" i="11"/>
  <c r="C19" i="11"/>
  <c r="C20" i="11"/>
  <c r="C21" i="11"/>
  <c r="C22" i="11"/>
  <c r="C26" i="11"/>
  <c r="C27" i="11"/>
  <c r="C10" i="11"/>
  <c r="L5" i="11"/>
  <c r="L6" i="11" s="1"/>
  <c r="J8" i="11" l="1"/>
  <c r="E9" i="11"/>
  <c r="M5" i="11"/>
  <c r="L4" i="11"/>
  <c r="I8" i="11"/>
  <c r="E8" i="11" l="1"/>
  <c r="M6" i="11"/>
  <c r="N5" i="11"/>
  <c r="O5" i="11" l="1"/>
  <c r="N6" i="11"/>
  <c r="O6" i="11" l="1"/>
  <c r="P5" i="11"/>
  <c r="P6" i="11" l="1"/>
  <c r="Q5" i="11"/>
  <c r="Q6" i="11" l="1"/>
  <c r="R5" i="11"/>
  <c r="S5" i="11" l="1"/>
  <c r="R6" i="11"/>
  <c r="S6" i="11" l="1"/>
  <c r="T5" i="11"/>
  <c r="S4" i="11"/>
  <c r="U5" i="11" l="1"/>
  <c r="T6" i="11"/>
  <c r="U6" i="11" l="1"/>
  <c r="V5" i="11"/>
  <c r="V6" i="11" l="1"/>
  <c r="W5" i="11"/>
  <c r="W6" i="11" l="1"/>
  <c r="X5" i="11"/>
  <c r="Y5" i="11" l="1"/>
  <c r="X6" i="11"/>
  <c r="Z5" i="11" l="1"/>
  <c r="Y6" i="11"/>
  <c r="Z4" i="11" l="1"/>
  <c r="AA5" i="11"/>
  <c r="Z6" i="11"/>
  <c r="AB5" i="11" l="1"/>
  <c r="AA6" i="11"/>
  <c r="AB6" i="11" l="1"/>
  <c r="AC5" i="11"/>
  <c r="AC6" i="11" l="1"/>
  <c r="AD5" i="11"/>
  <c r="AE5" i="11" l="1"/>
  <c r="AD6" i="11"/>
  <c r="AF5" i="11" l="1"/>
  <c r="AE6" i="11"/>
  <c r="AF6" i="11" l="1"/>
  <c r="AG5" i="11"/>
  <c r="AG4" i="11" l="1"/>
  <c r="AH5" i="11"/>
  <c r="AG6" i="11"/>
  <c r="AH6" i="11" l="1"/>
  <c r="AI5" i="11"/>
  <c r="AJ5" i="11" l="1"/>
  <c r="AI6" i="11"/>
  <c r="AJ6" i="11" l="1"/>
  <c r="AK5" i="11"/>
  <c r="AL5" i="11" l="1"/>
  <c r="AK6" i="11"/>
  <c r="AM5" i="11" l="1"/>
  <c r="AL6" i="11"/>
  <c r="AN5" i="11" l="1"/>
  <c r="AM6" i="11"/>
  <c r="AN6" i="11" l="1"/>
  <c r="AO5" i="11"/>
  <c r="AN4" i="11"/>
  <c r="AO6" i="11" l="1"/>
  <c r="AP5" i="11"/>
  <c r="AP6" i="11" l="1"/>
  <c r="AQ5" i="11"/>
  <c r="AR5" i="11" l="1"/>
  <c r="AQ6" i="11"/>
  <c r="AR6" i="11" l="1"/>
  <c r="AR1048573" i="11" s="1"/>
  <c r="AS5" i="11"/>
  <c r="AT5" i="11" l="1"/>
  <c r="AS6" i="11"/>
  <c r="AT6" i="11" l="1"/>
  <c r="AU5" i="11"/>
  <c r="AU6" i="11" l="1"/>
  <c r="AV5" i="11"/>
  <c r="AU4" i="11"/>
  <c r="AW5" i="11" l="1"/>
  <c r="AV6" i="11"/>
  <c r="AX5" i="11" l="1"/>
  <c r="AW6" i="11"/>
  <c r="AX6" i="11" l="1"/>
  <c r="AY5" i="11"/>
  <c r="AY6" i="11" l="1"/>
  <c r="AZ5" i="11"/>
  <c r="BA5" i="11" l="1"/>
  <c r="AZ6" i="11"/>
  <c r="BA6" i="11" l="1"/>
  <c r="BB5" i="11"/>
  <c r="BC5" i="11" l="1"/>
  <c r="BB4" i="11"/>
  <c r="BB6" i="11"/>
  <c r="BC6" i="11" l="1"/>
  <c r="BD5" i="11"/>
  <c r="BD6" i="11" l="1"/>
  <c r="BE5" i="11"/>
  <c r="BE6" i="11" l="1"/>
  <c r="BF5" i="11"/>
  <c r="BF6" i="11" l="1"/>
  <c r="BG5" i="11"/>
  <c r="BH5" i="11" l="1"/>
  <c r="BG6" i="11"/>
  <c r="BI5" i="11" l="1"/>
  <c r="BH6" i="11"/>
  <c r="BI6" i="11" l="1"/>
  <c r="BJ5" i="11"/>
  <c r="BI4" i="11"/>
  <c r="BJ6" i="11" l="1"/>
  <c r="BK5" i="11"/>
  <c r="BL5" i="11" l="1"/>
  <c r="BK6" i="11"/>
  <c r="BM5" i="11" l="1"/>
  <c r="BL6" i="11"/>
  <c r="BM6" i="11" l="1"/>
  <c r="BN5" i="11"/>
  <c r="BO5" i="11" l="1"/>
  <c r="BO6" i="11" s="1"/>
  <c r="BN6" i="11"/>
</calcChain>
</file>

<file path=xl/sharedStrings.xml><?xml version="1.0" encoding="utf-8"?>
<sst xmlns="http://schemas.openxmlformats.org/spreadsheetml/2006/main" count="100" uniqueCount="93">
  <si>
    <t>R Install Project</t>
  </si>
  <si>
    <t xml:space="preserve">  </t>
  </si>
  <si>
    <t>Glen C. Falk</t>
  </si>
  <si>
    <t>Project Start:</t>
  </si>
  <si>
    <t>Display Week:</t>
  </si>
  <si>
    <t>TASK</t>
  </si>
  <si>
    <t>ASSIGNED
TO</t>
  </si>
  <si>
    <t>PROGRESS</t>
  </si>
  <si>
    <t>Est. HOURS</t>
  </si>
  <si>
    <t>Actual HOURS</t>
  </si>
  <si>
    <t>Priority</t>
  </si>
  <si>
    <t>Comment</t>
  </si>
  <si>
    <t>START</t>
  </si>
  <si>
    <t>END</t>
  </si>
  <si>
    <t>0.0  Phase 0 Prep Work</t>
  </si>
  <si>
    <t>0.1 Administration</t>
  </si>
  <si>
    <t>0.1.1 Contract</t>
  </si>
  <si>
    <t>0.1.2 Hardware</t>
  </si>
  <si>
    <t>0.1.3 Software</t>
  </si>
  <si>
    <t>0.1.3.1 Email</t>
  </si>
  <si>
    <t>0.1.3.1.1 Contact Setup</t>
  </si>
  <si>
    <t>0.1.3.1.2 OneNote Email sync</t>
  </si>
  <si>
    <t>0.1.3.1.3 Filter/Lavel setup</t>
  </si>
  <si>
    <t>0.1.3.2 Cloud Drive</t>
  </si>
  <si>
    <t>0.1.3.3 R</t>
  </si>
  <si>
    <t>0.2 Project Setup</t>
  </si>
  <si>
    <t>0.2.1  Project Software</t>
  </si>
  <si>
    <t>0.2.1.1 Project Plan</t>
  </si>
  <si>
    <t>0.2.1.1.1  Gantt Chart</t>
  </si>
  <si>
    <t>0.2.1.1.2 Submit</t>
  </si>
  <si>
    <t>0.2.1.1.3 Approval</t>
  </si>
  <si>
    <t>0.2.1.2 GitHub</t>
  </si>
  <si>
    <t>0.2.1.3 Time Sheet</t>
  </si>
  <si>
    <t>0.2.1.4 Rstudio</t>
  </si>
  <si>
    <t>1.0 Phase 1 Investigatory Analysis</t>
  </si>
  <si>
    <t>1.1 Problem Identification</t>
  </si>
  <si>
    <t>1.1.1 Rachel - file path error</t>
  </si>
  <si>
    <t>Glen, Rachel</t>
  </si>
  <si>
    <t>1.1.2 Susan - .dll error(s)</t>
  </si>
  <si>
    <t>Glen, Susan</t>
  </si>
  <si>
    <t>1.2 Hardware</t>
  </si>
  <si>
    <t>1.2.1 Device Inventory</t>
  </si>
  <si>
    <t>Eric, Rachel, Susan</t>
  </si>
  <si>
    <t>1.3 Operating System</t>
  </si>
  <si>
    <t>1.3.1 O/S Inventory</t>
  </si>
  <si>
    <t>1.4  Software</t>
  </si>
  <si>
    <t>1.4.1 Update Base R to Version-3.4.4</t>
  </si>
  <si>
    <t>1.4.2 Microsoft Open R V3.4.3</t>
  </si>
  <si>
    <t>1.4.3  Rstudio</t>
  </si>
  <si>
    <t>Rachel, Susan</t>
  </si>
  <si>
    <t>1.4.3.1 .dll error investigation</t>
  </si>
  <si>
    <t>High</t>
  </si>
  <si>
    <t>Create Instructions</t>
  </si>
  <si>
    <t>1.4.3.2 RStudio Configuration</t>
  </si>
  <si>
    <t>2.0 Phase 2 Debug</t>
  </si>
  <si>
    <t>2.1 Rstudio</t>
  </si>
  <si>
    <t>2.1.1 Rstudio Options Screenshots</t>
  </si>
  <si>
    <t>2.1.2 Packages</t>
  </si>
  <si>
    <t>2.1.2.1 compare with Eric's</t>
  </si>
  <si>
    <t>2.1.3 Source Code</t>
  </si>
  <si>
    <t>2.1.3.1 performance.R</t>
  </si>
  <si>
    <t>2.1.3.2 Setup.R</t>
  </si>
  <si>
    <t>2.1.3.3 Ancillary Files</t>
  </si>
  <si>
    <t>2.1.3.3.1 Performance.xlsx</t>
  </si>
  <si>
    <t>2.2 Meeting:</t>
  </si>
  <si>
    <t xml:space="preserve"> Raghu; Eric, Glen</t>
  </si>
  <si>
    <t>3.0 Phase 3 Project Post-Mortem</t>
  </si>
  <si>
    <t>3.1 Gap Analysis</t>
  </si>
  <si>
    <t>3.2 Recommendations</t>
  </si>
  <si>
    <t>3.2.1 Backup</t>
  </si>
  <si>
    <t>3.2.2 Versioning</t>
  </si>
  <si>
    <t>3.2.3 Upgrade Windows 10 Pro</t>
  </si>
  <si>
    <t>Insert new rows ABOVE this one</t>
  </si>
  <si>
    <t>SIMPLE GANTT CHART by Vertex42.com</t>
  </si>
  <si>
    <t>https://www.vertex42.com/ExcelTemplates/simple-gantt-chart.html</t>
  </si>
  <si>
    <t xml:space="preserve"> </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</si>
  <si>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</si>
  <si>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</si>
  <si>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</si>
  <si>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</si>
  <si>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</si>
  <si>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</si>
  <si>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</si>
  <si>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</si>
  <si>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</si>
  <si>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</si>
  <si>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</si>
  <si>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1.4.3.2.1 Global Options</t>
  </si>
  <si>
    <t>Glen, Erice, Rachel, Susan</t>
  </si>
  <si>
    <t>1.4.3.2.2 Help | Check for Updates</t>
  </si>
  <si>
    <t>1.4.3.2.3 Packages: -&gt; Packages |Update</t>
  </si>
  <si>
    <t>1.4.3.3 Uninstall RStudio; Reinstall Rstudio</t>
  </si>
  <si>
    <t>1.4.4 Remote Desktop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</si>
</sst>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u/>
      <sz val="11"/>
      <color indexed="12"/>
      <name val="Calibri"/>
      <family val="2"/>
      <scheme val="minor"/>
    </font>
  </fonts>
  <fills count="1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lightGray">
        <fgColor auto="1"/>
        <bgColor theme="4" tint="0.79989013336588644"/>
      </patternFill>
    </fill>
    <fill>
      <patternFill patternType="lightGray">
        <fgColor auto="1"/>
        <bgColor theme="5" tint="0.79995117038483843"/>
      </patternFill>
    </fill>
    <fill>
      <patternFill patternType="lightGray">
        <bgColor theme="6" tint="0.79995117038483843"/>
      </patternFill>
    </fill>
    <fill>
      <patternFill patternType="lightGray"/>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144">
    <xf numFmtId="0" fontId="0" fillId="0" borderId="0" xfId="0"/>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9" fillId="0" borderId="0" xfId="0" applyFont="1" applyAlignment="1">
      <alignment vertical="center"/>
    </xf>
    <xf numFmtId="0" fontId="11" fillId="0" borderId="0" xfId="0" applyFont="1"/>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2" fillId="7" borderId="0" xfId="0" applyNumberFormat="1" applyFont="1" applyFill="1" applyBorder="1" applyAlignment="1">
      <alignment horizontal="center" vertical="center"/>
    </xf>
    <xf numFmtId="167" fontId="12" fillId="7" borderId="8" xfId="0" applyNumberFormat="1" applyFont="1" applyFill="1" applyBorder="1" applyAlignment="1">
      <alignment horizontal="center" vertical="center"/>
    </xf>
    <xf numFmtId="167" fontId="12" fillId="7" borderId="9" xfId="0" applyNumberFormat="1" applyFont="1" applyFill="1" applyBorder="1" applyAlignment="1">
      <alignment horizontal="center" vertical="center"/>
    </xf>
    <xf numFmtId="0" fontId="13" fillId="12" borderId="10" xfId="0" applyFont="1" applyFill="1" applyBorder="1" applyAlignment="1">
      <alignment horizontal="center" vertical="center" shrinkToFit="1"/>
    </xf>
    <xf numFmtId="0" fontId="14" fillId="0" borderId="0" xfId="0" applyFont="1" applyAlignment="1">
      <alignment horizontal="left"/>
    </xf>
    <xf numFmtId="0" fontId="15" fillId="0" borderId="0" xfId="0" applyFont="1" applyAlignment="1">
      <alignment horizontal="right" vertical="center"/>
    </xf>
    <xf numFmtId="0" fontId="0" fillId="0" borderId="2" xfId="0" applyFont="1" applyFill="1" applyBorder="1" applyAlignment="1">
      <alignment horizontal="left" vertical="center" indent="1"/>
    </xf>
    <xf numFmtId="9" fontId="5"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9" fontId="5"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5" fillId="3"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0" fontId="0" fillId="4" borderId="2" xfId="0" applyFont="1" applyFill="1" applyBorder="1" applyAlignment="1">
      <alignment horizontal="left" vertical="center" indent="2"/>
    </xf>
    <xf numFmtId="9" fontId="5" fillId="4" borderId="2" xfId="2"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5" fillId="4"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5" fillId="11"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0" fontId="0" fillId="10" borderId="2" xfId="0" applyFont="1" applyFill="1" applyBorder="1" applyAlignment="1">
      <alignment horizontal="left" vertical="center" indent="2"/>
    </xf>
    <xf numFmtId="9" fontId="5" fillId="10" borderId="2" xfId="2" applyFont="1" applyFill="1" applyBorder="1" applyAlignment="1">
      <alignment horizontal="center" vertical="center"/>
    </xf>
    <xf numFmtId="164" fontId="0" fillId="10" borderId="2" xfId="0" applyNumberFormat="1" applyFont="1" applyFill="1" applyBorder="1" applyAlignment="1">
      <alignment horizontal="center" vertical="center"/>
    </xf>
    <xf numFmtId="164" fontId="5" fillId="10"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lignment horizontal="center" vertical="center"/>
    </xf>
    <xf numFmtId="0" fontId="2" fillId="0" borderId="0" xfId="0" applyFont="1" applyAlignment="1" applyProtection="1">
      <alignment vertical="top"/>
    </xf>
    <xf numFmtId="0" fontId="2" fillId="0" borderId="0" xfId="0" applyFont="1"/>
    <xf numFmtId="0" fontId="16" fillId="0" borderId="0" xfId="0" applyFont="1" applyAlignment="1" applyProtection="1">
      <alignment horizontal="left" vertical="center"/>
    </xf>
    <xf numFmtId="0" fontId="17" fillId="0" borderId="0" xfId="0" applyFont="1" applyAlignment="1">
      <alignment horizontal="left" vertical="center"/>
    </xf>
    <xf numFmtId="0" fontId="18" fillId="0" borderId="0" xfId="0" applyFont="1" applyAlignment="1">
      <alignment vertical="center"/>
    </xf>
    <xf numFmtId="0" fontId="2" fillId="0" borderId="0" xfId="0" applyFont="1" applyAlignment="1">
      <alignment horizontal="left" vertical="center"/>
    </xf>
    <xf numFmtId="0" fontId="19" fillId="0" borderId="0" xfId="0" applyFont="1"/>
    <xf numFmtId="0" fontId="20" fillId="0" borderId="0" xfId="0" applyFont="1" applyAlignment="1">
      <alignment vertical="top" wrapText="1"/>
    </xf>
    <xf numFmtId="0" fontId="2" fillId="0" borderId="0" xfId="0" applyFont="1" applyAlignment="1">
      <alignment vertical="top"/>
    </xf>
    <xf numFmtId="0" fontId="21" fillId="0" borderId="0" xfId="0" applyFont="1" applyAlignment="1">
      <alignment vertical="center"/>
    </xf>
    <xf numFmtId="0" fontId="20" fillId="0" borderId="0" xfId="0" applyFont="1" applyAlignment="1">
      <alignment horizontal="left" vertical="top" wrapText="1" indent="1"/>
    </xf>
    <xf numFmtId="0" fontId="3" fillId="0" borderId="0" xfId="1" applyAlignment="1" applyProtection="1">
      <alignment horizontal="left" indent="1"/>
    </xf>
    <xf numFmtId="0" fontId="0" fillId="3" borderId="2" xfId="0" applyFont="1" applyFill="1" applyBorder="1" applyAlignment="1">
      <alignment horizontal="left" vertical="center" indent="3"/>
    </xf>
    <xf numFmtId="0" fontId="0" fillId="3" borderId="2" xfId="0" applyFont="1" applyFill="1" applyBorder="1" applyAlignment="1">
      <alignment horizontal="left" vertical="center" indent="4"/>
    </xf>
    <xf numFmtId="0" fontId="0" fillId="3" borderId="2" xfId="0" applyFont="1" applyFill="1" applyBorder="1" applyAlignment="1">
      <alignment horizontal="left" vertical="center" indent="5"/>
    </xf>
    <xf numFmtId="0" fontId="0" fillId="4" borderId="2" xfId="0" applyFont="1" applyFill="1" applyBorder="1" applyAlignment="1">
      <alignment horizontal="left" vertical="center" indent="3"/>
    </xf>
    <xf numFmtId="0" fontId="0" fillId="11" borderId="2" xfId="0" applyFont="1" applyFill="1" applyBorder="1" applyAlignment="1">
      <alignment horizontal="left" vertical="center" indent="3"/>
    </xf>
    <xf numFmtId="0" fontId="0" fillId="11" borderId="2" xfId="0" applyFont="1" applyFill="1" applyBorder="1" applyAlignment="1">
      <alignment horizontal="left" vertical="center" indent="4"/>
    </xf>
    <xf numFmtId="0" fontId="0" fillId="10" borderId="2" xfId="0" applyFont="1" applyFill="1" applyBorder="1" applyAlignment="1">
      <alignment horizontal="left" vertical="center" indent="3"/>
    </xf>
    <xf numFmtId="0" fontId="0" fillId="11" borderId="2" xfId="0" applyFont="1" applyFill="1" applyBorder="1" applyAlignment="1">
      <alignment horizontal="left" vertical="center" indent="5"/>
    </xf>
    <xf numFmtId="2" fontId="5" fillId="3" borderId="2" xfId="0" applyNumberFormat="1" applyFont="1" applyFill="1" applyBorder="1" applyAlignment="1">
      <alignment horizontal="center" vertical="center"/>
    </xf>
    <xf numFmtId="2" fontId="0" fillId="3" borderId="2" xfId="0" applyNumberFormat="1" applyFont="1" applyFill="1" applyBorder="1" applyAlignment="1">
      <alignment horizontal="center" vertical="center"/>
    </xf>
    <xf numFmtId="0" fontId="1" fillId="0" borderId="0" xfId="0" applyFont="1" applyAlignment="1"/>
    <xf numFmtId="0" fontId="0" fillId="0" borderId="0" xfId="0" applyAlignment="1"/>
    <xf numFmtId="0" fontId="0" fillId="0" borderId="2" xfId="0" applyFont="1" applyFill="1" applyBorder="1" applyAlignment="1">
      <alignment vertical="center"/>
    </xf>
    <xf numFmtId="0" fontId="6" fillId="8" borderId="2" xfId="0" applyFont="1" applyFill="1" applyBorder="1" applyAlignment="1">
      <alignment vertical="center"/>
    </xf>
    <xf numFmtId="0" fontId="0" fillId="3" borderId="2" xfId="0" applyFont="1" applyFill="1" applyBorder="1" applyAlignment="1">
      <alignment vertical="center"/>
    </xf>
    <xf numFmtId="0" fontId="6" fillId="9" borderId="2" xfId="0" applyFont="1" applyFill="1" applyBorder="1" applyAlignment="1">
      <alignment vertical="center"/>
    </xf>
    <xf numFmtId="0" fontId="0" fillId="4" borderId="2" xfId="0" applyFont="1" applyFill="1" applyBorder="1" applyAlignment="1">
      <alignment vertical="center"/>
    </xf>
    <xf numFmtId="0" fontId="6" fillId="6" borderId="2" xfId="0" applyFont="1" applyFill="1" applyBorder="1" applyAlignment="1">
      <alignment vertical="center"/>
    </xf>
    <xf numFmtId="0" fontId="0" fillId="11" borderId="2" xfId="0" applyFont="1" applyFill="1" applyBorder="1" applyAlignment="1">
      <alignment vertical="center"/>
    </xf>
    <xf numFmtId="0" fontId="6" fillId="5" borderId="2" xfId="0" applyFont="1" applyFill="1" applyBorder="1" applyAlignment="1">
      <alignment vertical="center"/>
    </xf>
    <xf numFmtId="0" fontId="0" fillId="10" borderId="2" xfId="0" applyFont="1" applyFill="1" applyBorder="1" applyAlignment="1">
      <alignment vertical="center"/>
    </xf>
    <xf numFmtId="0" fontId="8" fillId="2" borderId="2" xfId="0" applyFont="1" applyFill="1" applyBorder="1" applyAlignment="1">
      <alignment vertical="center"/>
    </xf>
    <xf numFmtId="0" fontId="0" fillId="11" borderId="2" xfId="0" applyFont="1" applyFill="1" applyBorder="1" applyAlignment="1">
      <alignment horizontal="left" vertical="center" indent="2"/>
    </xf>
    <xf numFmtId="0" fontId="22" fillId="4" borderId="2" xfId="1" applyFont="1" applyFill="1" applyBorder="1" applyAlignment="1" applyProtection="1">
      <alignment horizontal="left" vertical="center" indent="2"/>
    </xf>
    <xf numFmtId="0" fontId="22" fillId="4" borderId="2" xfId="1" applyFont="1" applyFill="1" applyBorder="1" applyAlignment="1" applyProtection="1">
      <alignment horizontal="left" vertical="center" indent="1"/>
    </xf>
    <xf numFmtId="0" fontId="0" fillId="4" borderId="2" xfId="0" applyFont="1" applyFill="1" applyBorder="1" applyAlignment="1">
      <alignment horizontal="left" vertical="center" indent="1"/>
    </xf>
    <xf numFmtId="0" fontId="6" fillId="14" borderId="2" xfId="0" applyFont="1" applyFill="1" applyBorder="1" applyAlignment="1">
      <alignment horizontal="center" vertical="center"/>
    </xf>
    <xf numFmtId="0" fontId="6" fillId="14" borderId="2" xfId="0" applyFont="1" applyFill="1" applyBorder="1" applyAlignment="1">
      <alignment vertical="center"/>
    </xf>
    <xf numFmtId="9" fontId="5" fillId="14" borderId="2" xfId="2" applyFont="1" applyFill="1" applyBorder="1" applyAlignment="1">
      <alignment horizontal="center" vertical="center"/>
    </xf>
    <xf numFmtId="2" fontId="5" fillId="14" borderId="2" xfId="0" applyNumberFormat="1" applyFont="1" applyFill="1" applyBorder="1" applyAlignment="1">
      <alignment horizontal="center" vertical="center"/>
    </xf>
    <xf numFmtId="164" fontId="0" fillId="14" borderId="2" xfId="0" applyNumberFormat="1" applyFont="1" applyFill="1" applyBorder="1" applyAlignment="1">
      <alignment horizontal="center" vertical="center"/>
    </xf>
    <xf numFmtId="164" fontId="5" fillId="14" borderId="2" xfId="0" applyNumberFormat="1" applyFont="1" applyFill="1" applyBorder="1" applyAlignment="1">
      <alignment horizontal="center" vertical="center"/>
    </xf>
    <xf numFmtId="0" fontId="22" fillId="3" borderId="2" xfId="1" applyFont="1" applyFill="1" applyBorder="1" applyAlignment="1" applyProtection="1">
      <alignment horizontal="left" vertical="center" indent="5"/>
    </xf>
    <xf numFmtId="0" fontId="0" fillId="15" borderId="2" xfId="0" applyFont="1" applyFill="1" applyBorder="1" applyAlignment="1">
      <alignment horizontal="left" vertical="center" indent="4"/>
    </xf>
    <xf numFmtId="0" fontId="0" fillId="15" borderId="2" xfId="0" applyFont="1" applyFill="1" applyBorder="1" applyAlignment="1">
      <alignment vertical="center"/>
    </xf>
    <xf numFmtId="9" fontId="5" fillId="15" borderId="2" xfId="2" applyFont="1" applyFill="1" applyBorder="1" applyAlignment="1">
      <alignment horizontal="center" vertical="center"/>
    </xf>
    <xf numFmtId="2" fontId="0" fillId="15" borderId="2" xfId="0" applyNumberFormat="1" applyFont="1" applyFill="1" applyBorder="1" applyAlignment="1">
      <alignment horizontal="center" vertical="center"/>
    </xf>
    <xf numFmtId="164" fontId="0" fillId="15" borderId="2" xfId="0" applyNumberFormat="1" applyFont="1" applyFill="1" applyBorder="1" applyAlignment="1">
      <alignment horizontal="center" vertical="center"/>
    </xf>
    <xf numFmtId="0" fontId="0" fillId="16" borderId="2" xfId="0" applyFont="1" applyFill="1" applyBorder="1" applyAlignment="1">
      <alignment horizontal="left" vertical="center" indent="3"/>
    </xf>
    <xf numFmtId="0" fontId="0" fillId="16" borderId="2" xfId="0" applyFont="1" applyFill="1" applyBorder="1" applyAlignment="1">
      <alignment vertical="center"/>
    </xf>
    <xf numFmtId="9" fontId="5" fillId="16" borderId="2" xfId="2" applyFont="1" applyFill="1" applyBorder="1" applyAlignment="1">
      <alignment horizontal="center" vertical="center"/>
    </xf>
    <xf numFmtId="164" fontId="5" fillId="16" borderId="2" xfId="0" applyNumberFormat="1" applyFont="1" applyFill="1" applyBorder="1" applyAlignment="1">
      <alignment horizontal="center" vertical="center"/>
    </xf>
    <xf numFmtId="0" fontId="0" fillId="17" borderId="2" xfId="0" applyFont="1" applyFill="1" applyBorder="1" applyAlignment="1">
      <alignment horizontal="left" vertical="center" indent="2"/>
    </xf>
    <xf numFmtId="0" fontId="0" fillId="17" borderId="2" xfId="0" applyFont="1" applyFill="1" applyBorder="1" applyAlignment="1">
      <alignment vertical="center"/>
    </xf>
    <xf numFmtId="9" fontId="5" fillId="17" borderId="2" xfId="2" applyFont="1" applyFill="1" applyBorder="1" applyAlignment="1">
      <alignment horizontal="center" vertical="center"/>
    </xf>
    <xf numFmtId="164" fontId="5" fillId="17" borderId="2" xfId="0" applyNumberFormat="1" applyFont="1" applyFill="1" applyBorder="1" applyAlignment="1">
      <alignment horizontal="center" vertical="center"/>
    </xf>
    <xf numFmtId="164" fontId="0" fillId="17" borderId="2" xfId="0" applyNumberFormat="1" applyFont="1" applyFill="1" applyBorder="1" applyAlignment="1">
      <alignment horizontal="center" vertical="center"/>
    </xf>
    <xf numFmtId="0" fontId="0" fillId="18" borderId="2" xfId="0" applyFont="1" applyFill="1" applyBorder="1" applyAlignment="1">
      <alignment horizontal="left" vertical="center" indent="1"/>
    </xf>
    <xf numFmtId="0" fontId="0" fillId="18" borderId="2" xfId="0" applyFont="1" applyFill="1" applyBorder="1" applyAlignment="1">
      <alignment vertical="center"/>
    </xf>
    <xf numFmtId="9" fontId="5" fillId="18" borderId="2" xfId="2" applyFont="1" applyFill="1" applyBorder="1" applyAlignment="1">
      <alignment horizontal="center" vertical="center"/>
    </xf>
    <xf numFmtId="164" fontId="5" fillId="18" borderId="2" xfId="0" applyNumberFormat="1" applyFont="1" applyFill="1" applyBorder="1" applyAlignment="1">
      <alignment horizontal="center" vertical="center"/>
    </xf>
    <xf numFmtId="164" fontId="0" fillId="18" borderId="2" xfId="0" applyNumberFormat="1" applyFont="1" applyFill="1" applyBorder="1" applyAlignment="1">
      <alignment horizontal="center" vertical="center"/>
    </xf>
    <xf numFmtId="2" fontId="5" fillId="10" borderId="2" xfId="2" applyNumberFormat="1" applyFont="1" applyFill="1" applyBorder="1" applyAlignment="1">
      <alignment horizontal="center" vertical="center"/>
    </xf>
    <xf numFmtId="2" fontId="0" fillId="11" borderId="2" xfId="0" applyNumberFormat="1" applyFont="1" applyFill="1" applyBorder="1" applyAlignment="1">
      <alignment horizontal="left" vertical="center" indent="2"/>
    </xf>
    <xf numFmtId="2" fontId="0" fillId="11" borderId="2" xfId="0" applyNumberFormat="1" applyFont="1" applyFill="1" applyBorder="1" applyAlignment="1">
      <alignment horizontal="right" vertical="center"/>
    </xf>
    <xf numFmtId="2" fontId="0" fillId="11" borderId="2" xfId="0" applyNumberFormat="1" applyFont="1" applyFill="1" applyBorder="1" applyAlignment="1">
      <alignment vertical="center"/>
    </xf>
    <xf numFmtId="2" fontId="6" fillId="5" borderId="2" xfId="0" applyNumberFormat="1" applyFont="1" applyFill="1" applyBorder="1" applyAlignment="1">
      <alignment vertical="center"/>
    </xf>
    <xf numFmtId="2" fontId="0" fillId="10" borderId="2" xfId="0" applyNumberFormat="1" applyFont="1" applyFill="1" applyBorder="1" applyAlignment="1">
      <alignment vertical="center"/>
    </xf>
    <xf numFmtId="2" fontId="6" fillId="6" borderId="2" xfId="0" applyNumberFormat="1" applyFont="1" applyFill="1" applyBorder="1" applyAlignment="1">
      <alignment vertical="center"/>
    </xf>
    <xf numFmtId="2" fontId="6" fillId="9" borderId="2" xfId="0" applyNumberFormat="1" applyFont="1" applyFill="1" applyBorder="1" applyAlignment="1">
      <alignment horizontal="left" vertical="center" indent="1"/>
    </xf>
    <xf numFmtId="2" fontId="0" fillId="4" borderId="2" xfId="0" applyNumberFormat="1" applyFont="1" applyFill="1" applyBorder="1" applyAlignment="1">
      <alignment horizontal="left" vertical="center" indent="1"/>
    </xf>
    <xf numFmtId="2" fontId="0" fillId="3" borderId="2" xfId="0" applyNumberFormat="1" applyFont="1" applyFill="1" applyBorder="1" applyAlignment="1">
      <alignment vertical="center"/>
    </xf>
    <xf numFmtId="2" fontId="6" fillId="8" borderId="2" xfId="0" applyNumberFormat="1" applyFont="1" applyFill="1" applyBorder="1" applyAlignment="1">
      <alignment vertical="center"/>
    </xf>
    <xf numFmtId="2" fontId="6" fillId="14" borderId="2" xfId="0" applyNumberFormat="1" applyFont="1" applyFill="1" applyBorder="1" applyAlignment="1">
      <alignment horizontal="right" vertical="center"/>
    </xf>
    <xf numFmtId="164" fontId="5" fillId="4" borderId="2" xfId="0" applyNumberFormat="1" applyFont="1" applyFill="1" applyBorder="1" applyAlignment="1">
      <alignment horizontal="left" vertical="center"/>
    </xf>
    <xf numFmtId="166" fontId="0" fillId="7" borderId="6" xfId="0" applyNumberFormat="1" applyFont="1" applyFill="1" applyBorder="1" applyAlignment="1">
      <alignment horizontal="left" vertical="center" wrapText="1" indent="1"/>
    </xf>
    <xf numFmtId="166" fontId="0" fillId="7" borderId="1" xfId="0" applyNumberFormat="1" applyFont="1" applyFill="1" applyBorder="1" applyAlignment="1">
      <alignment horizontal="left" vertical="center" wrapText="1" indent="1"/>
    </xf>
    <xf numFmtId="166" fontId="0" fillId="7"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0" fontId="0" fillId="4" borderId="2" xfId="0" applyFont="1" applyFill="1" applyBorder="1" applyAlignment="1">
      <alignment horizontal="left" vertical="center" indent="4"/>
    </xf>
  </cellXfs>
  <cellStyles count="3">
    <cellStyle name="Hyperlink" xfId="1" builtinId="8" customBuiltin="1"/>
    <cellStyle name="Normal" xfId="0" builtinId="0"/>
    <cellStyle name="Percent" xfId="2" builtinId="5"/>
  </cellStyles>
  <dxfs count="17">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tableStyleElement type="wholeTable" dxfId="16"/>
      <tableStyleElement type="headerRow" dxfId="15"/>
    </tableStyle>
    <tableStyle name="ToDoList"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nswers.microsoft.com/en-us/windows/forum/windows_10-update-winpc/latest-version-of-windows-10-home/ba0f6228-edd6-467f-a917-2251279026ef" TargetMode="External"/><Relationship Id="rId2" Type="http://schemas.openxmlformats.org/officeDocument/2006/relationships/hyperlink" Target="https://mran.blob.core.windows.net/install/mro/3.4.3/microsoft-r-open-3.4.3.exe" TargetMode="External"/><Relationship Id="rId1" Type="http://schemas.openxmlformats.org/officeDocument/2006/relationships/hyperlink" Target="https://cran.r-project.org/bin/windows/base/R-3.4.4-win.exe" TargetMode="External"/><Relationship Id="rId5" Type="http://schemas.openxmlformats.org/officeDocument/2006/relationships/printerSettings" Target="../printerSettings/printerSettings1.bin"/><Relationship Id="rId4" Type="http://schemas.openxmlformats.org/officeDocument/2006/relationships/hyperlink" Target="https://www.onenote.com/EmailToOneNot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O1048573"/>
  <sheetViews>
    <sheetView showGridLines="0" tabSelected="1" showRuler="0" zoomScaleNormal="100" zoomScalePageLayoutView="70" workbookViewId="0">
      <pane ySplit="6" topLeftCell="A19" activePane="bottomLeft" state="frozen"/>
      <selection pane="bottomLeft" activeCell="G47" sqref="G47"/>
    </sheetView>
  </sheetViews>
  <sheetFormatPr defaultRowHeight="15" outlineLevelRow="4" x14ac:dyDescent="0.25"/>
  <cols>
    <col min="1" max="1" width="2.7109375" customWidth="1"/>
    <col min="2" max="2" width="40.85546875" customWidth="1"/>
    <col min="3" max="3" width="17.42578125" style="84" customWidth="1"/>
    <col min="4" max="4" width="10.7109375" customWidth="1"/>
    <col min="5" max="7" width="8.5703125" customWidth="1"/>
    <col min="8" max="8" width="19.140625" customWidth="1"/>
    <col min="9" max="9" width="10.42578125" style="3" customWidth="1"/>
    <col min="10" max="10" width="10.42578125" customWidth="1"/>
    <col min="11" max="11" width="2.7109375" customWidth="1"/>
    <col min="12" max="12" width="6.140625" customWidth="1"/>
    <col min="13" max="68" width="2.5703125" customWidth="1"/>
    <col min="73" max="74" width="10.28515625"/>
  </cols>
  <sheetData>
    <row r="1" spans="1:67" ht="28.5" x14ac:dyDescent="0.45">
      <c r="B1" s="14" t="s">
        <v>0</v>
      </c>
      <c r="C1" s="83"/>
      <c r="D1" s="62"/>
      <c r="E1" s="62"/>
      <c r="F1" s="62"/>
      <c r="G1" s="62"/>
      <c r="H1" s="60"/>
      <c r="I1" s="2"/>
      <c r="J1" s="60"/>
      <c r="L1" s="6"/>
    </row>
    <row r="2" spans="1:67" ht="19.5" customHeight="1" x14ac:dyDescent="0.3">
      <c r="B2" s="7" t="s">
        <v>1</v>
      </c>
    </row>
    <row r="3" spans="1:67" ht="19.5" customHeight="1" x14ac:dyDescent="0.3">
      <c r="B3" s="7" t="s">
        <v>2</v>
      </c>
      <c r="D3" s="4" t="s">
        <v>3</v>
      </c>
      <c r="E3" s="4"/>
      <c r="F3" s="4"/>
      <c r="G3" s="4"/>
      <c r="H3" s="4"/>
      <c r="I3" s="141">
        <v>43160</v>
      </c>
      <c r="J3" s="142"/>
    </row>
    <row r="4" spans="1:67" ht="19.5" customHeight="1" x14ac:dyDescent="0.25">
      <c r="D4" s="4" t="s">
        <v>4</v>
      </c>
      <c r="E4" s="4"/>
      <c r="F4" s="4"/>
      <c r="G4" s="4"/>
      <c r="I4" s="5">
        <v>1</v>
      </c>
      <c r="L4" s="138">
        <f>L5</f>
        <v>43157</v>
      </c>
      <c r="M4" s="139"/>
      <c r="N4" s="139"/>
      <c r="O4" s="139"/>
      <c r="P4" s="139"/>
      <c r="Q4" s="139"/>
      <c r="R4" s="140"/>
      <c r="S4" s="138">
        <f>S5</f>
        <v>43164</v>
      </c>
      <c r="T4" s="139"/>
      <c r="U4" s="139"/>
      <c r="V4" s="139"/>
      <c r="W4" s="139"/>
      <c r="X4" s="139"/>
      <c r="Y4" s="140"/>
      <c r="Z4" s="138">
        <f>Z5</f>
        <v>43171</v>
      </c>
      <c r="AA4" s="139"/>
      <c r="AB4" s="139"/>
      <c r="AC4" s="139"/>
      <c r="AD4" s="139"/>
      <c r="AE4" s="139"/>
      <c r="AF4" s="140"/>
      <c r="AG4" s="138">
        <f>AG5</f>
        <v>43178</v>
      </c>
      <c r="AH4" s="139"/>
      <c r="AI4" s="139"/>
      <c r="AJ4" s="139"/>
      <c r="AK4" s="139"/>
      <c r="AL4" s="139"/>
      <c r="AM4" s="140"/>
      <c r="AN4" s="138">
        <f>AN5</f>
        <v>43185</v>
      </c>
      <c r="AO4" s="139"/>
      <c r="AP4" s="139"/>
      <c r="AQ4" s="139"/>
      <c r="AR4" s="139"/>
      <c r="AS4" s="139"/>
      <c r="AT4" s="140"/>
      <c r="AU4" s="138">
        <f>AU5</f>
        <v>43192</v>
      </c>
      <c r="AV4" s="139"/>
      <c r="AW4" s="139"/>
      <c r="AX4" s="139"/>
      <c r="AY4" s="139"/>
      <c r="AZ4" s="139"/>
      <c r="BA4" s="140"/>
      <c r="BB4" s="138">
        <f>BB5</f>
        <v>43199</v>
      </c>
      <c r="BC4" s="139"/>
      <c r="BD4" s="139"/>
      <c r="BE4" s="139"/>
      <c r="BF4" s="139"/>
      <c r="BG4" s="139"/>
      <c r="BH4" s="140"/>
      <c r="BI4" s="138">
        <f>BI5</f>
        <v>43206</v>
      </c>
      <c r="BJ4" s="139"/>
      <c r="BK4" s="139"/>
      <c r="BL4" s="139"/>
      <c r="BM4" s="139"/>
      <c r="BN4" s="139"/>
      <c r="BO4" s="140"/>
    </row>
    <row r="5" spans="1:67" x14ac:dyDescent="0.25">
      <c r="A5" s="4"/>
      <c r="K5" s="4"/>
      <c r="L5" s="11">
        <f>I3-WEEKDAY(I3,1)+2+7*(I4-1)</f>
        <v>43157</v>
      </c>
      <c r="M5" s="10">
        <f>L5+1</f>
        <v>43158</v>
      </c>
      <c r="N5" s="10">
        <f t="shared" ref="N5:BA5" si="0">M5+1</f>
        <v>43159</v>
      </c>
      <c r="O5" s="10">
        <f t="shared" si="0"/>
        <v>43160</v>
      </c>
      <c r="P5" s="10">
        <f t="shared" si="0"/>
        <v>43161</v>
      </c>
      <c r="Q5" s="10">
        <f t="shared" si="0"/>
        <v>43162</v>
      </c>
      <c r="R5" s="12">
        <f t="shared" si="0"/>
        <v>43163</v>
      </c>
      <c r="S5" s="11">
        <f>R5+1</f>
        <v>43164</v>
      </c>
      <c r="T5" s="10">
        <f>S5+1</f>
        <v>43165</v>
      </c>
      <c r="U5" s="10">
        <f t="shared" si="0"/>
        <v>43166</v>
      </c>
      <c r="V5" s="10">
        <f t="shared" si="0"/>
        <v>43167</v>
      </c>
      <c r="W5" s="10">
        <f t="shared" si="0"/>
        <v>43168</v>
      </c>
      <c r="X5" s="10">
        <f t="shared" si="0"/>
        <v>43169</v>
      </c>
      <c r="Y5" s="12">
        <f t="shared" si="0"/>
        <v>43170</v>
      </c>
      <c r="Z5" s="11">
        <f>Y5+1</f>
        <v>43171</v>
      </c>
      <c r="AA5" s="10">
        <f>Z5+1</f>
        <v>43172</v>
      </c>
      <c r="AB5" s="10">
        <f t="shared" si="0"/>
        <v>43173</v>
      </c>
      <c r="AC5" s="10">
        <f t="shared" si="0"/>
        <v>43174</v>
      </c>
      <c r="AD5" s="10">
        <f t="shared" si="0"/>
        <v>43175</v>
      </c>
      <c r="AE5" s="10">
        <f t="shared" si="0"/>
        <v>43176</v>
      </c>
      <c r="AF5" s="12">
        <f t="shared" si="0"/>
        <v>43177</v>
      </c>
      <c r="AG5" s="11">
        <f>AF5+1</f>
        <v>43178</v>
      </c>
      <c r="AH5" s="10">
        <f>AG5+1</f>
        <v>43179</v>
      </c>
      <c r="AI5" s="10">
        <f t="shared" si="0"/>
        <v>43180</v>
      </c>
      <c r="AJ5" s="10">
        <f t="shared" si="0"/>
        <v>43181</v>
      </c>
      <c r="AK5" s="10">
        <f t="shared" si="0"/>
        <v>43182</v>
      </c>
      <c r="AL5" s="10">
        <f t="shared" si="0"/>
        <v>43183</v>
      </c>
      <c r="AM5" s="12">
        <f t="shared" si="0"/>
        <v>43184</v>
      </c>
      <c r="AN5" s="11">
        <f>AM5+1</f>
        <v>43185</v>
      </c>
      <c r="AO5" s="10">
        <f>AN5+1</f>
        <v>43186</v>
      </c>
      <c r="AP5" s="10">
        <f t="shared" si="0"/>
        <v>43187</v>
      </c>
      <c r="AQ5" s="10">
        <f t="shared" si="0"/>
        <v>43188</v>
      </c>
      <c r="AR5" s="10">
        <f t="shared" si="0"/>
        <v>43189</v>
      </c>
      <c r="AS5" s="10">
        <f t="shared" si="0"/>
        <v>43190</v>
      </c>
      <c r="AT5" s="12">
        <f t="shared" si="0"/>
        <v>43191</v>
      </c>
      <c r="AU5" s="11">
        <f>AT5+1</f>
        <v>43192</v>
      </c>
      <c r="AV5" s="10">
        <f>AU5+1</f>
        <v>43193</v>
      </c>
      <c r="AW5" s="10">
        <f t="shared" si="0"/>
        <v>43194</v>
      </c>
      <c r="AX5" s="10">
        <f t="shared" si="0"/>
        <v>43195</v>
      </c>
      <c r="AY5" s="10">
        <f t="shared" si="0"/>
        <v>43196</v>
      </c>
      <c r="AZ5" s="10">
        <f t="shared" si="0"/>
        <v>43197</v>
      </c>
      <c r="BA5" s="12">
        <f t="shared" si="0"/>
        <v>43198</v>
      </c>
      <c r="BB5" s="11">
        <f>BA5+1</f>
        <v>43199</v>
      </c>
      <c r="BC5" s="10">
        <f>BB5+1</f>
        <v>43200</v>
      </c>
      <c r="BD5" s="10">
        <f t="shared" ref="BD5:BH5" si="1">BC5+1</f>
        <v>43201</v>
      </c>
      <c r="BE5" s="10">
        <f t="shared" si="1"/>
        <v>43202</v>
      </c>
      <c r="BF5" s="10">
        <f t="shared" si="1"/>
        <v>43203</v>
      </c>
      <c r="BG5" s="10">
        <f t="shared" si="1"/>
        <v>43204</v>
      </c>
      <c r="BH5" s="12">
        <f t="shared" si="1"/>
        <v>43205</v>
      </c>
      <c r="BI5" s="11">
        <f>BH5+1</f>
        <v>43206</v>
      </c>
      <c r="BJ5" s="10">
        <f>BI5+1</f>
        <v>43207</v>
      </c>
      <c r="BK5" s="10">
        <f t="shared" ref="BK5:BO5" si="2">BJ5+1</f>
        <v>43208</v>
      </c>
      <c r="BL5" s="10">
        <f t="shared" si="2"/>
        <v>43209</v>
      </c>
      <c r="BM5" s="10">
        <f t="shared" si="2"/>
        <v>43210</v>
      </c>
      <c r="BN5" s="10">
        <f t="shared" si="2"/>
        <v>43211</v>
      </c>
      <c r="BO5" s="12">
        <f t="shared" si="2"/>
        <v>43212</v>
      </c>
    </row>
    <row r="6" spans="1:67" ht="29.25" customHeight="1" thickBot="1" x14ac:dyDescent="0.3">
      <c r="A6" s="15"/>
      <c r="B6" s="8" t="s">
        <v>5</v>
      </c>
      <c r="C6" s="9" t="s">
        <v>6</v>
      </c>
      <c r="D6" s="9" t="s">
        <v>7</v>
      </c>
      <c r="E6" s="9" t="s">
        <v>8</v>
      </c>
      <c r="F6" s="9" t="s">
        <v>9</v>
      </c>
      <c r="G6" s="9" t="s">
        <v>10</v>
      </c>
      <c r="H6" s="9" t="s">
        <v>11</v>
      </c>
      <c r="I6" s="9" t="s">
        <v>12</v>
      </c>
      <c r="J6" s="9" t="s">
        <v>13</v>
      </c>
      <c r="K6" s="9"/>
      <c r="L6" s="13" t="str">
        <f t="shared" ref="L6" si="3">LEFT(TEXT(L5,"ddd"),1)</f>
        <v>M</v>
      </c>
      <c r="M6" s="13" t="str">
        <f t="shared" ref="M6:AU6" si="4">LEFT(TEXT(M5,"ddd"),1)</f>
        <v>T</v>
      </c>
      <c r="N6" s="13" t="str">
        <f t="shared" si="4"/>
        <v>W</v>
      </c>
      <c r="O6" s="13" t="str">
        <f t="shared" si="4"/>
        <v>T</v>
      </c>
      <c r="P6" s="13" t="str">
        <f t="shared" si="4"/>
        <v>F</v>
      </c>
      <c r="Q6" s="13" t="str">
        <f t="shared" si="4"/>
        <v>S</v>
      </c>
      <c r="R6" s="13" t="str">
        <f t="shared" si="4"/>
        <v>S</v>
      </c>
      <c r="S6" s="13" t="str">
        <f t="shared" si="4"/>
        <v>M</v>
      </c>
      <c r="T6" s="13" t="str">
        <f t="shared" si="4"/>
        <v>T</v>
      </c>
      <c r="U6" s="13" t="str">
        <f t="shared" si="4"/>
        <v>W</v>
      </c>
      <c r="V6" s="13" t="str">
        <f t="shared" si="4"/>
        <v>T</v>
      </c>
      <c r="W6" s="13" t="str">
        <f t="shared" si="4"/>
        <v>F</v>
      </c>
      <c r="X6" s="13" t="str">
        <f t="shared" si="4"/>
        <v>S</v>
      </c>
      <c r="Y6" s="13" t="str">
        <f t="shared" si="4"/>
        <v>S</v>
      </c>
      <c r="Z6" s="13" t="str">
        <f t="shared" si="4"/>
        <v>M</v>
      </c>
      <c r="AA6" s="13" t="str">
        <f t="shared" si="4"/>
        <v>T</v>
      </c>
      <c r="AB6" s="13" t="str">
        <f t="shared" si="4"/>
        <v>W</v>
      </c>
      <c r="AC6" s="13" t="str">
        <f t="shared" si="4"/>
        <v>T</v>
      </c>
      <c r="AD6" s="13" t="str">
        <f t="shared" si="4"/>
        <v>F</v>
      </c>
      <c r="AE6" s="13" t="str">
        <f t="shared" si="4"/>
        <v>S</v>
      </c>
      <c r="AF6" s="13" t="str">
        <f t="shared" si="4"/>
        <v>S</v>
      </c>
      <c r="AG6" s="13" t="str">
        <f t="shared" si="4"/>
        <v>M</v>
      </c>
      <c r="AH6" s="13" t="str">
        <f t="shared" si="4"/>
        <v>T</v>
      </c>
      <c r="AI6" s="13" t="str">
        <f t="shared" si="4"/>
        <v>W</v>
      </c>
      <c r="AJ6" s="13" t="str">
        <f t="shared" si="4"/>
        <v>T</v>
      </c>
      <c r="AK6" s="13" t="str">
        <f t="shared" si="4"/>
        <v>F</v>
      </c>
      <c r="AL6" s="13" t="str">
        <f t="shared" si="4"/>
        <v>S</v>
      </c>
      <c r="AM6" s="13" t="str">
        <f t="shared" si="4"/>
        <v>S</v>
      </c>
      <c r="AN6" s="13" t="str">
        <f t="shared" si="4"/>
        <v>M</v>
      </c>
      <c r="AO6" s="13" t="str">
        <f t="shared" si="4"/>
        <v>T</v>
      </c>
      <c r="AP6" s="13" t="str">
        <f t="shared" si="4"/>
        <v>W</v>
      </c>
      <c r="AQ6" s="13" t="str">
        <f t="shared" si="4"/>
        <v>T</v>
      </c>
      <c r="AR6" s="13" t="str">
        <f t="shared" si="4"/>
        <v>F</v>
      </c>
      <c r="AS6" s="13" t="str">
        <f t="shared" si="4"/>
        <v>S</v>
      </c>
      <c r="AT6" s="13" t="str">
        <f t="shared" si="4"/>
        <v>S</v>
      </c>
      <c r="AU6" s="13" t="str">
        <f t="shared" si="4"/>
        <v>M</v>
      </c>
      <c r="AV6" s="13" t="str">
        <f t="shared" ref="AV6:BO6" si="5">LEFT(TEXT(AV5,"ddd"),1)</f>
        <v>T</v>
      </c>
      <c r="AW6" s="13" t="str">
        <f t="shared" si="5"/>
        <v>W</v>
      </c>
      <c r="AX6" s="13" t="str">
        <f t="shared" si="5"/>
        <v>T</v>
      </c>
      <c r="AY6" s="13" t="str">
        <f t="shared" si="5"/>
        <v>F</v>
      </c>
      <c r="AZ6" s="13" t="str">
        <f t="shared" si="5"/>
        <v>S</v>
      </c>
      <c r="BA6" s="13" t="str">
        <f t="shared" si="5"/>
        <v>S</v>
      </c>
      <c r="BB6" s="13" t="str">
        <f t="shared" si="5"/>
        <v>M</v>
      </c>
      <c r="BC6" s="13" t="str">
        <f t="shared" si="5"/>
        <v>T</v>
      </c>
      <c r="BD6" s="13" t="str">
        <f t="shared" si="5"/>
        <v>W</v>
      </c>
      <c r="BE6" s="13" t="str">
        <f t="shared" si="5"/>
        <v>T</v>
      </c>
      <c r="BF6" s="13" t="str">
        <f t="shared" si="5"/>
        <v>F</v>
      </c>
      <c r="BG6" s="13" t="str">
        <f t="shared" si="5"/>
        <v>S</v>
      </c>
      <c r="BH6" s="13" t="str">
        <f t="shared" si="5"/>
        <v>S</v>
      </c>
      <c r="BI6" s="13" t="str">
        <f t="shared" si="5"/>
        <v>M</v>
      </c>
      <c r="BJ6" s="13" t="str">
        <f t="shared" si="5"/>
        <v>T</v>
      </c>
      <c r="BK6" s="13" t="str">
        <f t="shared" si="5"/>
        <v>W</v>
      </c>
      <c r="BL6" s="13" t="str">
        <f t="shared" si="5"/>
        <v>T</v>
      </c>
      <c r="BM6" s="13" t="str">
        <f t="shared" si="5"/>
        <v>F</v>
      </c>
      <c r="BN6" s="13" t="str">
        <f t="shared" si="5"/>
        <v>S</v>
      </c>
      <c r="BO6" s="13" t="str">
        <f t="shared" si="5"/>
        <v>S</v>
      </c>
    </row>
    <row r="7" spans="1:67" s="1" customFormat="1" ht="21.75" thickBot="1" x14ac:dyDescent="0.3">
      <c r="A7" s="15"/>
      <c r="B7" s="16"/>
      <c r="C7" s="85"/>
      <c r="D7" s="17"/>
      <c r="E7" s="17"/>
      <c r="F7" s="17"/>
      <c r="G7" s="17"/>
      <c r="H7" s="19"/>
      <c r="I7" s="18"/>
      <c r="J7" s="19"/>
      <c r="K7" s="20"/>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7"/>
      <c r="BO7" s="57"/>
    </row>
    <row r="8" spans="1:67" s="1" customFormat="1" ht="21.75" thickBot="1" x14ac:dyDescent="0.3">
      <c r="A8" s="15"/>
      <c r="B8" s="99" t="str">
        <f>B1</f>
        <v>R Install Project</v>
      </c>
      <c r="C8" s="100"/>
      <c r="D8" s="101">
        <v>0.9</v>
      </c>
      <c r="E8" s="136">
        <f>SUM(E9,E30,E50,E62)</f>
        <v>32.5</v>
      </c>
      <c r="F8" s="136"/>
      <c r="G8" s="136"/>
      <c r="H8" s="102"/>
      <c r="I8" s="103">
        <f>MIN(I9:I67)</f>
        <v>43160</v>
      </c>
      <c r="J8" s="104">
        <f>MAX(I9:I67)</f>
        <v>43192</v>
      </c>
      <c r="K8" s="20"/>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row>
    <row r="9" spans="1:67" s="1" customFormat="1" ht="21.75" outlineLevel="1" thickBot="1" x14ac:dyDescent="0.3">
      <c r="A9" s="15"/>
      <c r="B9" s="21" t="s">
        <v>14</v>
      </c>
      <c r="C9" s="86"/>
      <c r="D9" s="22">
        <v>0.95</v>
      </c>
      <c r="E9" s="135">
        <f>SUM(E10,E20)</f>
        <v>8.5</v>
      </c>
      <c r="F9" s="135"/>
      <c r="G9" s="135"/>
      <c r="H9" s="24"/>
      <c r="I9" s="23">
        <f>MIN(I10:I29)</f>
        <v>43160</v>
      </c>
      <c r="J9" s="24">
        <f>MAX(J10:J29)</f>
        <v>43189</v>
      </c>
      <c r="K9" s="20"/>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c r="BM9" s="57"/>
      <c r="BN9" s="57"/>
      <c r="BO9" s="57"/>
    </row>
    <row r="10" spans="1:67" s="1" customFormat="1" ht="21.75" outlineLevel="2" thickBot="1" x14ac:dyDescent="0.3">
      <c r="A10" s="15"/>
      <c r="B10" s="25" t="s">
        <v>15</v>
      </c>
      <c r="C10" s="87" t="str">
        <f>LEFT(B$3, 4)</f>
        <v>Glen</v>
      </c>
      <c r="D10" s="26">
        <v>1</v>
      </c>
      <c r="E10" s="134">
        <f>SUM(E11:E13)</f>
        <v>1.75</v>
      </c>
      <c r="F10" s="134"/>
      <c r="G10" s="134"/>
      <c r="H10" s="81"/>
      <c r="I10" s="27">
        <v>43160</v>
      </c>
      <c r="J10" s="28">
        <v>43179</v>
      </c>
      <c r="K10" s="20"/>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57"/>
      <c r="BL10" s="57"/>
      <c r="BM10" s="57"/>
      <c r="BN10" s="57"/>
      <c r="BO10" s="57"/>
    </row>
    <row r="11" spans="1:67" s="1" customFormat="1" ht="21.75" outlineLevel="3" thickBot="1" x14ac:dyDescent="0.3">
      <c r="A11" s="15"/>
      <c r="B11" s="73" t="s">
        <v>16</v>
      </c>
      <c r="C11" s="87" t="str">
        <f t="shared" ref="C11:C42" si="6">LEFT(B$3, 4)</f>
        <v>Glen</v>
      </c>
      <c r="D11" s="26">
        <v>1</v>
      </c>
      <c r="E11" s="134">
        <v>0.5</v>
      </c>
      <c r="F11" s="134"/>
      <c r="G11" s="134"/>
      <c r="H11" s="81"/>
      <c r="I11" s="27">
        <v>43160</v>
      </c>
      <c r="J11" s="28">
        <v>43160</v>
      </c>
      <c r="K11" s="20"/>
      <c r="L11" s="57"/>
      <c r="M11" s="57"/>
      <c r="N11" s="57"/>
      <c r="O11" s="57"/>
      <c r="P11" s="57"/>
      <c r="Q11" s="57"/>
      <c r="R11" s="57"/>
      <c r="S11" s="57"/>
      <c r="T11" s="57"/>
      <c r="U11" s="57"/>
      <c r="V11" s="57"/>
      <c r="W11" s="57"/>
      <c r="X11" s="58"/>
      <c r="Y11" s="58"/>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row>
    <row r="12" spans="1:67" s="1" customFormat="1" ht="21.75" outlineLevel="3" thickBot="1" x14ac:dyDescent="0.3">
      <c r="A12" s="15"/>
      <c r="B12" s="73" t="s">
        <v>17</v>
      </c>
      <c r="C12" s="87" t="str">
        <f t="shared" si="6"/>
        <v>Glen</v>
      </c>
      <c r="D12" s="26">
        <v>1</v>
      </c>
      <c r="E12" s="134">
        <v>0.25</v>
      </c>
      <c r="F12" s="134"/>
      <c r="G12" s="134"/>
      <c r="H12" s="82"/>
      <c r="I12" s="27">
        <v>43162</v>
      </c>
      <c r="J12" s="27">
        <v>43162</v>
      </c>
      <c r="K12" s="20"/>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row>
    <row r="13" spans="1:67" s="1" customFormat="1" ht="21.75" outlineLevel="3" thickBot="1" x14ac:dyDescent="0.3">
      <c r="A13" s="15"/>
      <c r="B13" s="73" t="s">
        <v>18</v>
      </c>
      <c r="C13" s="87" t="str">
        <f t="shared" si="6"/>
        <v>Glen</v>
      </c>
      <c r="D13" s="26">
        <v>1</v>
      </c>
      <c r="E13" s="134">
        <f>SUM(E14,E18,E19)</f>
        <v>1</v>
      </c>
      <c r="F13" s="134"/>
      <c r="G13" s="134"/>
      <c r="H13" s="82"/>
      <c r="I13" s="27">
        <v>43162</v>
      </c>
      <c r="J13" s="27">
        <v>43163</v>
      </c>
      <c r="K13" s="20"/>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row>
    <row r="14" spans="1:67" s="1" customFormat="1" ht="21.75" outlineLevel="3" thickBot="1" x14ac:dyDescent="0.3">
      <c r="A14" s="15"/>
      <c r="B14" s="74" t="s">
        <v>19</v>
      </c>
      <c r="C14" s="87" t="str">
        <f t="shared" si="6"/>
        <v>Glen</v>
      </c>
      <c r="D14" s="26">
        <v>1</v>
      </c>
      <c r="E14" s="134">
        <f>SUM(E15:E17)</f>
        <v>0.5</v>
      </c>
      <c r="F14" s="134"/>
      <c r="G14" s="134"/>
      <c r="H14" s="82"/>
      <c r="I14" s="27">
        <v>43163</v>
      </c>
      <c r="J14" s="27">
        <v>43163</v>
      </c>
      <c r="K14" s="20"/>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row>
    <row r="15" spans="1:67" s="1" customFormat="1" ht="21.75" outlineLevel="3" thickBot="1" x14ac:dyDescent="0.3">
      <c r="A15" s="15"/>
      <c r="B15" s="75" t="s">
        <v>20</v>
      </c>
      <c r="C15" s="87" t="str">
        <f t="shared" si="6"/>
        <v>Glen</v>
      </c>
      <c r="D15" s="26">
        <v>1</v>
      </c>
      <c r="E15" s="134">
        <v>0.1</v>
      </c>
      <c r="F15" s="134"/>
      <c r="G15" s="134"/>
      <c r="H15" s="82"/>
      <c r="I15" s="27">
        <v>43163</v>
      </c>
      <c r="J15" s="27">
        <v>43163</v>
      </c>
      <c r="K15" s="20"/>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row>
    <row r="16" spans="1:67" s="1" customFormat="1" ht="21.75" outlineLevel="3" thickBot="1" x14ac:dyDescent="0.3">
      <c r="A16" s="15"/>
      <c r="B16" s="105" t="s">
        <v>21</v>
      </c>
      <c r="C16" s="87" t="str">
        <f t="shared" si="6"/>
        <v>Glen</v>
      </c>
      <c r="D16" s="26">
        <v>1</v>
      </c>
      <c r="E16" s="134">
        <v>0.25</v>
      </c>
      <c r="F16" s="134"/>
      <c r="G16" s="134"/>
      <c r="H16" s="82"/>
      <c r="I16" s="27">
        <v>43163</v>
      </c>
      <c r="J16" s="27">
        <v>43163</v>
      </c>
      <c r="K16" s="20"/>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row>
    <row r="17" spans="1:67" s="1" customFormat="1" ht="21.75" outlineLevel="3" thickBot="1" x14ac:dyDescent="0.3">
      <c r="A17" s="15"/>
      <c r="B17" s="75" t="s">
        <v>22</v>
      </c>
      <c r="C17" s="87" t="str">
        <f t="shared" si="6"/>
        <v>Glen</v>
      </c>
      <c r="D17" s="26">
        <v>1</v>
      </c>
      <c r="E17" s="134">
        <v>0.15</v>
      </c>
      <c r="F17" s="134"/>
      <c r="G17" s="134"/>
      <c r="H17" s="82"/>
      <c r="I17" s="27">
        <v>43163</v>
      </c>
      <c r="J17" s="27">
        <v>43163</v>
      </c>
      <c r="K17" s="20"/>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row>
    <row r="18" spans="1:67" s="1" customFormat="1" ht="21.75" outlineLevel="3" thickBot="1" x14ac:dyDescent="0.3">
      <c r="A18" s="15"/>
      <c r="B18" s="74" t="s">
        <v>23</v>
      </c>
      <c r="C18" s="87" t="str">
        <f t="shared" si="6"/>
        <v>Glen</v>
      </c>
      <c r="D18" s="26">
        <v>1</v>
      </c>
      <c r="E18" s="134">
        <v>0.25</v>
      </c>
      <c r="F18" s="134"/>
      <c r="G18" s="134"/>
      <c r="H18" s="82"/>
      <c r="I18" s="27">
        <v>43162</v>
      </c>
      <c r="J18" s="27">
        <v>43163</v>
      </c>
      <c r="K18" s="20"/>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row>
    <row r="19" spans="1:67" s="1" customFormat="1" ht="21.75" outlineLevel="3" thickBot="1" x14ac:dyDescent="0.3">
      <c r="A19" s="15"/>
      <c r="B19" s="74" t="s">
        <v>24</v>
      </c>
      <c r="C19" s="87" t="str">
        <f t="shared" si="6"/>
        <v>Glen</v>
      </c>
      <c r="D19" s="26">
        <v>1</v>
      </c>
      <c r="E19" s="134">
        <v>0.25</v>
      </c>
      <c r="F19" s="134"/>
      <c r="G19" s="134"/>
      <c r="H19" s="82"/>
      <c r="I19" s="27">
        <v>43162</v>
      </c>
      <c r="J19" s="27">
        <v>43163</v>
      </c>
      <c r="K19" s="20"/>
      <c r="L19" s="57"/>
      <c r="M19" s="57"/>
      <c r="N19" s="57"/>
      <c r="O19" s="57"/>
      <c r="P19" s="57"/>
      <c r="Q19" s="57"/>
      <c r="R19" s="57"/>
      <c r="S19" s="57"/>
      <c r="T19" s="57"/>
      <c r="U19" s="57"/>
      <c r="V19" s="57"/>
      <c r="W19" s="57"/>
      <c r="X19" s="57"/>
      <c r="Y19" s="57"/>
      <c r="Z19" s="57"/>
      <c r="AA19" s="57"/>
      <c r="AB19" s="58"/>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row>
    <row r="20" spans="1:67" s="1" customFormat="1" ht="21.75" outlineLevel="2" thickBot="1" x14ac:dyDescent="0.3">
      <c r="A20" s="15"/>
      <c r="B20" s="25" t="s">
        <v>25</v>
      </c>
      <c r="C20" s="87" t="str">
        <f t="shared" si="6"/>
        <v>Glen</v>
      </c>
      <c r="D20" s="26">
        <v>0.9</v>
      </c>
      <c r="E20" s="134">
        <f>SUM(E21)</f>
        <v>6.75</v>
      </c>
      <c r="F20" s="134"/>
      <c r="G20" s="134"/>
      <c r="H20" s="82"/>
      <c r="I20" s="27">
        <v>43174</v>
      </c>
      <c r="J20" s="27">
        <v>43179</v>
      </c>
      <c r="K20" s="20"/>
      <c r="L20" s="57"/>
      <c r="M20" s="57"/>
      <c r="N20" s="57"/>
      <c r="O20" s="57"/>
      <c r="P20" s="57"/>
      <c r="Q20" s="57"/>
      <c r="R20" s="57"/>
      <c r="S20" s="57"/>
      <c r="T20" s="57"/>
      <c r="U20" s="57"/>
      <c r="V20" s="57"/>
      <c r="W20" s="57"/>
      <c r="X20" s="57"/>
      <c r="Y20" s="57"/>
      <c r="Z20" s="57"/>
      <c r="AA20" s="57"/>
      <c r="AB20" s="58"/>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row>
    <row r="21" spans="1:67" s="1" customFormat="1" ht="21.75" outlineLevel="3" thickBot="1" x14ac:dyDescent="0.3">
      <c r="A21" s="15"/>
      <c r="B21" s="73" t="s">
        <v>26</v>
      </c>
      <c r="C21" s="87" t="str">
        <f t="shared" si="6"/>
        <v>Glen</v>
      </c>
      <c r="D21" s="26">
        <v>0.9</v>
      </c>
      <c r="E21" s="134">
        <f>SUM(E22,E26:E28)</f>
        <v>6.75</v>
      </c>
      <c r="F21" s="134"/>
      <c r="G21" s="134"/>
      <c r="H21" s="82"/>
      <c r="I21" s="27">
        <v>43174</v>
      </c>
      <c r="J21" s="27">
        <v>43179</v>
      </c>
      <c r="K21" s="20"/>
      <c r="L21" s="57"/>
      <c r="M21" s="57"/>
      <c r="N21" s="57"/>
      <c r="O21" s="57"/>
      <c r="P21" s="57"/>
      <c r="Q21" s="57"/>
      <c r="R21" s="57"/>
      <c r="S21" s="57"/>
      <c r="T21" s="57"/>
      <c r="U21" s="57"/>
      <c r="V21" s="57"/>
      <c r="W21" s="57"/>
      <c r="X21" s="57"/>
      <c r="Y21" s="57"/>
      <c r="Z21" s="57"/>
      <c r="AA21" s="57"/>
      <c r="AB21" s="58"/>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row>
    <row r="22" spans="1:67" s="1" customFormat="1" ht="21.75" outlineLevel="3" thickBot="1" x14ac:dyDescent="0.3">
      <c r="A22" s="15"/>
      <c r="B22" s="74" t="s">
        <v>27</v>
      </c>
      <c r="C22" s="87" t="str">
        <f t="shared" si="6"/>
        <v>Glen</v>
      </c>
      <c r="D22" s="26">
        <v>0.9</v>
      </c>
      <c r="E22" s="134">
        <f>SUM(E23:E25)</f>
        <v>5.5</v>
      </c>
      <c r="F22" s="134"/>
      <c r="G22" s="134"/>
      <c r="H22" s="82"/>
      <c r="I22" s="27">
        <v>43177</v>
      </c>
      <c r="J22" s="27">
        <v>43179</v>
      </c>
      <c r="K22" s="20"/>
      <c r="L22" s="57"/>
      <c r="M22" s="57"/>
      <c r="N22" s="57"/>
      <c r="O22" s="57"/>
      <c r="P22" s="57"/>
      <c r="Q22" s="57"/>
      <c r="R22" s="57"/>
      <c r="S22" s="57"/>
      <c r="T22" s="57"/>
      <c r="U22" s="57"/>
      <c r="V22" s="57"/>
      <c r="W22" s="57"/>
      <c r="X22" s="57"/>
      <c r="Y22" s="57"/>
      <c r="Z22" s="57"/>
      <c r="AA22" s="57"/>
      <c r="AB22" s="58"/>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row>
    <row r="23" spans="1:67" s="1" customFormat="1" ht="21.75" outlineLevel="3" thickBot="1" x14ac:dyDescent="0.3">
      <c r="A23" s="15"/>
      <c r="B23" s="75" t="s">
        <v>28</v>
      </c>
      <c r="C23" s="87" t="str">
        <f t="shared" si="6"/>
        <v>Glen</v>
      </c>
      <c r="D23" s="26">
        <v>0.9</v>
      </c>
      <c r="E23" s="134">
        <v>5</v>
      </c>
      <c r="F23" s="134"/>
      <c r="G23" s="134"/>
      <c r="H23" s="82"/>
      <c r="I23" s="27">
        <v>43176</v>
      </c>
      <c r="J23" s="27">
        <v>43179</v>
      </c>
      <c r="K23" s="20"/>
      <c r="L23" s="57"/>
      <c r="M23" s="57"/>
      <c r="N23" s="57"/>
      <c r="O23" s="57"/>
      <c r="P23" s="57"/>
      <c r="Q23" s="57"/>
      <c r="R23" s="57"/>
      <c r="S23" s="57"/>
      <c r="T23" s="57"/>
      <c r="U23" s="57"/>
      <c r="V23" s="57"/>
      <c r="W23" s="57"/>
      <c r="X23" s="57"/>
      <c r="Y23" s="57"/>
      <c r="Z23" s="57"/>
      <c r="AA23" s="57"/>
      <c r="AB23" s="58"/>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row>
    <row r="24" spans="1:67" s="1" customFormat="1" ht="21.75" outlineLevel="3" thickBot="1" x14ac:dyDescent="0.3">
      <c r="A24" s="15"/>
      <c r="B24" s="75" t="s">
        <v>29</v>
      </c>
      <c r="C24" s="87" t="str">
        <f t="shared" si="6"/>
        <v>Glen</v>
      </c>
      <c r="D24" s="26">
        <v>0</v>
      </c>
      <c r="E24" s="134">
        <v>0.25</v>
      </c>
      <c r="F24" s="134"/>
      <c r="G24" s="134"/>
      <c r="H24" s="82"/>
      <c r="I24" s="27">
        <v>43178</v>
      </c>
      <c r="J24" s="27">
        <v>43178</v>
      </c>
      <c r="K24" s="20"/>
      <c r="L24" s="57"/>
      <c r="M24" s="57"/>
      <c r="N24" s="57"/>
      <c r="O24" s="57"/>
      <c r="P24" s="57"/>
      <c r="Q24" s="57"/>
      <c r="R24" s="57"/>
      <c r="S24" s="57"/>
      <c r="T24" s="57"/>
      <c r="U24" s="57"/>
      <c r="V24" s="57"/>
      <c r="W24" s="57"/>
      <c r="X24" s="57"/>
      <c r="Y24" s="57"/>
      <c r="Z24" s="57"/>
      <c r="AA24" s="57"/>
      <c r="AB24" s="58"/>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row>
    <row r="25" spans="1:67" s="1" customFormat="1" ht="21.75" outlineLevel="3" thickBot="1" x14ac:dyDescent="0.3">
      <c r="A25" s="15"/>
      <c r="B25" s="75" t="s">
        <v>30</v>
      </c>
      <c r="C25" s="87" t="str">
        <f t="shared" si="6"/>
        <v>Glen</v>
      </c>
      <c r="D25" s="26">
        <v>0</v>
      </c>
      <c r="E25" s="134">
        <v>0.25</v>
      </c>
      <c r="F25" s="134"/>
      <c r="G25" s="134"/>
      <c r="H25" s="82"/>
      <c r="I25" s="27">
        <v>43179</v>
      </c>
      <c r="J25" s="27">
        <v>43179</v>
      </c>
      <c r="K25" s="20"/>
      <c r="L25" s="57"/>
      <c r="M25" s="57"/>
      <c r="N25" s="57"/>
      <c r="O25" s="57"/>
      <c r="P25" s="57"/>
      <c r="Q25" s="57"/>
      <c r="R25" s="57"/>
      <c r="S25" s="57"/>
      <c r="T25" s="57"/>
      <c r="U25" s="57"/>
      <c r="V25" s="57"/>
      <c r="W25" s="57"/>
      <c r="X25" s="57"/>
      <c r="Y25" s="57"/>
      <c r="Z25" s="57"/>
      <c r="AA25" s="57"/>
      <c r="AB25" s="58"/>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c r="BM25" s="57"/>
      <c r="BN25" s="57"/>
      <c r="BO25" s="57"/>
    </row>
    <row r="26" spans="1:67" s="1" customFormat="1" ht="21.75" outlineLevel="3" thickBot="1" x14ac:dyDescent="0.3">
      <c r="A26" s="15"/>
      <c r="B26" s="74" t="s">
        <v>31</v>
      </c>
      <c r="C26" s="87" t="str">
        <f t="shared" si="6"/>
        <v>Glen</v>
      </c>
      <c r="D26" s="26">
        <v>0</v>
      </c>
      <c r="E26" s="134">
        <v>0.5</v>
      </c>
      <c r="F26" s="134"/>
      <c r="G26" s="134"/>
      <c r="H26" s="82"/>
      <c r="I26" s="27">
        <v>43178</v>
      </c>
      <c r="J26" s="27">
        <v>43178</v>
      </c>
      <c r="K26" s="20"/>
      <c r="L26" s="57"/>
      <c r="M26" s="57"/>
      <c r="N26" s="57"/>
      <c r="O26" s="57"/>
      <c r="P26" s="57"/>
      <c r="Q26" s="57"/>
      <c r="R26" s="57"/>
      <c r="S26" s="57"/>
      <c r="T26" s="57"/>
      <c r="U26" s="57"/>
      <c r="V26" s="57"/>
      <c r="W26" s="57"/>
      <c r="X26" s="57"/>
      <c r="Y26" s="57"/>
      <c r="Z26" s="57"/>
      <c r="AA26" s="57"/>
      <c r="AB26" s="58"/>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row>
    <row r="27" spans="1:67" s="1" customFormat="1" ht="21.75" outlineLevel="3" thickBot="1" x14ac:dyDescent="0.3">
      <c r="A27" s="15"/>
      <c r="B27" s="74" t="s">
        <v>32</v>
      </c>
      <c r="C27" s="87" t="str">
        <f t="shared" si="6"/>
        <v>Glen</v>
      </c>
      <c r="D27" s="26">
        <v>0.5</v>
      </c>
      <c r="E27" s="134">
        <v>0.5</v>
      </c>
      <c r="F27" s="134"/>
      <c r="G27" s="134"/>
      <c r="H27" s="82"/>
      <c r="I27" s="27">
        <v>43174</v>
      </c>
      <c r="J27" s="27">
        <v>43189</v>
      </c>
      <c r="K27" s="20"/>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row>
    <row r="28" spans="1:67" s="1" customFormat="1" ht="21.75" outlineLevel="3" thickBot="1" x14ac:dyDescent="0.3">
      <c r="A28" s="15"/>
      <c r="B28" s="74" t="s">
        <v>33</v>
      </c>
      <c r="C28" s="87" t="str">
        <f t="shared" si="6"/>
        <v>Glen</v>
      </c>
      <c r="D28" s="26">
        <v>1</v>
      </c>
      <c r="E28" s="134">
        <v>0.25</v>
      </c>
      <c r="F28" s="134"/>
      <c r="G28" s="134"/>
      <c r="H28" s="82"/>
      <c r="I28" s="27">
        <v>43174</v>
      </c>
      <c r="J28" s="27">
        <v>43174</v>
      </c>
      <c r="K28" s="20"/>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row>
    <row r="29" spans="1:67" s="1" customFormat="1" ht="21.75" outlineLevel="2" thickBot="1" x14ac:dyDescent="0.3">
      <c r="A29" s="15"/>
      <c r="B29" s="106"/>
      <c r="C29" s="107"/>
      <c r="D29" s="108"/>
      <c r="E29" s="108"/>
      <c r="F29" s="108"/>
      <c r="G29" s="108"/>
      <c r="H29" s="109"/>
      <c r="I29" s="110"/>
      <c r="J29" s="110"/>
      <c r="K29" s="20"/>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c r="BM29" s="57"/>
      <c r="BN29" s="57"/>
      <c r="BO29" s="57"/>
    </row>
    <row r="30" spans="1:67" s="1" customFormat="1" ht="21.75" outlineLevel="1" thickBot="1" x14ac:dyDescent="0.3">
      <c r="A30" s="15"/>
      <c r="B30" s="29" t="s">
        <v>34</v>
      </c>
      <c r="C30" s="88"/>
      <c r="D30" s="30"/>
      <c r="E30" s="132">
        <f>SUM(E31,E34,E36,E38, E48)</f>
        <v>8</v>
      </c>
      <c r="F30" s="30"/>
      <c r="G30" s="30"/>
      <c r="H30" s="32"/>
      <c r="I30" s="31">
        <f>MIN(I31:I49)</f>
        <v>43171</v>
      </c>
      <c r="J30" s="32">
        <f>MAX(J31:J49)</f>
        <v>43182</v>
      </c>
      <c r="K30" s="20"/>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row>
    <row r="31" spans="1:67" s="1" customFormat="1" ht="21.75" outlineLevel="2" thickBot="1" x14ac:dyDescent="0.3">
      <c r="A31" s="15"/>
      <c r="B31" s="98" t="s">
        <v>35</v>
      </c>
      <c r="C31" s="89" t="str">
        <f t="shared" si="6"/>
        <v>Glen</v>
      </c>
      <c r="D31" s="34">
        <v>1</v>
      </c>
      <c r="E31" s="133">
        <f>SUM(E32:E33)</f>
        <v>0.5</v>
      </c>
      <c r="F31" s="133"/>
      <c r="G31" s="133"/>
      <c r="H31" s="36"/>
      <c r="I31" s="35">
        <v>43171</v>
      </c>
      <c r="J31" s="36">
        <v>43175</v>
      </c>
      <c r="K31" s="20"/>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row>
    <row r="32" spans="1:67" s="1" customFormat="1" ht="21.75" outlineLevel="3" thickBot="1" x14ac:dyDescent="0.3">
      <c r="A32" s="15"/>
      <c r="B32" s="33" t="s">
        <v>36</v>
      </c>
      <c r="C32" s="89" t="s">
        <v>37</v>
      </c>
      <c r="D32" s="34">
        <v>1</v>
      </c>
      <c r="E32" s="133">
        <v>0.25</v>
      </c>
      <c r="F32" s="133"/>
      <c r="G32" s="133"/>
      <c r="H32" s="36"/>
      <c r="I32" s="35">
        <v>43171</v>
      </c>
      <c r="J32" s="36">
        <v>43174</v>
      </c>
      <c r="K32" s="20"/>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row>
    <row r="33" spans="1:67" s="1" customFormat="1" ht="21.75" outlineLevel="3" thickBot="1" x14ac:dyDescent="0.3">
      <c r="A33" s="15"/>
      <c r="B33" s="33" t="s">
        <v>38</v>
      </c>
      <c r="C33" s="89" t="s">
        <v>39</v>
      </c>
      <c r="D33" s="34">
        <v>1</v>
      </c>
      <c r="E33" s="133">
        <v>0.25</v>
      </c>
      <c r="F33" s="133"/>
      <c r="G33" s="133"/>
      <c r="H33" s="36"/>
      <c r="I33" s="35">
        <v>43171</v>
      </c>
      <c r="J33" s="36">
        <v>43175</v>
      </c>
      <c r="K33" s="20"/>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row>
    <row r="34" spans="1:67" s="1" customFormat="1" ht="21.75" outlineLevel="2" thickBot="1" x14ac:dyDescent="0.3">
      <c r="A34" s="15"/>
      <c r="B34" s="97" t="s">
        <v>40</v>
      </c>
      <c r="C34" s="89" t="str">
        <f t="shared" si="6"/>
        <v>Glen</v>
      </c>
      <c r="D34" s="34">
        <v>0.33</v>
      </c>
      <c r="E34" s="133">
        <f>SUM(E35)</f>
        <v>0.5</v>
      </c>
      <c r="F34" s="133"/>
      <c r="G34" s="133"/>
      <c r="H34" s="36"/>
      <c r="I34" s="35">
        <v>43171</v>
      </c>
      <c r="J34" s="36">
        <v>43178</v>
      </c>
      <c r="K34" s="20"/>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row>
    <row r="35" spans="1:67" s="1" customFormat="1" ht="21.75" outlineLevel="3" thickBot="1" x14ac:dyDescent="0.3">
      <c r="A35" s="15"/>
      <c r="B35" s="33" t="s">
        <v>41</v>
      </c>
      <c r="C35" s="89" t="s">
        <v>42</v>
      </c>
      <c r="D35" s="34">
        <v>0.33</v>
      </c>
      <c r="E35" s="133">
        <v>0.5</v>
      </c>
      <c r="F35" s="133"/>
      <c r="G35" s="133"/>
      <c r="H35" s="36"/>
      <c r="I35" s="35">
        <v>43171</v>
      </c>
      <c r="J35" s="36">
        <v>43178</v>
      </c>
      <c r="K35" s="20"/>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7"/>
      <c r="AY35" s="57"/>
      <c r="AZ35" s="57"/>
      <c r="BA35" s="57"/>
      <c r="BB35" s="57"/>
      <c r="BC35" s="57"/>
      <c r="BD35" s="57"/>
      <c r="BE35" s="57"/>
      <c r="BF35" s="57"/>
      <c r="BG35" s="57"/>
      <c r="BH35" s="57"/>
      <c r="BI35" s="57"/>
      <c r="BJ35" s="57"/>
      <c r="BK35" s="57"/>
      <c r="BL35" s="57"/>
      <c r="BM35" s="57"/>
      <c r="BN35" s="57"/>
      <c r="BO35" s="57"/>
    </row>
    <row r="36" spans="1:67" s="1" customFormat="1" ht="21.75" outlineLevel="2" thickBot="1" x14ac:dyDescent="0.3">
      <c r="A36" s="15"/>
      <c r="B36" s="98" t="s">
        <v>43</v>
      </c>
      <c r="C36" s="89" t="str">
        <f t="shared" si="6"/>
        <v>Glen</v>
      </c>
      <c r="D36" s="34">
        <v>1</v>
      </c>
      <c r="E36" s="133">
        <f>SUM(E37)</f>
        <v>0.5</v>
      </c>
      <c r="F36" s="133"/>
      <c r="G36" s="133"/>
      <c r="H36" s="36"/>
      <c r="I36" s="35">
        <v>43171</v>
      </c>
      <c r="J36" s="36">
        <v>43173</v>
      </c>
      <c r="K36" s="20"/>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c r="BM36" s="57"/>
      <c r="BN36" s="57"/>
      <c r="BO36" s="57"/>
    </row>
    <row r="37" spans="1:67" s="1" customFormat="1" ht="21.75" outlineLevel="3" thickBot="1" x14ac:dyDescent="0.3">
      <c r="A37" s="15"/>
      <c r="B37" s="33" t="s">
        <v>44</v>
      </c>
      <c r="C37" s="89" t="s">
        <v>42</v>
      </c>
      <c r="D37" s="34">
        <v>1</v>
      </c>
      <c r="E37" s="133">
        <v>0.5</v>
      </c>
      <c r="F37" s="133"/>
      <c r="G37" s="133"/>
      <c r="H37" s="36"/>
      <c r="I37" s="35">
        <v>43171</v>
      </c>
      <c r="J37" s="36">
        <v>43173</v>
      </c>
      <c r="K37" s="20"/>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7"/>
      <c r="AY37" s="57"/>
      <c r="AZ37" s="57"/>
      <c r="BA37" s="57"/>
      <c r="BB37" s="57"/>
      <c r="BC37" s="57"/>
      <c r="BD37" s="57"/>
      <c r="BE37" s="57"/>
      <c r="BF37" s="57"/>
      <c r="BG37" s="57"/>
      <c r="BH37" s="57"/>
      <c r="BI37" s="57"/>
      <c r="BJ37" s="57"/>
      <c r="BK37" s="57"/>
      <c r="BL37" s="57"/>
      <c r="BM37" s="57"/>
      <c r="BN37" s="57"/>
      <c r="BO37" s="57"/>
    </row>
    <row r="38" spans="1:67" s="1" customFormat="1" ht="21.75" outlineLevel="2" thickBot="1" x14ac:dyDescent="0.3">
      <c r="A38" s="15"/>
      <c r="B38" s="98" t="s">
        <v>45</v>
      </c>
      <c r="C38" s="89" t="str">
        <f t="shared" si="6"/>
        <v>Glen</v>
      </c>
      <c r="D38" s="34"/>
      <c r="E38" s="133">
        <f>SUM(E39:E41)</f>
        <v>5</v>
      </c>
      <c r="F38" s="133"/>
      <c r="G38" s="133"/>
      <c r="H38" s="36"/>
      <c r="I38" s="36">
        <v>43178</v>
      </c>
      <c r="J38" s="36">
        <v>43182</v>
      </c>
      <c r="K38" s="20"/>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c r="BC38" s="57"/>
      <c r="BD38" s="57"/>
      <c r="BE38" s="57"/>
      <c r="BF38" s="57"/>
      <c r="BG38" s="57"/>
      <c r="BH38" s="57"/>
      <c r="BI38" s="57"/>
      <c r="BJ38" s="57"/>
      <c r="BK38" s="57"/>
      <c r="BL38" s="57"/>
      <c r="BM38" s="57"/>
      <c r="BN38" s="57"/>
      <c r="BO38" s="57"/>
    </row>
    <row r="39" spans="1:67" s="1" customFormat="1" ht="21.75" outlineLevel="3" thickBot="1" x14ac:dyDescent="0.3">
      <c r="A39" s="15"/>
      <c r="B39" s="96" t="s">
        <v>46</v>
      </c>
      <c r="C39" s="89" t="str">
        <f t="shared" si="6"/>
        <v>Glen</v>
      </c>
      <c r="D39" s="34">
        <v>0</v>
      </c>
      <c r="E39" s="133">
        <v>0.5</v>
      </c>
      <c r="F39" s="133"/>
      <c r="G39" s="133"/>
      <c r="H39" s="36"/>
      <c r="I39" s="36">
        <v>43178</v>
      </c>
      <c r="J39" s="36">
        <v>43182</v>
      </c>
      <c r="K39" s="20"/>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row>
    <row r="40" spans="1:67" s="1" customFormat="1" ht="21.75" outlineLevel="3" thickBot="1" x14ac:dyDescent="0.3">
      <c r="A40" s="15"/>
      <c r="B40" s="96" t="s">
        <v>47</v>
      </c>
      <c r="C40" s="89" t="str">
        <f t="shared" si="6"/>
        <v>Glen</v>
      </c>
      <c r="D40" s="34">
        <v>0</v>
      </c>
      <c r="E40" s="133"/>
      <c r="F40" s="133"/>
      <c r="G40" s="133"/>
      <c r="H40" s="36"/>
      <c r="I40" s="35"/>
      <c r="J40" s="36"/>
      <c r="K40" s="20"/>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row>
    <row r="41" spans="1:67" s="1" customFormat="1" ht="21.75" outlineLevel="3" thickBot="1" x14ac:dyDescent="0.3">
      <c r="A41" s="15"/>
      <c r="B41" s="33" t="s">
        <v>48</v>
      </c>
      <c r="C41" s="89" t="s">
        <v>49</v>
      </c>
      <c r="D41" s="34">
        <v>0</v>
      </c>
      <c r="E41" s="133">
        <f>SUM(E42:E47)</f>
        <v>4.5</v>
      </c>
      <c r="F41" s="133"/>
      <c r="G41" s="133" t="s">
        <v>51</v>
      </c>
      <c r="H41" s="36"/>
      <c r="I41" s="36">
        <v>43178</v>
      </c>
      <c r="J41" s="36">
        <v>43180</v>
      </c>
      <c r="K41" s="20"/>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c r="BC41" s="57"/>
      <c r="BD41" s="57"/>
      <c r="BE41" s="57"/>
      <c r="BF41" s="57"/>
      <c r="BG41" s="57"/>
      <c r="BH41" s="57"/>
      <c r="BI41" s="57"/>
      <c r="BJ41" s="57"/>
      <c r="BK41" s="57"/>
      <c r="BL41" s="57"/>
      <c r="BM41" s="57"/>
      <c r="BN41" s="57"/>
      <c r="BO41" s="57"/>
    </row>
    <row r="42" spans="1:67" s="1" customFormat="1" ht="21.75" outlineLevel="3" thickBot="1" x14ac:dyDescent="0.3">
      <c r="A42" s="15"/>
      <c r="B42" s="76" t="s">
        <v>50</v>
      </c>
      <c r="C42" s="89" t="str">
        <f t="shared" si="6"/>
        <v>Glen</v>
      </c>
      <c r="D42" s="34">
        <v>0</v>
      </c>
      <c r="E42" s="133">
        <v>1</v>
      </c>
      <c r="F42" s="133"/>
      <c r="G42" s="133"/>
      <c r="H42" s="36"/>
      <c r="I42" s="36">
        <v>43178</v>
      </c>
      <c r="J42" s="36">
        <v>43179</v>
      </c>
      <c r="K42" s="20"/>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57"/>
    </row>
    <row r="43" spans="1:67" s="1" customFormat="1" ht="21.75" outlineLevel="3" thickBot="1" x14ac:dyDescent="0.3">
      <c r="A43" s="15"/>
      <c r="B43" s="76" t="s">
        <v>53</v>
      </c>
      <c r="C43" s="89"/>
      <c r="D43" s="34"/>
      <c r="E43" s="133"/>
      <c r="F43" s="133"/>
      <c r="G43" s="133"/>
      <c r="H43" s="137" t="s">
        <v>52</v>
      </c>
      <c r="I43" s="36"/>
      <c r="J43" s="36"/>
      <c r="K43" s="20"/>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c r="BC43" s="57"/>
      <c r="BD43" s="57"/>
      <c r="BE43" s="57"/>
      <c r="BF43" s="57"/>
      <c r="BG43" s="57"/>
      <c r="BH43" s="57"/>
      <c r="BI43" s="57"/>
      <c r="BJ43" s="57"/>
      <c r="BK43" s="57"/>
      <c r="BL43" s="57"/>
      <c r="BM43" s="57"/>
      <c r="BN43" s="57"/>
      <c r="BO43" s="57"/>
    </row>
    <row r="44" spans="1:67" s="1" customFormat="1" ht="21.75" outlineLevel="3" thickBot="1" x14ac:dyDescent="0.3">
      <c r="A44" s="15"/>
      <c r="B44" s="143" t="s">
        <v>87</v>
      </c>
      <c r="C44" s="89" t="s">
        <v>88</v>
      </c>
      <c r="D44" s="34">
        <v>0.5</v>
      </c>
      <c r="E44" s="133">
        <v>1.5</v>
      </c>
      <c r="F44" s="133"/>
      <c r="G44" s="133"/>
      <c r="H44" s="36"/>
      <c r="I44" s="36">
        <v>43178</v>
      </c>
      <c r="J44" s="36">
        <v>43180</v>
      </c>
      <c r="K44" s="20"/>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7"/>
      <c r="BJ44" s="57"/>
      <c r="BK44" s="57"/>
      <c r="BL44" s="57"/>
      <c r="BM44" s="57"/>
      <c r="BN44" s="57"/>
      <c r="BO44" s="57"/>
    </row>
    <row r="45" spans="1:67" s="1" customFormat="1" ht="21.75" outlineLevel="3" thickBot="1" x14ac:dyDescent="0.3">
      <c r="A45" s="15"/>
      <c r="B45" s="143" t="s">
        <v>89</v>
      </c>
      <c r="C45" s="89" t="s">
        <v>88</v>
      </c>
      <c r="D45" s="34">
        <v>0.5</v>
      </c>
      <c r="E45" s="133">
        <v>0.25</v>
      </c>
      <c r="F45" s="133"/>
      <c r="G45" s="133"/>
      <c r="H45" s="36"/>
      <c r="I45" s="36">
        <v>43178</v>
      </c>
      <c r="J45" s="36">
        <v>43179</v>
      </c>
      <c r="K45" s="20"/>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7"/>
      <c r="BK45" s="57"/>
      <c r="BL45" s="57"/>
      <c r="BM45" s="57"/>
      <c r="BN45" s="57"/>
      <c r="BO45" s="57"/>
    </row>
    <row r="46" spans="1:67" s="1" customFormat="1" ht="21.75" outlineLevel="3" thickBot="1" x14ac:dyDescent="0.3">
      <c r="A46" s="15"/>
      <c r="B46" s="143" t="s">
        <v>90</v>
      </c>
      <c r="C46" s="89" t="s">
        <v>88</v>
      </c>
      <c r="D46" s="34">
        <v>0.5</v>
      </c>
      <c r="E46" s="133">
        <v>0.25</v>
      </c>
      <c r="F46" s="133"/>
      <c r="G46" s="133"/>
      <c r="H46" s="36"/>
      <c r="I46" s="36">
        <v>43178</v>
      </c>
      <c r="J46" s="36">
        <v>43179</v>
      </c>
      <c r="K46" s="20"/>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57"/>
      <c r="BF46" s="57"/>
      <c r="BG46" s="57"/>
      <c r="BH46" s="57"/>
      <c r="BI46" s="57"/>
      <c r="BJ46" s="57"/>
      <c r="BK46" s="57"/>
      <c r="BL46" s="57"/>
      <c r="BM46" s="57"/>
      <c r="BN46" s="57"/>
      <c r="BO46" s="57"/>
    </row>
    <row r="47" spans="1:67" s="1" customFormat="1" ht="21.75" outlineLevel="3" thickBot="1" x14ac:dyDescent="0.3">
      <c r="A47" s="15"/>
      <c r="B47" s="76" t="s">
        <v>91</v>
      </c>
      <c r="C47" s="89" t="s">
        <v>49</v>
      </c>
      <c r="D47" s="34">
        <v>0</v>
      </c>
      <c r="E47" s="133">
        <v>1.5</v>
      </c>
      <c r="F47" s="133"/>
      <c r="G47" s="133"/>
      <c r="H47" s="36"/>
      <c r="I47" s="36">
        <v>43179</v>
      </c>
      <c r="J47" s="36">
        <v>43180</v>
      </c>
      <c r="K47" s="20"/>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c r="AW47" s="57"/>
      <c r="AX47" s="57"/>
      <c r="AY47" s="57"/>
      <c r="AZ47" s="57"/>
      <c r="BA47" s="57"/>
      <c r="BB47" s="57"/>
      <c r="BC47" s="57"/>
      <c r="BD47" s="57"/>
      <c r="BE47" s="57"/>
      <c r="BF47" s="57"/>
      <c r="BG47" s="57"/>
      <c r="BH47" s="57"/>
      <c r="BI47" s="57"/>
      <c r="BJ47" s="57"/>
      <c r="BK47" s="57"/>
      <c r="BL47" s="57"/>
      <c r="BM47" s="57"/>
      <c r="BN47" s="57"/>
      <c r="BO47" s="57"/>
    </row>
    <row r="48" spans="1:67" s="1" customFormat="1" ht="21.75" outlineLevel="3" thickBot="1" x14ac:dyDescent="0.3">
      <c r="A48" s="15"/>
      <c r="B48" s="33" t="s">
        <v>92</v>
      </c>
      <c r="C48" s="89" t="s">
        <v>49</v>
      </c>
      <c r="D48" s="34">
        <v>0</v>
      </c>
      <c r="E48" s="133">
        <v>1.5</v>
      </c>
      <c r="F48" s="133"/>
      <c r="G48" s="133"/>
      <c r="H48" s="36"/>
      <c r="I48" s="36">
        <v>43180</v>
      </c>
      <c r="J48" s="36">
        <v>43182</v>
      </c>
      <c r="K48" s="20"/>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c r="AR48" s="57"/>
      <c r="AS48" s="57"/>
      <c r="AT48" s="57"/>
      <c r="AU48" s="57"/>
      <c r="AV48" s="57"/>
      <c r="AW48" s="57"/>
      <c r="AX48" s="57"/>
      <c r="AY48" s="57"/>
      <c r="AZ48" s="57"/>
      <c r="BA48" s="57"/>
      <c r="BB48" s="57"/>
      <c r="BC48" s="57"/>
      <c r="BD48" s="57"/>
      <c r="BE48" s="57"/>
      <c r="BF48" s="57"/>
      <c r="BG48" s="57"/>
      <c r="BH48" s="57"/>
      <c r="BI48" s="57"/>
      <c r="BJ48" s="57"/>
      <c r="BK48" s="57"/>
      <c r="BL48" s="57"/>
      <c r="BM48" s="57"/>
      <c r="BN48" s="57"/>
      <c r="BO48" s="57"/>
    </row>
    <row r="49" spans="1:67" s="1" customFormat="1" ht="21.75" outlineLevel="2" thickBot="1" x14ac:dyDescent="0.3">
      <c r="A49" s="15"/>
      <c r="B49" s="111"/>
      <c r="C49" s="112"/>
      <c r="D49" s="113"/>
      <c r="E49" s="113"/>
      <c r="F49" s="113"/>
      <c r="G49" s="113"/>
      <c r="H49" s="114"/>
      <c r="I49" s="114">
        <v>43178</v>
      </c>
      <c r="J49" s="114"/>
      <c r="K49" s="20"/>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c r="AO49" s="57"/>
      <c r="AP49" s="57"/>
      <c r="AQ49" s="57"/>
      <c r="AR49" s="57"/>
      <c r="AS49" s="57"/>
      <c r="AT49" s="57"/>
      <c r="AU49" s="57"/>
      <c r="AV49" s="57"/>
      <c r="AW49" s="57"/>
      <c r="AX49" s="57"/>
      <c r="AY49" s="57"/>
      <c r="AZ49" s="57"/>
      <c r="BA49" s="57"/>
      <c r="BB49" s="57"/>
      <c r="BC49" s="57"/>
      <c r="BD49" s="57"/>
      <c r="BE49" s="57"/>
      <c r="BF49" s="57"/>
      <c r="BG49" s="57"/>
      <c r="BH49" s="57"/>
      <c r="BI49" s="57"/>
      <c r="BJ49" s="57"/>
      <c r="BK49" s="57"/>
      <c r="BL49" s="57"/>
      <c r="BM49" s="57"/>
      <c r="BN49" s="57"/>
      <c r="BO49" s="57"/>
    </row>
    <row r="50" spans="1:67" s="1" customFormat="1" ht="21.75" outlineLevel="1" thickBot="1" x14ac:dyDescent="0.3">
      <c r="A50" s="15"/>
      <c r="B50" s="37" t="s">
        <v>54</v>
      </c>
      <c r="C50" s="90"/>
      <c r="D50" s="38">
        <v>0</v>
      </c>
      <c r="E50" s="131">
        <f>SUM(E51,E61)</f>
        <v>15</v>
      </c>
      <c r="F50" s="38"/>
      <c r="G50" s="38"/>
      <c r="H50" s="40"/>
      <c r="I50" s="39">
        <f>MIN(I51:I61)</f>
        <v>43177</v>
      </c>
      <c r="J50" s="40">
        <f>MAX(J51:J61)</f>
        <v>43189</v>
      </c>
      <c r="K50" s="20"/>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c r="AW50" s="57"/>
      <c r="AX50" s="57"/>
      <c r="AY50" s="57"/>
      <c r="AZ50" s="57"/>
      <c r="BA50" s="57"/>
      <c r="BB50" s="57"/>
      <c r="BC50" s="57"/>
      <c r="BD50" s="57"/>
      <c r="BE50" s="57"/>
      <c r="BF50" s="57"/>
      <c r="BG50" s="57"/>
      <c r="BH50" s="57"/>
      <c r="BI50" s="57"/>
      <c r="BJ50" s="57"/>
      <c r="BK50" s="57"/>
      <c r="BL50" s="57"/>
      <c r="BM50" s="57"/>
      <c r="BN50" s="57"/>
      <c r="BO50" s="57"/>
    </row>
    <row r="51" spans="1:67" s="1" customFormat="1" ht="21.75" outlineLevel="2" thickBot="1" x14ac:dyDescent="0.3">
      <c r="A51" s="15"/>
      <c r="B51" s="95" t="s">
        <v>55</v>
      </c>
      <c r="C51" s="91"/>
      <c r="D51" s="41">
        <v>0</v>
      </c>
      <c r="E51" s="128">
        <f>SUM(E55,E53,E52)</f>
        <v>14.5</v>
      </c>
      <c r="F51" s="126"/>
      <c r="G51" s="126"/>
      <c r="H51" s="43"/>
      <c r="I51" s="42">
        <v>43178</v>
      </c>
      <c r="J51" s="43">
        <v>43189</v>
      </c>
      <c r="K51" s="20"/>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row>
    <row r="52" spans="1:67" s="1" customFormat="1" ht="21.75" outlineLevel="3" thickBot="1" x14ac:dyDescent="0.3">
      <c r="A52" s="15"/>
      <c r="B52" s="77" t="s">
        <v>56</v>
      </c>
      <c r="C52" s="91" t="s">
        <v>42</v>
      </c>
      <c r="D52" s="41">
        <v>0</v>
      </c>
      <c r="E52" s="127">
        <v>1.5</v>
      </c>
      <c r="F52" s="126"/>
      <c r="G52" s="126"/>
      <c r="H52" s="43"/>
      <c r="I52" s="42">
        <v>43178</v>
      </c>
      <c r="J52" s="43">
        <v>43180</v>
      </c>
      <c r="K52" s="20"/>
      <c r="L52" s="57"/>
      <c r="M52" s="57"/>
      <c r="N52" s="57"/>
      <c r="O52" s="57"/>
      <c r="P52" s="57"/>
      <c r="Q52" s="57"/>
      <c r="R52" s="57"/>
      <c r="S52" s="57"/>
      <c r="T52" s="57"/>
      <c r="U52" s="57"/>
      <c r="V52" s="57"/>
      <c r="W52" s="57"/>
      <c r="X52" s="57"/>
      <c r="Y52" s="57"/>
      <c r="Z52" s="57"/>
      <c r="AA52" s="57"/>
      <c r="AB52" s="57"/>
      <c r="AC52" s="57"/>
      <c r="AD52" s="57"/>
      <c r="AE52" s="57"/>
      <c r="AF52" s="57"/>
      <c r="AG52" s="57"/>
      <c r="AH52" s="57"/>
      <c r="AI52" s="57"/>
      <c r="AJ52" s="57"/>
      <c r="AK52" s="57"/>
      <c r="AL52" s="57"/>
      <c r="AM52" s="57"/>
      <c r="AN52" s="57"/>
      <c r="AO52" s="57"/>
      <c r="AP52" s="57"/>
      <c r="AQ52" s="57"/>
      <c r="AR52" s="57"/>
      <c r="AS52" s="57"/>
      <c r="AT52" s="57"/>
      <c r="AU52" s="57"/>
      <c r="AV52" s="57"/>
      <c r="AW52" s="57"/>
      <c r="AX52" s="57"/>
      <c r="AY52" s="57"/>
      <c r="AZ52" s="57"/>
      <c r="BA52" s="57"/>
      <c r="BB52" s="57"/>
      <c r="BC52" s="57"/>
      <c r="BD52" s="57"/>
      <c r="BE52" s="57"/>
      <c r="BF52" s="57"/>
      <c r="BG52" s="57"/>
      <c r="BH52" s="57"/>
      <c r="BI52" s="57"/>
      <c r="BJ52" s="57"/>
      <c r="BK52" s="57"/>
      <c r="BL52" s="57"/>
      <c r="BM52" s="57"/>
      <c r="BN52" s="57"/>
      <c r="BO52" s="57"/>
    </row>
    <row r="53" spans="1:67" s="1" customFormat="1" ht="21.75" outlineLevel="4" thickBot="1" x14ac:dyDescent="0.3">
      <c r="A53" s="15"/>
      <c r="B53" s="77" t="s">
        <v>57</v>
      </c>
      <c r="C53" s="91" t="s">
        <v>42</v>
      </c>
      <c r="D53" s="41">
        <v>0</v>
      </c>
      <c r="E53" s="127">
        <v>3</v>
      </c>
      <c r="F53" s="126"/>
      <c r="G53" s="126"/>
      <c r="H53" s="43"/>
      <c r="I53" s="42">
        <v>43177</v>
      </c>
      <c r="J53" s="42">
        <v>43180</v>
      </c>
      <c r="K53" s="20"/>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c r="AO53" s="57"/>
      <c r="AP53" s="57"/>
      <c r="AQ53" s="57"/>
      <c r="AR53" s="57"/>
      <c r="AS53" s="57"/>
      <c r="AT53" s="57"/>
      <c r="AU53" s="57"/>
      <c r="AV53" s="57"/>
      <c r="AW53" s="57"/>
      <c r="AX53" s="57"/>
      <c r="AY53" s="57"/>
      <c r="AZ53" s="57"/>
      <c r="BA53" s="57"/>
      <c r="BB53" s="57"/>
      <c r="BC53" s="57"/>
      <c r="BD53" s="57"/>
      <c r="BE53" s="57"/>
      <c r="BF53" s="57"/>
      <c r="BG53" s="57"/>
      <c r="BH53" s="57"/>
      <c r="BI53" s="57"/>
      <c r="BJ53" s="57"/>
      <c r="BK53" s="57"/>
      <c r="BL53" s="57"/>
      <c r="BM53" s="57"/>
      <c r="BN53" s="57"/>
      <c r="BO53" s="57"/>
    </row>
    <row r="54" spans="1:67" s="1" customFormat="1" ht="21.75" outlineLevel="4" thickBot="1" x14ac:dyDescent="0.3">
      <c r="A54" s="15"/>
      <c r="B54" s="78" t="s">
        <v>58</v>
      </c>
      <c r="C54" s="91" t="str">
        <f>LEFT(B$3, 4)</f>
        <v>Glen</v>
      </c>
      <c r="D54" s="41">
        <v>0</v>
      </c>
      <c r="E54" s="127"/>
      <c r="F54" s="126"/>
      <c r="G54" s="126"/>
      <c r="H54" s="43"/>
      <c r="I54" s="42">
        <v>43177</v>
      </c>
      <c r="J54" s="43">
        <v>43180</v>
      </c>
      <c r="K54" s="20"/>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57"/>
    </row>
    <row r="55" spans="1:67" s="1" customFormat="1" ht="21.75" outlineLevel="4" thickBot="1" x14ac:dyDescent="0.3">
      <c r="A55" s="15"/>
      <c r="B55" s="77" t="s">
        <v>59</v>
      </c>
      <c r="C55" s="91" t="str">
        <f t="shared" ref="C55:C59" si="7">LEFT(B$3, 4)</f>
        <v>Glen</v>
      </c>
      <c r="D55" s="41">
        <v>0</v>
      </c>
      <c r="E55" s="127">
        <v>10</v>
      </c>
      <c r="F55" s="126"/>
      <c r="G55" s="126"/>
      <c r="H55" s="43"/>
      <c r="I55" s="42">
        <v>43179</v>
      </c>
      <c r="J55" s="43">
        <v>43189</v>
      </c>
      <c r="K55" s="20"/>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c r="AO55" s="57"/>
      <c r="AP55" s="57"/>
      <c r="AQ55" s="57"/>
      <c r="AR55" s="57"/>
      <c r="AS55" s="57"/>
      <c r="AT55" s="57"/>
      <c r="AU55" s="57"/>
      <c r="AV55" s="57"/>
      <c r="AW55" s="57"/>
      <c r="AX55" s="57"/>
      <c r="AY55" s="57"/>
      <c r="AZ55" s="57"/>
      <c r="BA55" s="57"/>
      <c r="BB55" s="57"/>
      <c r="BC55" s="57"/>
      <c r="BD55" s="57"/>
      <c r="BE55" s="57"/>
      <c r="BF55" s="57"/>
      <c r="BG55" s="57"/>
      <c r="BH55" s="57"/>
      <c r="BI55" s="57"/>
      <c r="BJ55" s="57"/>
      <c r="BK55" s="57"/>
      <c r="BL55" s="57"/>
      <c r="BM55" s="57"/>
      <c r="BN55" s="57"/>
      <c r="BO55" s="57"/>
    </row>
    <row r="56" spans="1:67" s="1" customFormat="1" ht="21.75" outlineLevel="4" thickBot="1" x14ac:dyDescent="0.3">
      <c r="A56" s="15"/>
      <c r="B56" s="78" t="s">
        <v>60</v>
      </c>
      <c r="C56" s="91" t="str">
        <f t="shared" si="7"/>
        <v>Glen</v>
      </c>
      <c r="D56" s="41">
        <v>0</v>
      </c>
      <c r="E56" s="41"/>
      <c r="F56" s="41"/>
      <c r="G56" s="41"/>
      <c r="H56" s="43"/>
      <c r="I56" s="42">
        <v>43179</v>
      </c>
      <c r="J56" s="43">
        <v>43189</v>
      </c>
      <c r="K56" s="20"/>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c r="AO56" s="57"/>
      <c r="AP56" s="57"/>
      <c r="AQ56" s="57"/>
      <c r="AR56" s="57"/>
      <c r="AS56" s="57"/>
      <c r="AT56" s="57"/>
      <c r="AU56" s="57"/>
      <c r="AV56" s="57"/>
      <c r="AW56" s="57"/>
      <c r="AX56" s="57"/>
      <c r="AY56" s="57"/>
      <c r="AZ56" s="57"/>
      <c r="BA56" s="57"/>
      <c r="BB56" s="57"/>
      <c r="BC56" s="57"/>
      <c r="BD56" s="57"/>
      <c r="BE56" s="57"/>
      <c r="BF56" s="57"/>
      <c r="BG56" s="57"/>
      <c r="BH56" s="57"/>
      <c r="BI56" s="57"/>
      <c r="BJ56" s="57"/>
      <c r="BK56" s="57"/>
      <c r="BL56" s="57"/>
      <c r="BM56" s="57"/>
      <c r="BN56" s="57"/>
      <c r="BO56" s="57"/>
    </row>
    <row r="57" spans="1:67" s="1" customFormat="1" ht="21.75" outlineLevel="3" thickBot="1" x14ac:dyDescent="0.3">
      <c r="A57" s="15"/>
      <c r="B57" s="78" t="s">
        <v>61</v>
      </c>
      <c r="C57" s="91" t="str">
        <f t="shared" si="7"/>
        <v>Glen</v>
      </c>
      <c r="D57" s="41">
        <v>0</v>
      </c>
      <c r="E57" s="41"/>
      <c r="F57" s="41"/>
      <c r="G57" s="41"/>
      <c r="H57" s="43"/>
      <c r="I57" s="42">
        <v>43179</v>
      </c>
      <c r="J57" s="43">
        <v>43189</v>
      </c>
      <c r="K57" s="20"/>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57"/>
    </row>
    <row r="58" spans="1:67" s="1" customFormat="1" ht="21.75" outlineLevel="4" thickBot="1" x14ac:dyDescent="0.3">
      <c r="A58" s="15"/>
      <c r="B58" s="78" t="s">
        <v>62</v>
      </c>
      <c r="C58" s="91" t="str">
        <f t="shared" si="7"/>
        <v>Glen</v>
      </c>
      <c r="D58" s="41">
        <v>0</v>
      </c>
      <c r="E58" s="41"/>
      <c r="F58" s="41"/>
      <c r="G58" s="41"/>
      <c r="H58" s="43"/>
      <c r="I58" s="42">
        <v>43181</v>
      </c>
      <c r="J58" s="43">
        <v>43189</v>
      </c>
      <c r="K58" s="20"/>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c r="AO58" s="57"/>
      <c r="AP58" s="57"/>
      <c r="AQ58" s="57"/>
      <c r="AR58" s="57"/>
      <c r="AS58" s="57"/>
      <c r="AT58" s="57"/>
      <c r="AU58" s="57"/>
      <c r="AV58" s="57"/>
      <c r="AW58" s="57"/>
      <c r="AX58" s="57"/>
      <c r="AY58" s="57"/>
      <c r="AZ58" s="57"/>
      <c r="BA58" s="57"/>
      <c r="BB58" s="57"/>
      <c r="BC58" s="57"/>
      <c r="BD58" s="57"/>
      <c r="BE58" s="57"/>
      <c r="BF58" s="57"/>
      <c r="BG58" s="57"/>
      <c r="BH58" s="57"/>
      <c r="BI58" s="57"/>
      <c r="BJ58" s="57"/>
      <c r="BK58" s="57"/>
      <c r="BL58" s="57"/>
      <c r="BM58" s="57"/>
      <c r="BN58" s="57"/>
      <c r="BO58" s="57"/>
    </row>
    <row r="59" spans="1:67" s="1" customFormat="1" ht="21.75" outlineLevel="3" thickBot="1" x14ac:dyDescent="0.3">
      <c r="A59" s="15"/>
      <c r="B59" s="80" t="s">
        <v>63</v>
      </c>
      <c r="C59" s="91" t="str">
        <f t="shared" si="7"/>
        <v>Glen</v>
      </c>
      <c r="D59" s="41">
        <v>0</v>
      </c>
      <c r="E59" s="41"/>
      <c r="F59" s="41"/>
      <c r="G59" s="41"/>
      <c r="H59" s="43"/>
      <c r="I59" s="42">
        <v>43181</v>
      </c>
      <c r="J59" s="43">
        <v>43189</v>
      </c>
      <c r="K59" s="20"/>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c r="BC59" s="57"/>
      <c r="BD59" s="57"/>
      <c r="BE59" s="57"/>
      <c r="BF59" s="57"/>
      <c r="BG59" s="57"/>
      <c r="BH59" s="57"/>
      <c r="BI59" s="57"/>
      <c r="BJ59" s="57"/>
      <c r="BK59" s="57"/>
      <c r="BL59" s="57"/>
      <c r="BM59" s="57"/>
      <c r="BN59" s="57"/>
      <c r="BO59" s="57"/>
    </row>
    <row r="60" spans="1:67" s="1" customFormat="1" ht="21.75" outlineLevel="4" thickBot="1" x14ac:dyDescent="0.3">
      <c r="A60" s="15"/>
      <c r="B60" s="115"/>
      <c r="C60" s="116"/>
      <c r="D60" s="117"/>
      <c r="E60" s="117"/>
      <c r="F60" s="117"/>
      <c r="G60" s="117"/>
      <c r="H60" s="118"/>
      <c r="I60" s="119"/>
      <c r="J60" s="119"/>
      <c r="K60" s="20"/>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c r="AQ60" s="57"/>
      <c r="AR60" s="57"/>
      <c r="AS60" s="57"/>
      <c r="AT60" s="57"/>
      <c r="AU60" s="57"/>
      <c r="AV60" s="57"/>
      <c r="AW60" s="57"/>
      <c r="AX60" s="57"/>
      <c r="AY60" s="57"/>
      <c r="AZ60" s="57"/>
      <c r="BA60" s="57"/>
      <c r="BB60" s="57"/>
      <c r="BC60" s="57"/>
      <c r="BD60" s="57"/>
      <c r="BE60" s="57"/>
      <c r="BF60" s="57"/>
      <c r="BG60" s="57"/>
      <c r="BH60" s="57"/>
      <c r="BI60" s="57"/>
      <c r="BJ60" s="57"/>
      <c r="BK60" s="57"/>
      <c r="BL60" s="57"/>
      <c r="BM60" s="57"/>
      <c r="BN60" s="57"/>
      <c r="BO60" s="57"/>
    </row>
    <row r="61" spans="1:67" s="1" customFormat="1" ht="21.75" outlineLevel="4" thickBot="1" x14ac:dyDescent="0.3">
      <c r="A61" s="15"/>
      <c r="B61" s="95" t="s">
        <v>64</v>
      </c>
      <c r="C61" s="91" t="s">
        <v>65</v>
      </c>
      <c r="D61" s="41">
        <v>0</v>
      </c>
      <c r="E61" s="128">
        <v>0.5</v>
      </c>
      <c r="F61" s="41"/>
      <c r="G61" s="41"/>
      <c r="H61" s="43"/>
      <c r="I61" s="42">
        <v>43181</v>
      </c>
      <c r="J61" s="42">
        <v>43181</v>
      </c>
      <c r="K61" s="20"/>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c r="AO61" s="57"/>
      <c r="AP61" s="57"/>
      <c r="AQ61" s="57"/>
      <c r="AR61" s="57"/>
      <c r="AS61" s="57"/>
      <c r="AT61" s="57"/>
      <c r="AU61" s="57"/>
      <c r="AV61" s="57"/>
      <c r="AW61" s="57"/>
      <c r="AX61" s="57"/>
      <c r="AY61" s="57"/>
      <c r="AZ61" s="57"/>
      <c r="BA61" s="57"/>
      <c r="BB61" s="57"/>
      <c r="BC61" s="57"/>
      <c r="BD61" s="57"/>
      <c r="BE61" s="57"/>
      <c r="BF61" s="57"/>
      <c r="BG61" s="57"/>
      <c r="BH61" s="57"/>
      <c r="BI61" s="57"/>
      <c r="BJ61" s="57"/>
      <c r="BK61" s="57"/>
      <c r="BL61" s="57"/>
      <c r="BM61" s="57"/>
      <c r="BN61" s="57"/>
      <c r="BO61" s="57"/>
    </row>
    <row r="62" spans="1:67" s="1" customFormat="1" ht="21.75" outlineLevel="4" thickBot="1" x14ac:dyDescent="0.3">
      <c r="A62" s="15"/>
      <c r="B62" s="44" t="s">
        <v>66</v>
      </c>
      <c r="C62" s="92"/>
      <c r="D62" s="45">
        <v>0.1</v>
      </c>
      <c r="E62" s="129">
        <f>SUM(E63:E64)</f>
        <v>1</v>
      </c>
      <c r="F62" s="45"/>
      <c r="G62" s="45"/>
      <c r="H62" s="47"/>
      <c r="I62" s="46">
        <v>43192</v>
      </c>
      <c r="J62" s="47">
        <v>43192</v>
      </c>
      <c r="K62" s="20"/>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c r="AR62" s="57"/>
      <c r="AS62" s="57"/>
      <c r="AT62" s="57"/>
      <c r="AU62" s="57"/>
      <c r="AV62" s="57"/>
      <c r="AW62" s="57"/>
      <c r="AX62" s="57"/>
      <c r="AY62" s="57"/>
      <c r="AZ62" s="57"/>
      <c r="BA62" s="57"/>
      <c r="BB62" s="57"/>
      <c r="BC62" s="57"/>
      <c r="BD62" s="57"/>
      <c r="BE62" s="57"/>
      <c r="BF62" s="57"/>
      <c r="BG62" s="57"/>
      <c r="BH62" s="57"/>
      <c r="BI62" s="57"/>
      <c r="BJ62" s="57"/>
      <c r="BK62" s="57"/>
      <c r="BL62" s="57"/>
      <c r="BM62" s="57"/>
      <c r="BN62" s="57"/>
      <c r="BO62" s="57"/>
    </row>
    <row r="63" spans="1:67" s="1" customFormat="1" ht="21.75" outlineLevel="4" thickBot="1" x14ac:dyDescent="0.3">
      <c r="A63" s="15"/>
      <c r="B63" s="48" t="s">
        <v>67</v>
      </c>
      <c r="C63" s="93" t="str">
        <f>LEFT(B$3, 4) &amp; ", Susan"</f>
        <v>Glen, Susan</v>
      </c>
      <c r="D63" s="49">
        <v>0.1</v>
      </c>
      <c r="E63" s="130">
        <v>0.25</v>
      </c>
      <c r="F63" s="49"/>
      <c r="G63" s="49"/>
      <c r="H63" s="51"/>
      <c r="I63" s="50">
        <v>43192</v>
      </c>
      <c r="J63" s="50">
        <v>43192</v>
      </c>
      <c r="K63" s="20"/>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c r="AO63" s="57"/>
      <c r="AP63" s="57"/>
      <c r="AQ63" s="57"/>
      <c r="AR63" s="57"/>
      <c r="AS63" s="57"/>
      <c r="AT63" s="57"/>
      <c r="AU63" s="57"/>
      <c r="AV63" s="57"/>
      <c r="AW63" s="57"/>
      <c r="AX63" s="57"/>
      <c r="AY63" s="57"/>
      <c r="AZ63" s="57"/>
      <c r="BA63" s="57"/>
      <c r="BB63" s="57"/>
      <c r="BC63" s="57"/>
      <c r="BD63" s="57"/>
      <c r="BE63" s="57"/>
      <c r="BF63" s="57"/>
      <c r="BG63" s="57"/>
      <c r="BH63" s="57"/>
      <c r="BI63" s="57"/>
      <c r="BJ63" s="57"/>
      <c r="BK63" s="57"/>
      <c r="BL63" s="57"/>
      <c r="BM63" s="57"/>
      <c r="BN63" s="57"/>
      <c r="BO63" s="57"/>
    </row>
    <row r="64" spans="1:67" s="1" customFormat="1" ht="21.75" outlineLevel="3" thickBot="1" x14ac:dyDescent="0.3">
      <c r="A64" s="15"/>
      <c r="B64" s="48" t="s">
        <v>68</v>
      </c>
      <c r="C64" s="93" t="str">
        <f>LEFT(B$3, 4)</f>
        <v>Glen</v>
      </c>
      <c r="D64" s="49">
        <v>0.1</v>
      </c>
      <c r="E64" s="130">
        <f>SUM(E65:E67)</f>
        <v>0.75</v>
      </c>
      <c r="F64" s="125"/>
      <c r="G64" s="125"/>
      <c r="H64" s="51"/>
      <c r="I64" s="50">
        <v>43192</v>
      </c>
      <c r="J64" s="50">
        <v>43192</v>
      </c>
      <c r="K64" s="20"/>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row>
    <row r="65" spans="1:67" s="1" customFormat="1" ht="21.75" outlineLevel="2" thickBot="1" x14ac:dyDescent="0.3">
      <c r="A65" s="15"/>
      <c r="B65" s="79" t="s">
        <v>69</v>
      </c>
      <c r="C65" s="93" t="str">
        <f t="shared" ref="C65:C67" si="8">LEFT(B$3, 4)</f>
        <v>Glen</v>
      </c>
      <c r="D65" s="49">
        <v>0.1</v>
      </c>
      <c r="E65" s="130">
        <v>0.25</v>
      </c>
      <c r="F65" s="125"/>
      <c r="G65" s="125"/>
      <c r="H65" s="51"/>
      <c r="I65" s="50">
        <v>43192</v>
      </c>
      <c r="J65" s="50">
        <v>43192</v>
      </c>
      <c r="K65" s="20"/>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c r="AO65" s="57"/>
      <c r="AP65" s="57"/>
      <c r="AQ65" s="57"/>
      <c r="AR65" s="57"/>
      <c r="AS65" s="57"/>
      <c r="AT65" s="57"/>
      <c r="AU65" s="57"/>
      <c r="AV65" s="57"/>
      <c r="AW65" s="57"/>
      <c r="AX65" s="57"/>
      <c r="AY65" s="57"/>
      <c r="AZ65" s="57"/>
      <c r="BA65" s="57"/>
      <c r="BB65" s="57"/>
      <c r="BC65" s="57"/>
      <c r="BD65" s="57"/>
      <c r="BE65" s="57"/>
      <c r="BF65" s="57"/>
      <c r="BG65" s="57"/>
      <c r="BH65" s="57"/>
      <c r="BI65" s="57"/>
      <c r="BJ65" s="57"/>
      <c r="BK65" s="57"/>
      <c r="BL65" s="57"/>
      <c r="BM65" s="57"/>
      <c r="BN65" s="57"/>
      <c r="BO65" s="57"/>
    </row>
    <row r="66" spans="1:67" s="1" customFormat="1" ht="21.75" outlineLevel="1" thickBot="1" x14ac:dyDescent="0.3">
      <c r="A66" s="15"/>
      <c r="B66" s="79" t="s">
        <v>70</v>
      </c>
      <c r="C66" s="93" t="str">
        <f t="shared" si="8"/>
        <v>Glen</v>
      </c>
      <c r="D66" s="49">
        <v>0.1</v>
      </c>
      <c r="E66" s="130">
        <v>0.25</v>
      </c>
      <c r="F66" s="125"/>
      <c r="G66" s="125"/>
      <c r="H66" s="51"/>
      <c r="I66" s="50">
        <v>43192</v>
      </c>
      <c r="J66" s="50">
        <v>43192</v>
      </c>
      <c r="K66" s="20"/>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row>
    <row r="67" spans="1:67" s="1" customFormat="1" ht="21.75" outlineLevel="2" thickBot="1" x14ac:dyDescent="0.3">
      <c r="A67" s="15"/>
      <c r="B67" s="79" t="s">
        <v>71</v>
      </c>
      <c r="C67" s="93" t="str">
        <f t="shared" si="8"/>
        <v>Glen</v>
      </c>
      <c r="D67" s="49">
        <v>0.1</v>
      </c>
      <c r="E67" s="130">
        <v>0.25</v>
      </c>
      <c r="F67" s="125"/>
      <c r="G67" s="125"/>
      <c r="H67" s="51"/>
      <c r="I67" s="50">
        <v>43192</v>
      </c>
      <c r="J67" s="50">
        <v>43192</v>
      </c>
      <c r="K67" s="20"/>
      <c r="L67" s="57"/>
      <c r="M67" s="57"/>
      <c r="N67" s="5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c r="AO67" s="57"/>
      <c r="AP67" s="57"/>
      <c r="AQ67" s="57"/>
      <c r="AR67" s="57"/>
      <c r="AS67" s="57"/>
      <c r="AT67" s="57"/>
      <c r="AU67" s="57"/>
      <c r="AV67" s="57"/>
      <c r="AW67" s="57"/>
      <c r="AX67" s="57"/>
      <c r="AY67" s="57"/>
      <c r="AZ67" s="57"/>
      <c r="BA67" s="57"/>
      <c r="BB67" s="57"/>
      <c r="BC67" s="57"/>
      <c r="BD67" s="57"/>
      <c r="BE67" s="57"/>
      <c r="BF67" s="57"/>
      <c r="BG67" s="57"/>
      <c r="BH67" s="57"/>
      <c r="BI67" s="57"/>
      <c r="BJ67" s="57"/>
      <c r="BK67" s="57"/>
      <c r="BL67" s="57"/>
      <c r="BM67" s="57"/>
      <c r="BN67" s="57"/>
      <c r="BO67" s="57"/>
    </row>
    <row r="68" spans="1:67" s="1" customFormat="1" ht="21.75" outlineLevel="2" thickBot="1" x14ac:dyDescent="0.3">
      <c r="A68" s="15"/>
      <c r="B68" s="120"/>
      <c r="C68" s="121"/>
      <c r="D68" s="122"/>
      <c r="E68" s="122"/>
      <c r="F68" s="122"/>
      <c r="G68" s="122"/>
      <c r="H68" s="123"/>
      <c r="I68" s="124"/>
      <c r="J68" s="123"/>
      <c r="K68" s="20"/>
      <c r="L68" s="57"/>
      <c r="M68" s="57"/>
      <c r="N68" s="57"/>
      <c r="O68" s="57"/>
      <c r="P68" s="57"/>
      <c r="Q68" s="57"/>
      <c r="R68" s="57"/>
      <c r="S68" s="57"/>
      <c r="T68" s="57"/>
      <c r="U68" s="57"/>
      <c r="V68" s="57"/>
      <c r="W68" s="57"/>
      <c r="X68" s="57"/>
      <c r="Y68" s="57"/>
      <c r="Z68" s="57"/>
      <c r="AA68" s="57"/>
      <c r="AB68" s="57"/>
      <c r="AC68" s="57"/>
      <c r="AD68" s="57"/>
      <c r="AE68" s="57"/>
      <c r="AF68" s="57"/>
      <c r="AG68" s="57"/>
      <c r="AH68" s="57"/>
      <c r="AI68" s="57"/>
      <c r="AJ68" s="57"/>
      <c r="AK68" s="57"/>
      <c r="AL68" s="57"/>
      <c r="AM68" s="57"/>
      <c r="AN68" s="57"/>
      <c r="AO68" s="57"/>
      <c r="AP68" s="57"/>
      <c r="AQ68" s="57"/>
      <c r="AR68" s="57"/>
      <c r="AS68" s="57"/>
      <c r="AT68" s="57"/>
      <c r="AU68" s="57"/>
      <c r="AV68" s="57"/>
      <c r="AW68" s="57"/>
      <c r="AX68" s="57"/>
      <c r="AY68" s="57"/>
      <c r="AZ68" s="57"/>
      <c r="BA68" s="57"/>
      <c r="BB68" s="57"/>
      <c r="BC68" s="57"/>
      <c r="BD68" s="57"/>
      <c r="BE68" s="57"/>
      <c r="BF68" s="57"/>
      <c r="BG68" s="57"/>
      <c r="BH68" s="57"/>
      <c r="BI68" s="57"/>
      <c r="BJ68" s="57"/>
      <c r="BK68" s="57"/>
      <c r="BL68" s="57"/>
      <c r="BM68" s="57"/>
      <c r="BN68" s="57"/>
      <c r="BO68" s="57"/>
    </row>
    <row r="69" spans="1:67" s="1" customFormat="1" ht="21.75" outlineLevel="3" thickBot="1" x14ac:dyDescent="0.3">
      <c r="A69" s="15"/>
      <c r="B69" s="120"/>
      <c r="C69" s="121"/>
      <c r="D69" s="122"/>
      <c r="E69" s="122"/>
      <c r="F69" s="122"/>
      <c r="G69" s="122"/>
      <c r="H69" s="123"/>
      <c r="I69" s="124"/>
      <c r="J69" s="123"/>
      <c r="K69" s="20"/>
      <c r="L69" s="57"/>
      <c r="M69" s="57"/>
      <c r="N69" s="57"/>
      <c r="O69" s="57"/>
      <c r="P69" s="57"/>
      <c r="Q69" s="57"/>
      <c r="R69" s="57"/>
      <c r="S69" s="57"/>
      <c r="T69" s="57"/>
      <c r="U69" s="57"/>
      <c r="V69" s="57"/>
      <c r="W69" s="57"/>
      <c r="X69" s="57"/>
      <c r="Y69" s="57"/>
      <c r="Z69" s="57"/>
      <c r="AA69" s="57"/>
      <c r="AB69" s="57"/>
      <c r="AC69" s="57"/>
      <c r="AD69" s="57"/>
      <c r="AE69" s="57"/>
      <c r="AF69" s="57"/>
      <c r="AG69" s="57"/>
      <c r="AH69" s="57"/>
      <c r="AI69" s="57"/>
      <c r="AJ69" s="57"/>
      <c r="AK69" s="57"/>
      <c r="AL69" s="57"/>
      <c r="AM69" s="57"/>
      <c r="AN69" s="57"/>
      <c r="AO69" s="57"/>
      <c r="AP69" s="57"/>
      <c r="AQ69" s="57"/>
      <c r="AR69" s="57"/>
      <c r="AS69" s="57"/>
      <c r="AT69" s="57"/>
      <c r="AU69" s="57"/>
      <c r="AV69" s="57"/>
      <c r="AW69" s="57"/>
      <c r="AX69" s="57"/>
      <c r="AY69" s="57"/>
      <c r="AZ69" s="57"/>
      <c r="BA69" s="57"/>
      <c r="BB69" s="57"/>
      <c r="BC69" s="57"/>
      <c r="BD69" s="57"/>
      <c r="BE69" s="57"/>
      <c r="BF69" s="57"/>
      <c r="BG69" s="57"/>
      <c r="BH69" s="57"/>
      <c r="BI69" s="57"/>
      <c r="BJ69" s="57"/>
      <c r="BK69" s="57"/>
      <c r="BL69" s="57"/>
      <c r="BM69" s="57"/>
      <c r="BN69" s="57"/>
      <c r="BO69" s="57"/>
    </row>
    <row r="70" spans="1:67" s="1" customFormat="1" ht="21.75" outlineLevel="3" thickBot="1" x14ac:dyDescent="0.3">
      <c r="A70" s="15"/>
      <c r="B70" s="16"/>
      <c r="C70" s="85"/>
      <c r="D70" s="17"/>
      <c r="E70" s="17"/>
      <c r="F70" s="17"/>
      <c r="G70" s="17"/>
      <c r="H70" s="19"/>
      <c r="I70" s="18"/>
      <c r="J70" s="19"/>
      <c r="K70" s="56"/>
      <c r="L70" s="59"/>
      <c r="M70" s="59"/>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c r="BM70" s="59"/>
      <c r="BN70" s="59"/>
      <c r="BO70" s="59"/>
    </row>
    <row r="71" spans="1:67" s="1" customFormat="1" ht="15.75" outlineLevel="3" thickBot="1" x14ac:dyDescent="0.3">
      <c r="A71" s="4"/>
      <c r="B71" s="52" t="s">
        <v>72</v>
      </c>
      <c r="C71" s="94"/>
      <c r="D71" s="53"/>
      <c r="E71" s="53"/>
      <c r="F71" s="53"/>
      <c r="G71" s="53"/>
      <c r="H71" s="55"/>
      <c r="I71" s="54"/>
      <c r="J71" s="55"/>
      <c r="K71" s="4"/>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row>
    <row r="72" spans="1:67" s="1" customFormat="1" outlineLevel="2" x14ac:dyDescent="0.25">
      <c r="A72"/>
      <c r="B72"/>
      <c r="C72" s="84"/>
      <c r="D72"/>
      <c r="E72"/>
      <c r="F72"/>
      <c r="G72"/>
      <c r="H72"/>
      <c r="I72" s="3"/>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row>
    <row r="73" spans="1:67" s="1" customFormat="1" outlineLevel="1" x14ac:dyDescent="0.25">
      <c r="A73"/>
      <c r="B73"/>
      <c r="C73" s="84"/>
      <c r="D73"/>
      <c r="E73"/>
      <c r="F73"/>
      <c r="G73"/>
      <c r="H73"/>
      <c r="I73" s="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row>
    <row r="74" spans="1:67" s="1" customFormat="1" x14ac:dyDescent="0.25">
      <c r="A74"/>
      <c r="B74"/>
      <c r="C74" s="84"/>
      <c r="D74"/>
      <c r="E74"/>
      <c r="F74"/>
      <c r="G74"/>
      <c r="H74"/>
      <c r="I74" s="3"/>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row>
    <row r="87" spans="8:8" x14ac:dyDescent="0.25">
      <c r="H87" t="s">
        <v>75</v>
      </c>
    </row>
    <row r="1048573" spans="44:44" x14ac:dyDescent="0.25">
      <c r="AR1048573">
        <f>SUM(AR1:AR1048572)</f>
        <v>43189</v>
      </c>
    </row>
  </sheetData>
  <mergeCells count="9">
    <mergeCell ref="AN4:AT4"/>
    <mergeCell ref="AU4:BA4"/>
    <mergeCell ref="BB4:BH4"/>
    <mergeCell ref="BI4:BO4"/>
    <mergeCell ref="I3:J3"/>
    <mergeCell ref="L4:R4"/>
    <mergeCell ref="S4:Y4"/>
    <mergeCell ref="Z4:AF4"/>
    <mergeCell ref="AG4:AM4"/>
  </mergeCells>
  <conditionalFormatting sqref="D7:G7 D24:D27 D35:D46 D29:G29 D49:G49 D68:G71 D62:D65 F62:G63 D56:G58 F50:G50 D30:D33 F30:G30 D9:D22 D50:D55">
    <cfRule type="dataBar" priority="3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7:BO46 L48:BO70">
    <cfRule type="expression" dxfId="5" priority="47">
      <formula>AND(task_start&lt;=L$5,ROUNDDOWN((task_end-task_start+1)*task_progress,0)+task_start-1&gt;=L$5)</formula>
    </cfRule>
    <cfRule type="expression" dxfId="4" priority="48" stopIfTrue="1">
      <formula>AND(task_end&gt;=L$5,task_start&lt;M$5)</formula>
    </cfRule>
  </conditionalFormatting>
  <conditionalFormatting sqref="D66">
    <cfRule type="dataBar" priority="22">
      <dataBar>
        <cfvo type="num" val="0"/>
        <cfvo type="num" val="1"/>
        <color theme="0" tint="-0.249977111117893"/>
      </dataBar>
      <extLst>
        <ext xmlns:x14="http://schemas.microsoft.com/office/spreadsheetml/2009/9/main" uri="{B025F937-C7B1-47D3-B67F-A62EFF666E3E}">
          <x14:id>{AB284D04-5C1A-455E-B740-C6F949123B7A}</x14:id>
        </ext>
      </extLst>
    </cfRule>
  </conditionalFormatting>
  <conditionalFormatting sqref="D34">
    <cfRule type="dataBar" priority="21">
      <dataBar>
        <cfvo type="num" val="0"/>
        <cfvo type="num" val="1"/>
        <color theme="0" tint="-0.249977111117893"/>
      </dataBar>
      <extLst>
        <ext xmlns:x14="http://schemas.microsoft.com/office/spreadsheetml/2009/9/main" uri="{B025F937-C7B1-47D3-B67F-A62EFF666E3E}">
          <x14:id>{0A1CCF3F-9D20-4C45-82AF-933C65F8797C}</x14:id>
        </ext>
      </extLst>
    </cfRule>
  </conditionalFormatting>
  <conditionalFormatting sqref="D8">
    <cfRule type="dataBar" priority="19">
      <dataBar>
        <cfvo type="num" val="0"/>
        <cfvo type="num" val="1"/>
        <color theme="0" tint="-0.249977111117893"/>
      </dataBar>
      <extLst>
        <ext xmlns:x14="http://schemas.microsoft.com/office/spreadsheetml/2009/9/main" uri="{B025F937-C7B1-47D3-B67F-A62EFF666E3E}">
          <x14:id>{0CF3CB5F-B71E-4615-8FA3-38A5D40626CB}</x14:id>
        </ext>
      </extLst>
    </cfRule>
  </conditionalFormatting>
  <conditionalFormatting sqref="D23">
    <cfRule type="dataBar" priority="17">
      <dataBar>
        <cfvo type="num" val="0"/>
        <cfvo type="num" val="1"/>
        <color theme="0" tint="-0.249977111117893"/>
      </dataBar>
      <extLst>
        <ext xmlns:x14="http://schemas.microsoft.com/office/spreadsheetml/2009/9/main" uri="{B025F937-C7B1-47D3-B67F-A62EFF666E3E}">
          <x14:id>{438AE49C-D775-4BCE-B15B-2E026EA07B1E}</x14:id>
        </ext>
      </extLst>
    </cfRule>
  </conditionalFormatting>
  <conditionalFormatting sqref="D28">
    <cfRule type="dataBar" priority="16">
      <dataBar>
        <cfvo type="num" val="0"/>
        <cfvo type="num" val="1"/>
        <color theme="0" tint="-0.249977111117893"/>
      </dataBar>
      <extLst>
        <ext xmlns:x14="http://schemas.microsoft.com/office/spreadsheetml/2009/9/main" uri="{B025F937-C7B1-47D3-B67F-A62EFF666E3E}">
          <x14:id>{6B4B4E0E-5B4D-438F-B148-BAB9F67F701F}</x14:id>
        </ext>
      </extLst>
    </cfRule>
  </conditionalFormatting>
  <conditionalFormatting sqref="D48">
    <cfRule type="dataBar" priority="15">
      <dataBar>
        <cfvo type="num" val="0"/>
        <cfvo type="num" val="1"/>
        <color theme="0" tint="-0.249977111117893"/>
      </dataBar>
      <extLst>
        <ext xmlns:x14="http://schemas.microsoft.com/office/spreadsheetml/2009/9/main" uri="{B025F937-C7B1-47D3-B67F-A62EFF666E3E}">
          <x14:id>{007D5355-CC05-4104-99D0-18FD64D11E6A}</x14:id>
        </ext>
      </extLst>
    </cfRule>
  </conditionalFormatting>
  <conditionalFormatting sqref="E60">
    <cfRule type="dataBar" priority="11">
      <dataBar>
        <cfvo type="num" val="0"/>
        <cfvo type="num" val="1"/>
        <color theme="0" tint="-0.249977111117893"/>
      </dataBar>
      <extLst>
        <ext xmlns:x14="http://schemas.microsoft.com/office/spreadsheetml/2009/9/main" uri="{B025F937-C7B1-47D3-B67F-A62EFF666E3E}">
          <x14:id>{C912C2F7-AF61-4AEF-9FB2-9AC5B7E3FCF3}</x14:id>
        </ext>
      </extLst>
    </cfRule>
  </conditionalFormatting>
  <conditionalFormatting sqref="D59:G59">
    <cfRule type="dataBar" priority="13">
      <dataBar>
        <cfvo type="num" val="0"/>
        <cfvo type="num" val="1"/>
        <color theme="0" tint="-0.249977111117893"/>
      </dataBar>
      <extLst>
        <ext xmlns:x14="http://schemas.microsoft.com/office/spreadsheetml/2009/9/main" uri="{B025F937-C7B1-47D3-B67F-A62EFF666E3E}">
          <x14:id>{20C7E0AE-6DDD-49F5-A349-C18FAAF08BAA}</x14:id>
        </ext>
      </extLst>
    </cfRule>
  </conditionalFormatting>
  <conditionalFormatting sqref="D60">
    <cfRule type="dataBar" priority="12">
      <dataBar>
        <cfvo type="num" val="0"/>
        <cfvo type="num" val="1"/>
        <color theme="0" tint="-0.249977111117893"/>
      </dataBar>
      <extLst>
        <ext xmlns:x14="http://schemas.microsoft.com/office/spreadsheetml/2009/9/main" uri="{B025F937-C7B1-47D3-B67F-A62EFF666E3E}">
          <x14:id>{DF8E8EC7-4928-46B5-9717-4E43964DB227}</x14:id>
        </ext>
      </extLst>
    </cfRule>
  </conditionalFormatting>
  <conditionalFormatting sqref="F60:G60">
    <cfRule type="dataBar" priority="10">
      <dataBar>
        <cfvo type="num" val="0"/>
        <cfvo type="num" val="1"/>
        <color theme="0" tint="-0.249977111117893"/>
      </dataBar>
      <extLst>
        <ext xmlns:x14="http://schemas.microsoft.com/office/spreadsheetml/2009/9/main" uri="{B025F937-C7B1-47D3-B67F-A62EFF666E3E}">
          <x14:id>{D5E6A3D3-C509-448B-A3AD-EACEE8404335}</x14:id>
        </ext>
      </extLst>
    </cfRule>
  </conditionalFormatting>
  <conditionalFormatting sqref="D61">
    <cfRule type="dataBar" priority="9">
      <dataBar>
        <cfvo type="num" val="0"/>
        <cfvo type="num" val="1"/>
        <color theme="0" tint="-0.249977111117893"/>
      </dataBar>
      <extLst>
        <ext xmlns:x14="http://schemas.microsoft.com/office/spreadsheetml/2009/9/main" uri="{B025F937-C7B1-47D3-B67F-A62EFF666E3E}">
          <x14:id>{23F1FF6A-16A8-4283-AD5B-69AAD8435372}</x14:id>
        </ext>
      </extLst>
    </cfRule>
  </conditionalFormatting>
  <conditionalFormatting sqref="F61:G61">
    <cfRule type="dataBar" priority="7">
      <dataBar>
        <cfvo type="num" val="0"/>
        <cfvo type="num" val="1"/>
        <color theme="0" tint="-0.249977111117893"/>
      </dataBar>
      <extLst>
        <ext xmlns:x14="http://schemas.microsoft.com/office/spreadsheetml/2009/9/main" uri="{B025F937-C7B1-47D3-B67F-A62EFF666E3E}">
          <x14:id>{55FA9989-2F3B-453E-ADFC-493334367EF5}</x14:id>
        </ext>
      </extLst>
    </cfRule>
  </conditionalFormatting>
  <conditionalFormatting sqref="D67">
    <cfRule type="dataBar" priority="6">
      <dataBar>
        <cfvo type="num" val="0"/>
        <cfvo type="num" val="1"/>
        <color theme="0" tint="-0.249977111117893"/>
      </dataBar>
      <extLst>
        <ext xmlns:x14="http://schemas.microsoft.com/office/spreadsheetml/2009/9/main" uri="{B025F937-C7B1-47D3-B67F-A62EFF666E3E}">
          <x14:id>{27C114F7-9C1C-4AAF-B9EB-6CA9A5241298}</x14:id>
        </ext>
      </extLst>
    </cfRule>
  </conditionalFormatting>
  <conditionalFormatting sqref="F64:G67">
    <cfRule type="dataBar" priority="5">
      <dataBar>
        <cfvo type="num" val="0"/>
        <cfvo type="num" val="1"/>
        <color theme="0" tint="-0.249977111117893"/>
      </dataBar>
      <extLst>
        <ext xmlns:x14="http://schemas.microsoft.com/office/spreadsheetml/2009/9/main" uri="{B025F937-C7B1-47D3-B67F-A62EFF666E3E}">
          <x14:id>{A1E573E9-95A6-45D0-941E-7BAC0FA4AABA}</x14:id>
        </ext>
      </extLst>
    </cfRule>
  </conditionalFormatting>
  <conditionalFormatting sqref="L5:BO46 L48:BO70">
    <cfRule type="expression" dxfId="3" priority="106">
      <formula>AND(#REF!&gt;=L$5,#REF!&lt;M$5)</formula>
    </cfRule>
  </conditionalFormatting>
  <conditionalFormatting sqref="L47:BO47">
    <cfRule type="expression" dxfId="2" priority="2">
      <formula>AND(task_start&lt;=L$5,ROUNDDOWN((task_end-task_start+1)*task_progress,0)+task_start-1&gt;=L$5)</formula>
    </cfRule>
    <cfRule type="expression" dxfId="1" priority="3" stopIfTrue="1">
      <formula>AND(task_end&gt;=L$5,task_start&lt;M$5)</formula>
    </cfRule>
  </conditionalFormatting>
  <conditionalFormatting sqref="D47">
    <cfRule type="dataBar" priority="1">
      <dataBar>
        <cfvo type="num" val="0"/>
        <cfvo type="num" val="1"/>
        <color theme="0" tint="-0.249977111117893"/>
      </dataBar>
      <extLst>
        <ext xmlns:x14="http://schemas.microsoft.com/office/spreadsheetml/2009/9/main" uri="{B025F937-C7B1-47D3-B67F-A62EFF666E3E}">
          <x14:id>{6024EB15-7FBE-41A8-BCFB-D6FD47082962}</x14:id>
        </ext>
      </extLst>
    </cfRule>
  </conditionalFormatting>
  <conditionalFormatting sqref="L47:BO47">
    <cfRule type="expression" dxfId="0" priority="4">
      <formula>AND(#REF!&gt;=L$5,#REF!&lt;M$5)</formula>
    </cfRule>
  </conditionalFormatting>
  <dataValidations disablePrompts="1" count="1">
    <dataValidation type="whole" operator="greaterThanOrEqual" allowBlank="1" showInputMessage="1" promptTitle="Display Week" prompt="Changing this number will scroll the Gantt Chart view." sqref="I4">
      <formula1>1</formula1>
    </dataValidation>
  </dataValidations>
  <hyperlinks>
    <hyperlink ref="B39" r:id="rId1" display="1.1.3.1 Base R-3.4.4"/>
    <hyperlink ref="B40" r:id="rId2" display="1.1.3.2 Microsoft Open R V3.4.3"/>
    <hyperlink ref="B34" r:id="rId3" display="1.1.1 Hardware"/>
    <hyperlink ref="B16" r:id="rId4"/>
  </hyperlinks>
  <pageMargins left="0.35" right="0.35" top="0.35" bottom="0.5" header="0.3" footer="0.3"/>
  <pageSetup scale="62" fitToHeight="0" orientation="landscape" r:id="rId5"/>
  <headerFooter scaleWithDoc="0"/>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D7:G7 D24:D27 D35:D46 D29:G29 D49:G49 D68:G71 D62:D65 F62:G63 D56:G58 F50:G50 D30:D33 F30:G30 D9:D22 D50:D55</xm:sqref>
        </x14:conditionalFormatting>
        <x14:conditionalFormatting xmlns:xm="http://schemas.microsoft.com/office/excel/2006/main">
          <x14:cfRule type="dataBar" id="{AB284D04-5C1A-455E-B740-C6F949123B7A}">
            <x14:dataBar minLength="0" maxLength="100" gradient="0">
              <x14:cfvo type="num">
                <xm:f>0</xm:f>
              </x14:cfvo>
              <x14:cfvo type="num">
                <xm:f>1</xm:f>
              </x14:cfvo>
              <x14:negativeFillColor rgb="FFFF0000"/>
              <x14:axisColor rgb="FF000000"/>
            </x14:dataBar>
          </x14:cfRule>
          <xm:sqref>D66</xm:sqref>
        </x14:conditionalFormatting>
        <x14:conditionalFormatting xmlns:xm="http://schemas.microsoft.com/office/excel/2006/main">
          <x14:cfRule type="dataBar" id="{0A1CCF3F-9D20-4C45-82AF-933C65F8797C}">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0CF3CB5F-B71E-4615-8FA3-38A5D40626CB}">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438AE49C-D775-4BCE-B15B-2E026EA07B1E}">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6B4B4E0E-5B4D-438F-B148-BAB9F67F701F}">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007D5355-CC05-4104-99D0-18FD64D11E6A}">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C912C2F7-AF61-4AEF-9FB2-9AC5B7E3FCF3}">
            <x14:dataBar minLength="0" maxLength="100" gradient="0">
              <x14:cfvo type="num">
                <xm:f>0</xm:f>
              </x14:cfvo>
              <x14:cfvo type="num">
                <xm:f>1</xm:f>
              </x14:cfvo>
              <x14:negativeFillColor rgb="FFFF0000"/>
              <x14:axisColor rgb="FF000000"/>
            </x14:dataBar>
          </x14:cfRule>
          <xm:sqref>E60</xm:sqref>
        </x14:conditionalFormatting>
        <x14:conditionalFormatting xmlns:xm="http://schemas.microsoft.com/office/excel/2006/main">
          <x14:cfRule type="dataBar" id="{20C7E0AE-6DDD-49F5-A349-C18FAAF08BAA}">
            <x14:dataBar minLength="0" maxLength="100" gradient="0">
              <x14:cfvo type="num">
                <xm:f>0</xm:f>
              </x14:cfvo>
              <x14:cfvo type="num">
                <xm:f>1</xm:f>
              </x14:cfvo>
              <x14:negativeFillColor rgb="FFFF0000"/>
              <x14:axisColor rgb="FF000000"/>
            </x14:dataBar>
          </x14:cfRule>
          <xm:sqref>D59:G59</xm:sqref>
        </x14:conditionalFormatting>
        <x14:conditionalFormatting xmlns:xm="http://schemas.microsoft.com/office/excel/2006/main">
          <x14:cfRule type="dataBar" id="{DF8E8EC7-4928-46B5-9717-4E43964DB227}">
            <x14:dataBar minLength="0" maxLength="100" gradient="0">
              <x14:cfvo type="num">
                <xm:f>0</xm:f>
              </x14:cfvo>
              <x14:cfvo type="num">
                <xm:f>1</xm:f>
              </x14:cfvo>
              <x14:negativeFillColor rgb="FFFF0000"/>
              <x14:axisColor rgb="FF000000"/>
            </x14:dataBar>
          </x14:cfRule>
          <xm:sqref>D60</xm:sqref>
        </x14:conditionalFormatting>
        <x14:conditionalFormatting xmlns:xm="http://schemas.microsoft.com/office/excel/2006/main">
          <x14:cfRule type="dataBar" id="{D5E6A3D3-C509-448B-A3AD-EACEE8404335}">
            <x14:dataBar minLength="0" maxLength="100" gradient="0">
              <x14:cfvo type="num">
                <xm:f>0</xm:f>
              </x14:cfvo>
              <x14:cfvo type="num">
                <xm:f>1</xm:f>
              </x14:cfvo>
              <x14:negativeFillColor rgb="FFFF0000"/>
              <x14:axisColor rgb="FF000000"/>
            </x14:dataBar>
          </x14:cfRule>
          <xm:sqref>F60:G60</xm:sqref>
        </x14:conditionalFormatting>
        <x14:conditionalFormatting xmlns:xm="http://schemas.microsoft.com/office/excel/2006/main">
          <x14:cfRule type="dataBar" id="{23F1FF6A-16A8-4283-AD5B-69AAD8435372}">
            <x14:dataBar minLength="0" maxLength="100" gradient="0">
              <x14:cfvo type="num">
                <xm:f>0</xm:f>
              </x14:cfvo>
              <x14:cfvo type="num">
                <xm:f>1</xm:f>
              </x14:cfvo>
              <x14:negativeFillColor rgb="FFFF0000"/>
              <x14:axisColor rgb="FF000000"/>
            </x14:dataBar>
          </x14:cfRule>
          <xm:sqref>D61</xm:sqref>
        </x14:conditionalFormatting>
        <x14:conditionalFormatting xmlns:xm="http://schemas.microsoft.com/office/excel/2006/main">
          <x14:cfRule type="dataBar" id="{55FA9989-2F3B-453E-ADFC-493334367EF5}">
            <x14:dataBar minLength="0" maxLength="100" gradient="0">
              <x14:cfvo type="num">
                <xm:f>0</xm:f>
              </x14:cfvo>
              <x14:cfvo type="num">
                <xm:f>1</xm:f>
              </x14:cfvo>
              <x14:negativeFillColor rgb="FFFF0000"/>
              <x14:axisColor rgb="FF000000"/>
            </x14:dataBar>
          </x14:cfRule>
          <xm:sqref>F61:G61</xm:sqref>
        </x14:conditionalFormatting>
        <x14:conditionalFormatting xmlns:xm="http://schemas.microsoft.com/office/excel/2006/main">
          <x14:cfRule type="dataBar" id="{27C114F7-9C1C-4AAF-B9EB-6CA9A5241298}">
            <x14:dataBar minLength="0" maxLength="100" gradient="0">
              <x14:cfvo type="num">
                <xm:f>0</xm:f>
              </x14:cfvo>
              <x14:cfvo type="num">
                <xm:f>1</xm:f>
              </x14:cfvo>
              <x14:negativeFillColor rgb="FFFF0000"/>
              <x14:axisColor rgb="FF000000"/>
            </x14:dataBar>
          </x14:cfRule>
          <xm:sqref>D67</xm:sqref>
        </x14:conditionalFormatting>
        <x14:conditionalFormatting xmlns:xm="http://schemas.microsoft.com/office/excel/2006/main">
          <x14:cfRule type="dataBar" id="{A1E573E9-95A6-45D0-941E-7BAC0FA4AABA}">
            <x14:dataBar minLength="0" maxLength="100" gradient="0">
              <x14:cfvo type="num">
                <xm:f>0</xm:f>
              </x14:cfvo>
              <x14:cfvo type="num">
                <xm:f>1</xm:f>
              </x14:cfvo>
              <x14:negativeFillColor rgb="FFFF0000"/>
              <x14:axisColor rgb="FF000000"/>
            </x14:dataBar>
          </x14:cfRule>
          <xm:sqref>F64:G67</xm:sqref>
        </x14:conditionalFormatting>
        <x14:conditionalFormatting xmlns:xm="http://schemas.microsoft.com/office/excel/2006/main">
          <x14:cfRule type="dataBar" id="{6024EB15-7FBE-41A8-BCFB-D6FD47082962}">
            <x14:dataBar minLength="0" maxLength="100" gradient="0">
              <x14:cfvo type="num">
                <xm:f>0</xm:f>
              </x14:cfvo>
              <x14:cfvo type="num">
                <xm:f>1</xm:f>
              </x14:cfvo>
              <x14:negativeFillColor rgb="FFFF0000"/>
              <x14:axisColor rgb="FF000000"/>
            </x14:dataBar>
          </x14:cfRule>
          <xm:sqref>D47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9"/>
  <sheetViews>
    <sheetView showGridLines="0" zoomScaleNormal="100" workbookViewId="0">
      <selection activeCell="B10" sqref="B10"/>
    </sheetView>
  </sheetViews>
  <sheetFormatPr defaultRowHeight="12.75" x14ac:dyDescent="0.2"/>
  <cols>
    <col min="1" max="1" width="2.85546875" style="62" customWidth="1"/>
    <col min="2" max="2" width="87.140625" style="69" customWidth="1"/>
    <col min="3" max="16384" width="9.140625" style="62"/>
  </cols>
  <sheetData>
    <row r="1" spans="2:3" ht="46.5" customHeight="1" x14ac:dyDescent="0.2">
      <c r="B1" s="61"/>
    </row>
    <row r="2" spans="2:3" s="64" customFormat="1" ht="15.75" x14ac:dyDescent="0.25">
      <c r="B2" s="63" t="s">
        <v>73</v>
      </c>
      <c r="C2" s="63"/>
    </row>
    <row r="3" spans="2:3" s="66" customFormat="1" ht="13.5" customHeight="1" x14ac:dyDescent="0.25">
      <c r="B3" s="65" t="s">
        <v>74</v>
      </c>
      <c r="C3" s="65"/>
    </row>
    <row r="4" spans="2:3" x14ac:dyDescent="0.2">
      <c r="B4" s="61"/>
    </row>
    <row r="5" spans="2:3" s="67" customFormat="1" ht="26.25" x14ac:dyDescent="0.4">
      <c r="B5" s="70" t="s">
        <v>76</v>
      </c>
    </row>
    <row r="6" spans="2:3" ht="60" x14ac:dyDescent="0.2">
      <c r="B6" s="71" t="s">
        <v>77</v>
      </c>
    </row>
    <row r="7" spans="2:3" ht="15" x14ac:dyDescent="0.2">
      <c r="B7" s="68"/>
    </row>
    <row r="8" spans="2:3" s="67" customFormat="1" ht="26.25" x14ac:dyDescent="0.4">
      <c r="B8" s="70" t="s">
        <v>78</v>
      </c>
    </row>
    <row r="9" spans="2:3" ht="60" x14ac:dyDescent="0.2">
      <c r="B9" s="71" t="s">
        <v>79</v>
      </c>
    </row>
    <row r="10" spans="2:3" ht="14.25" x14ac:dyDescent="0.2">
      <c r="B10" s="72" t="s">
        <v>80</v>
      </c>
    </row>
    <row r="11" spans="2:3" ht="15" x14ac:dyDescent="0.2">
      <c r="B11" s="68"/>
    </row>
    <row r="12" spans="2:3" s="67" customFormat="1" ht="26.25" x14ac:dyDescent="0.4">
      <c r="B12" s="70" t="s">
        <v>81</v>
      </c>
    </row>
    <row r="13" spans="2:3" ht="30" x14ac:dyDescent="0.2">
      <c r="B13" s="71" t="s">
        <v>82</v>
      </c>
    </row>
    <row r="14" spans="2:3" ht="14.25" x14ac:dyDescent="0.2">
      <c r="B14" s="72" t="s">
        <v>83</v>
      </c>
    </row>
    <row r="15" spans="2:3" ht="15" x14ac:dyDescent="0.2">
      <c r="B15" s="68"/>
    </row>
    <row r="16" spans="2:3" s="67" customFormat="1" ht="26.25" x14ac:dyDescent="0.4">
      <c r="B16" s="70" t="s">
        <v>84</v>
      </c>
    </row>
    <row r="17" spans="2:2" ht="60" x14ac:dyDescent="0.2">
      <c r="B17" s="71" t="s">
        <v>85</v>
      </c>
    </row>
    <row r="18" spans="2:2" ht="15" x14ac:dyDescent="0.2">
      <c r="B18" s="68"/>
    </row>
    <row r="19" spans="2:2" ht="75" x14ac:dyDescent="0.2">
      <c r="B19" s="71" t="s">
        <v>86</v>
      </c>
    </row>
  </sheetData>
  <hyperlinks>
    <hyperlink ref="B14" r:id="rId1"/>
    <hyperlink ref="B10" r:id="rId2"/>
    <hyperlink ref="B3" r:id="rId3"/>
    <hyperlink ref="B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R_InstallProjectSchedule</vt:lpstr>
      <vt:lpstr>About</vt:lpstr>
      <vt:lpstr>R_InstallProjectSchedule!Print_Area</vt:lpstr>
      <vt:lpstr>R_InstallProjectSchedule!Print_Titles</vt:lpstr>
      <vt:lpstr>R_InstallProjectSchedule!task_end</vt:lpstr>
      <vt:lpstr>R_InstallProjectSchedule!task_progress</vt:lpstr>
      <vt:lpstr>R_InstallProjectSchedule!task_start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2018-03-20T00:56:22Z</dcterms:created>
  <dcterms:modified xsi:type="dcterms:W3CDTF">2018-03-20T01:30:26Z</dcterms:modified>
  <cp:category/>
  <cp:contentStatus/>
</cp:coreProperties>
</file>