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_v3\Cost_Technologies\"/>
    </mc:Choice>
  </mc:AlternateContent>
  <xr:revisionPtr revIDLastSave="0" documentId="13_ncr:1_{5D162199-D650-41D5-81F2-2DC1D589F703}" xr6:coauthVersionLast="47" xr6:coauthVersionMax="47" xr10:uidLastSave="{00000000-0000-0000-0000-000000000000}"/>
  <bookViews>
    <workbookView xWindow="-110" yWindow="-110" windowWidth="19420" windowHeight="10420" xr2:uid="{3A7FF563-27D4-4AF5-809C-541AF091A2A6}"/>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ToModel!$A$2:$J$23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1" l="1"/>
  <c r="E10" i="1"/>
  <c r="E13" i="1"/>
  <c r="E14" i="1"/>
  <c r="E25" i="1"/>
  <c r="E26" i="1"/>
  <c r="I12" i="1"/>
  <c r="I11" i="1"/>
  <c r="E8" i="1"/>
  <c r="E7" i="1"/>
  <c r="C26" i="1" l="1"/>
  <c r="I26" i="1" s="1"/>
  <c r="C25" i="1"/>
  <c r="I25" i="1" s="1"/>
  <c r="D25" i="1" s="1"/>
  <c r="B26" i="1"/>
  <c r="B25" i="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D26" i="1" l="1"/>
  <c r="E87" i="8"/>
  <c r="E24" i="1" l="1"/>
  <c r="E23" i="1"/>
  <c r="C24" i="1"/>
  <c r="I24" i="1" s="1"/>
  <c r="C23" i="1"/>
  <c r="I23" i="1" s="1"/>
  <c r="B24" i="1"/>
  <c r="D24" i="1" s="1"/>
  <c r="B23" i="1"/>
  <c r="D23" i="1" s="1"/>
  <c r="F23" i="1"/>
  <c r="I27" i="1"/>
  <c r="I28" i="1"/>
  <c r="I21" i="1"/>
  <c r="F22" i="1"/>
  <c r="E18" i="1"/>
  <c r="E20" i="1" s="1"/>
  <c r="F18" i="1"/>
  <c r="F20" i="1" s="1"/>
  <c r="E17" i="1"/>
  <c r="E19" i="1" s="1"/>
  <c r="F17" i="1"/>
  <c r="F19" i="1" s="1"/>
  <c r="B17" i="1"/>
  <c r="B19" i="1" s="1"/>
  <c r="B18" i="1"/>
  <c r="B20" i="1" s="1"/>
  <c r="E21" i="1"/>
  <c r="C21" i="1"/>
  <c r="D6" i="1"/>
  <c r="D5" i="1"/>
  <c r="D4" i="1"/>
  <c r="D3" i="1"/>
  <c r="B6" i="1"/>
  <c r="B4" i="1"/>
  <c r="C4" i="1"/>
  <c r="I4" i="1" s="1"/>
  <c r="C3" i="1"/>
  <c r="I3" i="1" s="1"/>
  <c r="C6" i="1"/>
  <c r="I6" i="1" s="1"/>
  <c r="C5" i="1"/>
  <c r="I5" i="1" s="1"/>
  <c r="B5" i="1"/>
  <c r="B3" i="1"/>
  <c r="B28" i="1" s="1"/>
  <c r="C16" i="1" l="1"/>
  <c r="I16" i="1" s="1"/>
  <c r="C15" i="1"/>
  <c r="I15" i="1" s="1"/>
  <c r="E22" i="1"/>
  <c r="B14" i="1"/>
  <c r="B13" i="1"/>
  <c r="C14" i="1"/>
  <c r="I14" i="1" s="1"/>
  <c r="C13" i="1"/>
  <c r="C8" i="1"/>
  <c r="I8" i="1" s="1"/>
  <c r="C7" i="1"/>
  <c r="I7" i="1" s="1"/>
  <c r="C10" i="1"/>
  <c r="I10" i="1" s="1"/>
  <c r="C9" i="1"/>
  <c r="I9" i="1" s="1"/>
  <c r="C22" i="1" l="1"/>
  <c r="I22" i="1" s="1"/>
  <c r="I13" i="1"/>
  <c r="C18" i="1"/>
  <c r="I18" i="1" s="1"/>
  <c r="B22" i="1"/>
  <c r="C17" i="1"/>
  <c r="I17" i="1" s="1"/>
  <c r="D13" i="1"/>
  <c r="D22" i="1" s="1"/>
  <c r="D14" i="1"/>
  <c r="C19" i="1" l="1"/>
  <c r="I19" i="1" s="1"/>
  <c r="C20" i="1"/>
  <c r="I20" i="1" s="1"/>
  <c r="D17" i="1"/>
  <c r="D19" i="1" s="1"/>
  <c r="D18" i="1"/>
  <c r="D20"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<sst xmlns="http://schemas.openxmlformats.org/spreadsheetml/2006/main" count="277548" uniqueCount="2032">
  <si>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</si>
  <si>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</si>
  <si>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</si>
  <si>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</si>
  <si>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</si>
  <si>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</si>
  <si>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</si>
  <si>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</si>
  <si>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</si>
  <si>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</si>
  <si>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</si>
  <si>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</si>
  <si>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</si>
  <si>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</si>
  <si>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</si>
  <si>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</si>
  <si>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</si>
  <si>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</si>
  <si>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</si>
  <si>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</si>
  <si>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</si>
  <si>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</si>
  <si>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</si>
  <si>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</si>
  <si>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</si>
  <si>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</si>
  <si>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</si>
  <si>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</si>
  <si>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</si>
  <si>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</si>
  <si>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</si>
  <si>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</si>
  <si>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</si>
  <si>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</si>
  <si>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</si>
  <si>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</si>
  <si>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</si>
  <si>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</si>
  <si>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</si>
  <si>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</si>
  <si>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</si>
  <si>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</si>
  <si>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</si>
  <si>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</si>
  <si>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</si>
  <si>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</si>
  <si>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</si>
  <si>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</si>
  <si>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</si>
  <si>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</si>
  <si>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</si>
  <si>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</si>
  <si>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</si>
  <si>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</si>
  <si>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</si>
  <si>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</si>
  <si>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</si>
  <si>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</si>
  <si>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</si>
  <si>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</si>
  <si>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</si>
  <si>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</si>
  <si>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</si>
  <si>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</si>
  <si>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</si>
  <si>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</si>
  <si>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</si>
  <si>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</si>
  <si>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</si>
  <si>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</si>
  <si>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</si>
  <si>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</si>
  <si>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</si>
  <si>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</si>
  <si>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</si>
  <si>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</si>
  <si>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</si>
  <si>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</si>
  <si>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</si>
  <si>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</si>
  <si>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</si>
  <si>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</si>
  <si>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</si>
  <si>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</si>
  <si>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</si>
  <si>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</si>
  <si>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</si>
  <si>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</si>
  <si>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</si>
  <si>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</si>
  <si>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</si>
  <si>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</si>
  <si>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</si>
  <si>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</si>
  <si>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</si>
  <si>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</si>
  <si>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</si>
  <si>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</si>
  <si>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</si>
  <si>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</si>
  <si>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</si>
  <si>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</si>
  <si>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</si>
  <si>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</si>
  <si>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</si>
  <si>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</si>
  <si>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</si>
  <si>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</si>
  <si>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</si>
  <si>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</si>
  <si>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</si>
  <si>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</si>
  <si>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</si>
  <si>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</si>
  <si>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</si>
  <si>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</si>
  <si>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</si>
  <si>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</si>
  <si>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</si>
  <si>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</si>
  <si>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</si>
  <si>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</si>
  <si>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</si>
  <si>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</si>
  <si>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</si>
  <si>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</si>
  <si>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</si>
  <si>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</si>
  <si>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</si>
  <si>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</si>
  <si>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</si>
  <si>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</si>
  <si>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</si>
  <si>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</si>
  <si>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</si>
  <si>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</si>
  <si>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</si>
  <si>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</si>
  <si>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</si>
  <si>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</si>
  <si>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</si>
  <si>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</si>
  <si>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</si>
  <si>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</si>
  <si>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</si>
  <si>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</si>
  <si>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</si>
  <si>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</si>
  <si>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</si>
  <si>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</si>
  <si>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</si>
  <si>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</si>
  <si>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</si>
  <si>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</si>
  <si>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</si>
  <si>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</si>
  <si>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</si>
  <si>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</si>
  <si>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</si>
  <si>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</si>
  <si>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</si>
  <si>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</si>
  <si>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</si>
  <si>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</si>
  <si>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</si>
  <si>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</si>
  <si>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</si>
  <si>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</si>
  <si>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</si>
  <si>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</si>
  <si>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</si>
  <si>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</si>
  <si>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</si>
  <si>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</si>
  <si>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</si>
  <si>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</si>
  <si>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</si>
  <si>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</si>
  <si>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</si>
  <si>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</si>
  <si>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</si>
  <si>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</si>
  <si>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</si>
  <si>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</si>
  <si>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</si>
  <si>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</si>
  <si>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</si>
  <si>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</si>
  <si>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</si>
  <si>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</si>
  <si>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</si>
  <si>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</si>
  <si>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</si>
  <si>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</si>
  <si>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</si>
  <si>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</si>
  <si>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</si>
  <si>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</si>
  <si>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</si>
  <si>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</si>
  <si>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</si>
  <si>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</si>
  <si>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</si>
  <si>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</si>
  <si>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</si>
  <si>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</si>
  <si>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</si>
  <si>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</si>
  <si>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</si>
  <si>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</si>
  <si>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</si>
  <si>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</si>
  <si>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</si>
  <si>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</si>
  <si>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</si>
  <si>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</si>
  <si>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</si>
  <si>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</si>
  <si>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</si>
  <si>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</si>
  <si>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</si>
  <si>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</si>
  <si>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</si>
  <si>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</si>
  <si>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</si>
  <si>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</si>
  <si>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</si>
  <si>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</si>
  <si>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</si>
  <si>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</si>
  <si>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</si>
  <si>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</si>
  <si>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</si>
  <si>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</si>
  <si>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</si>
  <si>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</si>
  <si>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</si>
  <si>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</si>
  <si>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</si>
  <si>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</si>
  <si>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</si>
  <si>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</si>
  <si>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</si>
  <si>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</si>
  <si>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</si>
  <si>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</si>
  <si>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</si>
  <si>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</si>
  <si>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</si>
  <si>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</si>
  <si>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</si>
  <si>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</si>
  <si>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</si>
  <si>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</si>
  <si>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</si>
  <si>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</si>
  <si>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</si>
  <si>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</si>
  <si>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</si>
  <si>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</si>
  <si>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</si>
  <si>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</si>
  <si>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</si>
  <si>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</si>
  <si>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</si>
  <si>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</si>
  <si>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</si>
  <si>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</si>
  <si>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</si>
  <si>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</si>
  <si>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</si>
  <si>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</si>
  <si>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</si>
  <si>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</si>
  <si>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</si>
  <si>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</si>
  <si>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</si>
  <si>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</si>
  <si>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</si>
  <si>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</si>
  <si>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</si>
  <si>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</si>
  <si>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</si>
  <si>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</si>
  <si>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</si>
  <si>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</si>
  <si>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</si>
  <si>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</si>
  <si>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</si>
  <si>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</si>
  <si>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</si>
  <si>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</si>
  <si>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</si>
  <si>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</si>
  <si>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</si>
  <si>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</si>
  <si>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</si>
  <si>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</si>
  <si>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</si>
  <si>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</si>
  <si>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</si>
  <si>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</si>
  <si>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</si>
  <si>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</si>
  <si>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</si>
  <si>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</si>
  <si>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</si>
  <si>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</si>
  <si>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</si>
  <si>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</si>
  <si>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</si>
  <si>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</si>
  <si>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</si>
  <si>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</si>
  <si>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</si>
  <si>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</si>
  <si>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</si>
  <si>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</si>
  <si>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</si>
  <si>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</si>
  <si>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</si>
  <si>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</si>
  <si>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</si>
  <si>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</si>
  <si>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</si>
  <si>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</si>
  <si>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</si>
  <si>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</si>
  <si>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</si>
  <si>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</si>
  <si>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</si>
  <si>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</si>
  <si>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</si>
  <si>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</si>
  <si>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</si>
  <si>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</si>
  <si>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</si>
  <si>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</si>
  <si>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</si>
  <si>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</si>
  <si>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</si>
  <si>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</si>
  <si>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</si>
  <si>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</si>
  <si>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</si>
  <si>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</si>
  <si>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</si>
  <si>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</si>
  <si>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</si>
  <si>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</si>
  <si>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</si>
  <si>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</si>
  <si>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</si>
  <si>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</si>
  <si>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</si>
  <si>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</si>
  <si>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</si>
  <si>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</si>
  <si>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</si>
  <si>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</si>
  <si>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</si>
  <si>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</si>
  <si>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</si>
  <si>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</si>
  <si>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</si>
  <si>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</si>
  <si>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</si>
  <si>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</si>
  <si>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</si>
  <si>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</si>
  <si>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</si>
  <si>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</si>
  <si>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</si>
  <si>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</si>
  <si>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</si>
  <si>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</si>
  <si>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</si>
  <si>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</si>
  <si>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</si>
  <si>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</si>
  <si>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</si>
  <si>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</si>
  <si>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</si>
  <si>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</si>
  <si>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</si>
  <si>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</si>
  <si>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</si>
  <si>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</si>
  <si>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</si>
  <si>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</si>
  <si>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</si>
  <si>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</si>
  <si>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</si>
  <si>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</si>
  <si>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</si>
  <si>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</si>
  <si>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</si>
  <si>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</si>
  <si>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</si>
  <si>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</si>
  <si>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</si>
  <si>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</si>
  <si>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</si>
  <si>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</si>
  <si>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</si>
  <si>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</si>
  <si>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</si>
  <si>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</si>
  <si>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</si>
  <si>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</si>
  <si>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</si>
  <si>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</si>
  <si>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</si>
  <si>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</si>
  <si>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</si>
  <si>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</si>
  <si>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</si>
  <si>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</si>
  <si>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</si>
  <si>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</si>
  <si>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</si>
  <si>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</si>
  <si>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</si>
  <si>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</si>
  <si>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</si>
  <si>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</si>
  <si>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</si>
  <si>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</si>
  <si>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</si>
  <si>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</si>
  <si>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</si>
  <si>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</si>
  <si>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</si>
  <si>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</si>
  <si>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</si>
  <si>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</si>
  <si>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</si>
  <si>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</si>
  <si>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</si>
  <si>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</si>
  <si>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</si>
  <si>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</si>
  <si>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</si>
  <si>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</si>
  <si>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</si>
  <si>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</si>
  <si>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</si>
  <si>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</si>
  <si>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</si>
  <si>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</si>
  <si>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</si>
  <si>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</si>
  <si>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</si>
  <si>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</si>
  <si>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</si>
  <si>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</si>
  <si>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</si>
  <si>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</si>
  <si>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</si>
  <si>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</si>
  <si>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</si>
  <si>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</si>
  <si>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</si>
  <si>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</si>
  <si>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</si>
  <si>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</si>
  <si>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</si>
  <si>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</si>
  <si>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</si>
  <si>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</si>
  <si>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</si>
  <si>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</si>
  <si>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</si>
  <si>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</si>
  <si>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</si>
  <si>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</si>
  <si>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</si>
  <si>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</si>
  <si>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</si>
  <si>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</si>
  <si>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</si>
  <si>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</si>
  <si>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</si>
  <si>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</si>
  <si>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</si>
  <si>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</si>
  <si>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</si>
  <si>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</si>
  <si>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</si>
  <si>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</si>
  <si>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</si>
  <si>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</si>
  <si>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</si>
  <si>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</si>
  <si>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</si>
  <si>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</si>
  <si>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</si>
  <si>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</si>
  <si>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</si>
  <si>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</si>
  <si>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</si>
  <si>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</si>
  <si>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</si>
  <si>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</si>
  <si>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</si>
  <si>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</si>
  <si>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</si>
  <si>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</si>
  <si>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</si>
  <si>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</si>
  <si>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</si>
  <si>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</si>
  <si>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</si>
  <si>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</si>
  <si>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</si>
  <si>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</si>
  <si>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</si>
  <si>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</si>
  <si>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</si>
  <si>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</si>
  <si>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</si>
  <si>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</si>
  <si>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</si>
  <si>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</si>
  <si>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</si>
  <si>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</si>
  <si>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</si>
  <si>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</si>
  <si>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</si>
  <si>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</si>
  <si>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</si>
  <si>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</si>
  <si>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</si>
  <si>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</si>
  <si>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</si>
  <si>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</si>
  <si>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</si>
  <si>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</si>
  <si>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</si>
  <si>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</si>
  <si>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</si>
  <si>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</si>
  <si>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</si>
  <si>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</si>
  <si>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</si>
  <si>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</si>
  <si>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</si>
  <si>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</si>
  <si>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</si>
  <si>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</si>
  <si>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</si>
  <si>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</si>
  <si>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</si>
  <si>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</si>
  <si>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</si>
  <si>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</si>
  <si>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</si>
  <si>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</si>
  <si>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</si>
  <si>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</si>
  <si>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</si>
  <si>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</si>
  <si>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</si>
  <si>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</si>
  <si>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</si>
  <si>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</si>
  <si>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</si>
  <si>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</si>
  <si>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</si>
  <si>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</si>
  <si>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</si>
  <si>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</si>
  <si>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</si>
  <si>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</si>
  <si>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</si>
  <si>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</si>
  <si>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</si>
  <si>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</si>
  <si>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</si>
  <si>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</si>
  <si>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</si>
  <si>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</si>
  <si>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</si>
  <si>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</si>
  <si>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</si>
  <si>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</si>
  <si>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</si>
  <si>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</si>
  <si>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</si>
  <si>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</si>
  <si>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</si>
  <si>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</si>
  <si>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</si>
  <si>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</si>
  <si>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</si>
  <si>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</si>
  <si>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</si>
  <si>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</si>
  <si>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</si>
  <si>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</si>
  <si>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</si>
  <si>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</si>
  <si>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</si>
  <si>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</si>
  <si>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</si>
  <si>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</si>
  <si>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</si>
  <si>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</si>
  <si>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</si>
  <si>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</si>
  <si>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</si>
  <si>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</si>
  <si>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</si>
  <si>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</si>
  <si>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</si>
  <si>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</si>
  <si>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</si>
  <si>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</si>
  <si>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</si>
  <si>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</si>
  <si>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</si>
  <si>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</si>
  <si>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</si>
  <si>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</si>
  <si>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</si>
  <si>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</si>
  <si>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</si>
  <si>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</si>
  <si>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</si>
  <si>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</si>
  <si>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</si>
  <si>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</si>
  <si>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</si>
  <si>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</si>
  <si>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</si>
  <si>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</si>
  <si>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</si>
  <si>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</si>
  <si>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</si>
  <si>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</si>
  <si>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</si>
  <si>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</si>
  <si>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</si>
  <si>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</si>
  <si>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</si>
  <si>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</si>
  <si>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</si>
  <si>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</si>
  <si>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</si>
  <si>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</si>
  <si>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</si>
  <si>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</si>
  <si>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</si>
  <si>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</si>
  <si>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</si>
  <si>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</si>
  <si>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</si>
  <si>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</si>
  <si>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</si>
  <si>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</si>
  <si>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</si>
  <si>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</si>
  <si>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</si>
  <si>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</si>
  <si>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</si>
  <si>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</si>
  <si>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</si>
  <si>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</si>
  <si>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</si>
  <si>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</si>
  <si>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</si>
  <si>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</si>
  <si>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</si>
  <si>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</si>
  <si>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</si>
  <si>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</si>
  <si>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</si>
  <si>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</si>
  <si>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</si>
  <si>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</si>
  <si>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</si>
  <si>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</si>
  <si>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</si>
  <si>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</si>
  <si>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</si>
  <si>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</si>
  <si>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</si>
  <si>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</si>
  <si>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</si>
  <si>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</si>
  <si>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</si>
  <si>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</si>
  <si>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</si>
  <si>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</si>
  <si>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</si>
  <si>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</si>
  <si>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</si>
  <si>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</si>
  <si>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</si>
  <si>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</si>
  <si>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</si>
  <si>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</si>
  <si>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</si>
  <si>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</si>
  <si>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</si>
  <si>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</si>
  <si>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</si>
  <si>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</si>
  <si>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</si>
  <si>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</si>
  <si>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</si>
  <si>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</si>
  <si>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</si>
  <si>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</si>
  <si>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</si>
  <si>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</si>
  <si>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</si>
  <si>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</si>
  <si>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</si>
  <si>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</si>
  <si>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</si>
  <si>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</si>
  <si>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</si>
  <si>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</si>
  <si>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</si>
  <si>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</si>
  <si>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</si>
  <si>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</si>
  <si>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</si>
  <si>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</si>
  <si>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</si>
  <si>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</si>
  <si>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</si>
  <si>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</si>
  <si>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</si>
  <si>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</si>
  <si>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</si>
  <si>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</si>
  <si>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</si>
  <si>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</si>
  <si>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</si>
  <si>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</si>
  <si>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</si>
  <si>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</si>
  <si>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</si>
  <si>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</si>
  <si>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</si>
  <si>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</si>
  <si>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</si>
  <si>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</si>
  <si>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</si>
  <si>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</si>
  <si>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</si>
  <si>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</si>
  <si>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</si>
  <si>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</si>
  <si>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</si>
  <si>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</si>
  <si>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</si>
  <si>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</si>
  <si>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</si>
  <si>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</si>
  <si>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</si>
  <si>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</si>
  <si>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</si>
  <si>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</si>
  <si>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</si>
  <si>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</si>
  <si>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</si>
  <si>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</si>
  <si>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</si>
  <si>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</si>
  <si>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</si>
  <si>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</si>
  <si>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</si>
  <si>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</si>
  <si>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</si>
  <si>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</si>
  <si>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</si>
  <si>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</si>
  <si>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</si>
  <si>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</si>
  <si>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</si>
  <si>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</si>
  <si>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</si>
  <si>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</si>
  <si>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</si>
  <si>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</si>
  <si>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</si>
  <si>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</si>
  <si>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</si>
  <si>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</si>
  <si>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</si>
  <si>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</si>
  <si>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</si>
  <si>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</si>
  <si>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</si>
  <si>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</si>
  <si>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</si>
  <si>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</si>
  <si>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</si>
  <si>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</si>
  <si>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</si>
  <si>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</si>
  <si>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</si>
  <si>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</si>
  <si>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</si>
  <si>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</si>
  <si>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</si>
  <si>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</si>
  <si>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</si>
  <si>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</si>
  <si>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</si>
  <si>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</si>
  <si>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</si>
  <si>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</si>
  <si>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</si>
  <si>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</si>
  <si>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</si>
  <si>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</si>
  <si>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</si>
  <si>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</si>
  <si>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</si>
  <si>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</si>
  <si>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</si>
  <si>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</si>
  <si>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</si>
  <si>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</si>
  <si>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</si>
  <si>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</si>
  <si>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</si>
  <si>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</si>
  <si>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</si>
  <si>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</si>
  <si>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</si>
  <si>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</si>
  <si>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</si>
  <si>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</si>
  <si>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</si>
  <si>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</si>
  <si>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</si>
  <si>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</si>
  <si>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</si>
  <si>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</si>
  <si>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</si>
  <si>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</si>
  <si>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</si>
  <si>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</si>
  <si>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</si>
  <si>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</si>
  <si>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</si>
  <si>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</si>
  <si>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</si>
  <si>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</si>
  <si>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</si>
  <si>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</si>
  <si>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</si>
  <si>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</si>
  <si>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</si>
  <si>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</si>
  <si>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</si>
  <si>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</si>
  <si>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</si>
  <si>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</si>
  <si>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</si>
  <si>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</si>
  <si>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</si>
  <si>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</si>
  <si>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</si>
  <si>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</si>
  <si>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</si>
  <si>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</si>
  <si>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</si>
  <si>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</si>
  <si>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</si>
  <si>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</si>
  <si>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</si>
  <si>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</si>
  <si>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</si>
  <si>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</si>
  <si>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</si>
  <si>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</si>
  <si>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</si>
  <si>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</si>
  <si>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</si>
  <si>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</si>
  <si>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</si>
  <si>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</si>
  <si>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</si>
  <si>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</si>
  <si>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</si>
  <si>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</si>
  <si>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</si>
  <si>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</si>
  <si>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</si>
  <si>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</si>
  <si>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</si>
  <si>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</si>
  <si>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</si>
  <si>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</si>
  <si>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</si>
  <si>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</si>
  <si>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</si>
  <si>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</si>
  <si>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</si>
  <si>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</si>
  <si>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</si>
  <si>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</si>
  <si>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</si>
  <si>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</si>
  <si>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</si>
  <si>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</si>
  <si>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</si>
  <si>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</si>
  <si>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</si>
  <si>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</si>
  <si>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</si>
  <si>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</si>
  <si>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</si>
  <si>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</si>
  <si>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</si>
  <si>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</si>
  <si>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</si>
  <si>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</si>
  <si>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</si>
  <si>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</si>
  <si>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</si>
  <si>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</si>
  <si>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</si>
  <si>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</si>
  <si>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</si>
  <si>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</si>
  <si>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</si>
  <si>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</si>
  <si>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</si>
  <si>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</si>
  <si>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</si>
  <si>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</si>
  <si>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</si>
  <si>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</si>
  <si>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</si>
  <si>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</si>
  <si>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</si>
  <si>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</si>
  <si>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</si>
  <si>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</si>
  <si>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</si>
  <si>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</si>
  <si>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</si>
  <si>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</si>
  <si>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</si>
  <si>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</si>
  <si>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</si>
  <si>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</si>
  <si>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</si>
  <si>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</si>
  <si>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</si>
  <si>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</si>
  <si>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</si>
  <si>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</si>
  <si>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</si>
  <si>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</si>
  <si>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</si>
  <si>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</si>
  <si>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</si>
  <si>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</si>
  <si>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</si>
  <si>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</si>
  <si>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</si>
  <si>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</si>
  <si>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</si>
  <si>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</si>
  <si>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</si>
  <si>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</si>
  <si>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</si>
  <si>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</si>
  <si>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</si>
  <si>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</si>
  <si>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</si>
  <si>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</si>
  <si>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</si>
  <si>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</si>
  <si>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</si>
  <si>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</si>
  <si>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</si>
  <si>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</si>
  <si>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</si>
  <si>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</si>
  <si>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</si>
  <si>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</si>
  <si>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</si>
  <si>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</si>
  <si>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</si>
  <si>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</si>
  <si>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</si>
  <si>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</si>
  <si>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</si>
  <si>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</si>
  <si>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</si>
  <si>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</si>
  <si>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</si>
  <si>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</si>
  <si>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</si>
  <si>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</si>
  <si>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</si>
  <si>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</si>
  <si>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</si>
  <si>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</si>
  <si>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</si>
  <si>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</si>
  <si>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</si>
  <si>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</si>
  <si>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</si>
  <si>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</si>
  <si>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</si>
  <si>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</si>
  <si>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</si>
  <si>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</si>
  <si>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</si>
  <si>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</si>
  <si>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</si>
  <si>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</si>
  <si>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</si>
  <si>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</si>
  <si>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</si>
  <si>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</si>
  <si>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</si>
  <si>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</si>
  <si>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</si>
  <si>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</si>
  <si>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</si>
  <si>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</si>
  <si>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</si>
  <si>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</si>
  <si>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</si>
  <si>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</si>
  <si>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</si>
  <si>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</si>
  <si>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</si>
  <si>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</si>
  <si>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</si>
  <si>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</si>
  <si>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</si>
  <si>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</si>
  <si>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</si>
  <si>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</si>
  <si>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</si>
  <si>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</si>
  <si>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</si>
  <si>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</si>
  <si>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</si>
  <si>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</si>
  <si>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</si>
  <si>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</si>
  <si>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</si>
  <si>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</si>
  <si>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</si>
  <si>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</si>
  <si>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</si>
  <si>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</si>
  <si>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</si>
  <si>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</si>
  <si>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</si>
  <si>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</si>
  <si>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</si>
  <si>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</si>
  <si>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</si>
  <si>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</si>
  <si>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</si>
  <si>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</si>
  <si>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</si>
  <si>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</si>
  <si>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</si>
  <si>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</si>
  <si>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</si>
  <si>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</si>
  <si>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</si>
  <si>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</si>
  <si>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</si>
  <si>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</si>
  <si>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</si>
  <si>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</si>
  <si>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</si>
  <si>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</si>
  <si>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</si>
  <si>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</si>
  <si>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</si>
  <si>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</si>
  <si>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</si>
  <si>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</si>
  <si>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</si>
  <si>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</si>
  <si>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</si>
  <si>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</si>
  <si>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</si>
  <si>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</si>
  <si>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</si>
  <si>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</si>
  <si>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</si>
  <si>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</si>
  <si>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</si>
  <si>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</si>
  <si>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</si>
  <si>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</si>
  <si>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</si>
  <si>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</si>
  <si>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</si>
  <si>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</si>
  <si>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</si>
  <si>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</si>
  <si>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</si>
  <si>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</si>
  <si>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</si>
  <si>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</si>
  <si>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</si>
  <si>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</si>
  <si>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</si>
  <si>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</si>
  <si>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</si>
  <si>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</si>
  <si>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</si>
  <si>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</si>
  <si>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</si>
  <si>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</si>
  <si>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</si>
  <si>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</si>
  <si>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</si>
  <si>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</si>
  <si>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</si>
  <si>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</si>
  <si>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</si>
  <si>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</si>
  <si>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</si>
  <si>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</si>
  <si>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</si>
  <si>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</si>
  <si>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</si>
  <si>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</si>
  <si>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</si>
  <si>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</si>
  <si>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</si>
  <si>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</si>
  <si>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</si>
  <si>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</si>
  <si>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</si>
  <si>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</si>
  <si>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</si>
  <si>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</si>
  <si>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</si>
  <si>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</si>
  <si>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</si>
  <si>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</si>
  <si>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</si>
  <si>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</si>
  <si>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</si>
  <si>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</si>
  <si>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</si>
  <si>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</si>
  <si>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</si>
  <si>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</si>
  <si>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</si>
  <si>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</si>
  <si>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</si>
  <si>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</si>
  <si>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</si>
  <si>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</si>
  <si>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</si>
  <si>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</si>
  <si>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</si>
  <si>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</si>
  <si>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</si>
  <si>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</si>
  <si>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</si>
  <si>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</si>
  <si>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</si>
  <si>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</si>
  <si>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</si>
  <si>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</si>
  <si>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</si>
  <si>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</si>
  <si>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</si>
  <si>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</si>
  <si>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</si>
  <si>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</si>
  <si>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</si>
  <si>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</si>
  <si>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</si>
  <si>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</si>
  <si>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</si>
  <si>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</si>
  <si>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</si>
  <si>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</si>
  <si>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</si>
  <si>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</si>
  <si>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</si>
  <si>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</si>
  <si>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</si>
  <si>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</si>
  <si>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</si>
  <si>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</si>
  <si>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</si>
  <si>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</si>
  <si>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</si>
  <si>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</si>
  <si>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</si>
  <si>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</si>
  <si>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</si>
  <si>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</si>
  <si>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</si>
  <si>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</si>
  <si>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</si>
  <si>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</si>
  <si>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</si>
  <si>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</si>
  <si>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</si>
  <si>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</si>
  <si>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</si>
  <si>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</si>
  <si>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</si>
  <si>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</si>
  <si>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</si>
  <si>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</si>
  <si>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</si>
  <si>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</si>
  <si>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</si>
  <si>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</si>
  <si>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</si>
  <si>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</si>
  <si>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</si>
  <si>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</si>
  <si>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</si>
  <si>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</si>
  <si>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</si>
  <si>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</si>
  <si>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</si>
  <si>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</si>
  <si>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</si>
  <si>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</si>
  <si>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</si>
  <si>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</si>
  <si>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</si>
  <si>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</si>
  <si>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</si>
  <si>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</si>
  <si>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</si>
  <si>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</si>
  <si>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</si>
  <si>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</si>
  <si>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</si>
  <si>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</si>
  <si>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</si>
  <si>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</si>
  <si>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</si>
  <si>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</si>
  <si>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</si>
  <si>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</si>
  <si>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</si>
  <si>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</si>
  <si>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</si>
  <si>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</si>
  <si>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</si>
  <si>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</si>
  <si>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</si>
  <si>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</si>
  <si>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</si>
  <si>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</si>
  <si>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</si>
  <si>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</si>
  <si>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</si>
  <si>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</si>
  <si>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</si>
  <si>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</si>
  <si>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</si>
  <si>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</si>
  <si>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</si>
  <si>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</si>
  <si>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</si>
  <si>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</si>
  <si>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</si>
  <si>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</si>
  <si>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</si>
  <si>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</si>
  <si>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</si>
  <si>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</si>
  <si>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</si>
  <si>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</si>
  <si>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</si>
  <si>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</si>
  <si>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</si>
  <si>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</si>
  <si>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</si>
  <si>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</si>
  <si>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</si>
  <si>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</si>
  <si>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</si>
  <si>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</si>
  <si>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</si>
  <si>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</si>
  <si>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</si>
  <si>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</si>
  <si>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</si>
  <si>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</si>
  <si>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</si>
  <si>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</si>
  <si>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</si>
  <si>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</si>
  <si>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</si>
  <si>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</si>
  <si>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</si>
  <si>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</si>
  <si>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</si>
  <si>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</si>
  <si>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</si>
  <si>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</si>
  <si>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</si>
  <si>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</si>
  <si>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</si>
  <si>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</si>
  <si>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</si>
  <si>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</si>
  <si>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</si>
  <si>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</si>
  <si>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</si>
  <si>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</si>
  <si>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</si>
  <si>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</si>
  <si>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</si>
  <si>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</si>
  <si>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</si>
  <si>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</si>
  <si>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</si>
  <si>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</si>
  <si>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</si>
  <si>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</si>
  <si>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</si>
  <si>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</si>
  <si>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</si>
  <si>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</si>
  <si>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</si>
  <si>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</si>
  <si>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</si>
  <si>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</si>
  <si>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</si>
  <si>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</si>
  <si>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</si>
  <si>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</si>
  <si>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</si>
  <si>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</si>
  <si>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</si>
  <si>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</si>
  <si>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</si>
  <si>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</si>
  <si>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</si>
  <si>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</si>
  <si>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</si>
  <si>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</si>
  <si>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</si>
  <si>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</si>
  <si>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</si>
  <si>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</si>
  <si>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</si>
  <si>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</si>
  <si>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</si>
  <si>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</si>
  <si>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</si>
  <si>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</si>
  <si>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</si>
  <si>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</si>
  <si>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</si>
  <si>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</si>
  <si>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</si>
  <si>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</si>
  <si>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</si>
  <si>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</si>
  <si>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</si>
  <si>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</si>
  <si>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</si>
  <si>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</si>
  <si>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</si>
  <si>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</si>
  <si>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</si>
  <si>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</si>
  <si>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</si>
  <si>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</si>
  <si>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</si>
  <si>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</si>
  <si>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</si>
  <si>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</si>
  <si>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</si>
  <si>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</si>
  <si>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</si>
  <si>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</si>
  <si>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</si>
  <si>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</si>
  <si>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</si>
  <si>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</si>
  <si>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</si>
  <si>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</si>
  <si>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</si>
  <si>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</si>
  <si>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</si>
  <si>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</si>
  <si>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</si>
  <si>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</si>
  <si>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</si>
  <si>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</si>
  <si>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</si>
  <si>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</si>
  <si>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</si>
  <si>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</si>
  <si>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</si>
  <si>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</si>
  <si>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</si>
  <si>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</si>
  <si>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</si>
  <si>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</si>
  <si>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</si>
  <si>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</si>
  <si>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</si>
  <si>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</si>
  <si>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</si>
  <si>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</si>
  <si>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</si>
  <si>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</si>
  <si>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</si>
  <si>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</si>
  <si>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</si>
  <si>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</si>
  <si>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</si>
  <si>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</si>
  <si>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</si>
  <si>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</si>
  <si>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</si>
  <si>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</si>
  <si>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</si>
  <si>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</si>
  <si>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</si>
  <si>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</si>
  <si>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</si>
  <si>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</si>
  <si>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</si>
  <si>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</si>
  <si>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</si>
  <si>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</si>
  <si>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</si>
  <si>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</si>
  <si>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</si>
  <si>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</si>
  <si>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</si>
  <si>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</si>
  <si>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</si>
  <si>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</si>
  <si>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</si>
  <si>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</si>
  <si>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</si>
  <si>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</si>
  <si>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</si>
  <si>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</si>
  <si>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</si>
  <si>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</si>
  <si>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</si>
  <si>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</si>
  <si>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</si>
  <si>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</si>
  <si>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</si>
  <si>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</si>
  <si>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</si>
  <si>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</si>
  <si>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</si>
  <si>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</si>
  <si>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</si>
  <si>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</si>
  <si>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</si>
  <si>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</si>
  <si>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</si>
  <si>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</si>
  <si>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</si>
  <si>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</si>
  <si>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</si>
  <si>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</si>
  <si>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</si>
  <si>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</si>
  <si>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</si>
  <si>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</si>
  <si>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</si>
  <si>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</si>
  <si>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</si>
  <si>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</si>
  <si>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</si>
  <si>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</si>
  <si>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</si>
  <si>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</si>
  <si>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</si>
  <si>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</si>
  <si>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</si>
  <si>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</si>
  <si>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</si>
  <si>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</si>
  <si>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</si>
  <si>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</si>
  <si>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</si>
  <si>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</si>
  <si>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</si>
  <si>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</si>
  <si>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</si>
  <si>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</si>
  <si>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</si>
  <si>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</si>
  <si>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</si>
  <si>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</si>
  <si>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</si>
  <si>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</si>
  <si>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</si>
  <si>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</si>
  <si>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</si>
  <si>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</si>
  <si>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</si>
  <si>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</si>
  <si>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</si>
  <si>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</si>
  <si>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</si>
  <si>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</si>
  <si>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</si>
  <si>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</si>
  <si>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</si>
  <si>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</si>
  <si>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</si>
  <si>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</si>
  <si>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</si>
  <si>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</si>
  <si>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</si>
  <si>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</si>
  <si>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</si>
  <si>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</si>
  <si>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</si>
  <si>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</si>
  <si>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</si>
  <si>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</si>
  <si>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</si>
  <si>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</si>
  <si>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</si>
  <si>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</si>
  <si>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</si>
  <si>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</si>
  <si>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</si>
  <si>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</si>
  <si>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</si>
  <si>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</si>
  <si>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</si>
  <si>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</si>
  <si>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</si>
  <si>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</si>
  <si>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</si>
  <si>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</si>
  <si>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</si>
  <si>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</si>
  <si>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</si>
  <si>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</si>
  <si>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</si>
  <si>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</si>
  <si>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</si>
  <si>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</si>
  <si>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</si>
  <si>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</si>
  <si>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</si>
  <si>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</si>
  <si>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</si>
  <si>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</si>
  <si>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</si>
  <si>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</si>
  <si>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</si>
  <si>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</si>
  <si>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</si>
  <si>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</si>
  <si>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</si>
  <si>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</si>
  <si>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</si>
  <si>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</si>
  <si>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</si>
  <si>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</si>
  <si>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</si>
  <si>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</si>
  <si>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</si>
  <si>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</si>
  <si>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</si>
  <si>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</si>
  <si>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</si>
  <si>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</si>
  <si>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</si>
  <si>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</si>
  <si>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</si>
  <si>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</si>
  <si>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</si>
  <si>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</si>
  <si>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</si>
  <si>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</si>
  <si>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</si>
  <si>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</si>
  <si>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</si>
  <si>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</si>
  <si>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</si>
  <si>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</si>
  <si>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</si>
  <si>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</si>
  <si>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</si>
  <si>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</si>
  <si>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</si>
  <si>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</si>
  <si>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</si>
  <si>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</si>
  <si>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</si>
  <si>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</si>
  <si>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</si>
  <si>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</si>
  <si>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</si>
  <si>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</si>
  <si>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</si>
  <si>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</si>
  <si>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</si>
  <si>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</si>
  <si>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</si>
  <si>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</si>
  <si>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</si>
  <si>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</si>
  <si>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</si>
  <si>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</si>
  <si>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</si>
  <si>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</si>
  <si>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</si>
  <si>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</si>
  <si>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</si>
  <si>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</si>
  <si>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</si>
  <si>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</si>
  <si>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</si>
  <si>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</si>
  <si>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</si>
  <si>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</si>
  <si>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</si>
  <si>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</si>
  <si>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</si>
  <si>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</si>
  <si>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</si>
  <si>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</si>
  <si>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</si>
  <si>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</si>
  <si>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</si>
  <si>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</si>
  <si>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</si>
  <si>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</si>
  <si>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</si>
  <si>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</si>
  <si>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</si>
  <si>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</si>
  <si>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</si>
  <si>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</si>
  <si>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</si>
  <si>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</si>
  <si>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</si>
  <si>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</si>
  <si>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</si>
  <si>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</si>
  <si>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</si>
  <si>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</si>
  <si>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</si>
  <si>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</si>
  <si>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</si>
  <si>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</si>
  <si>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</si>
  <si>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</si>
  <si>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</si>
  <si>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</si>
  <si>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</si>
  <si>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</si>
  <si>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</si>
  <si>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</si>
  <si>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</si>
  <si>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</si>
  <si>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</si>
  <si>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</si>
  <si>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</si>
  <si>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</si>
  <si>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</si>
  <si>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</si>
  <si>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</si>
  <si>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</si>
  <si>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</si>
  <si>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</si>
  <si>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</si>
  <si>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</si>
  <si>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</si>
  <si>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</si>
  <si>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</si>
  <si>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</si>
  <si>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</si>
  <si>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</si>
  <si>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</si>
  <si>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</si>
  <si>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</si>
  <si>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</si>
  <si>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</si>
  <si>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</si>
  <si>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</si>
  <si>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</si>
  <si>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</si>
  <si>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</si>
  <si>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</si>
  <si>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</si>
  <si>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</si>
  <si>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</si>
  <si>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</si>
  <si>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</si>
  <si>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</si>
  <si>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</si>
  <si>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</si>
  <si>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</si>
  <si>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</si>
  <si>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</si>
  <si>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</si>
  <si>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</si>
  <si>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</si>
  <si>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</si>
  <si>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</si>
  <si>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</si>
  <si>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</si>
  <si>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</si>
  <si>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</si>
  <si>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</si>
  <si>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</si>
  <si>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</si>
  <si>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</si>
  <si>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</si>
  <si>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</si>
  <si>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</si>
  <si>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</si>
  <si>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</si>
  <si>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</si>
  <si>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</si>
  <si>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</si>
  <si>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</si>
  <si>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</si>
  <si>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</si>
  <si>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</si>
  <si>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</si>
  <si>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</si>
  <si>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</si>
  <si>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</si>
  <si>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</si>
  <si>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</si>
  <si>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</si>
  <si>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</si>
  <si>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</si>
  <si>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</si>
  <si>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</si>
  <si>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</si>
  <si>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</si>
  <si>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</si>
  <si>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</si>
  <si>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</si>
  <si>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</si>
  <si>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</si>
  <si>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</si>
  <si>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</si>
  <si>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</si>
  <si>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</si>
  <si>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</si>
  <si>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</si>
  <si>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</si>
  <si>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</si>
  <si>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</si>
  <si>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</si>
  <si>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</si>
  <si>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</si>
  <si>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</si>
  <si>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</si>
  <si>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</si>
  <si>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</si>
  <si>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</si>
  <si>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</si>
  <si>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</si>
  <si>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</si>
  <si>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</si>
  <si>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</si>
  <si>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</si>
  <si>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</si>
  <si>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</si>
  <si>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</si>
  <si>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</si>
  <si>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</si>
  <si>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</si>
  <si>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</si>
  <si>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</si>
  <si>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</si>
  <si>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</si>
  <si>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</si>
  <si>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</si>
  <si>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</si>
  <si>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</si>
  <si>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</si>
  <si>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</si>
  <si>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</si>
  <si>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</si>
  <si>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</si>
  <si>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</si>
  <si>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</si>
  <si>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</si>
  <si>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</si>
  <si>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</si>
  <si>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</si>
  <si>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</si>
  <si>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</si>
  <si>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</si>
  <si>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</si>
  <si>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</si>
  <si>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</si>
  <si>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</si>
  <si>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</si>
  <si>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</si>
  <si>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</si>
  <si>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</si>
  <si>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</si>
  <si>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</si>
  <si>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</si>
  <si>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</si>
  <si>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</si>
  <si>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</si>
  <si>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</si>
  <si>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</si>
  <si>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</si>
  <si>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</si>
  <si>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</si>
  <si>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</si>
  <si>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</si>
  <si>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</si>
  <si>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</si>
  <si>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</si>
  <si>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</si>
  <si>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</si>
  <si>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</si>
  <si>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</si>
  <si>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</si>
  <si>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</si>
  <si>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</si>
  <si>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</si>
  <si>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</si>
  <si>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</si>
  <si>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</si>
  <si>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</si>
  <si>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</si>
  <si>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</si>
  <si>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</si>
  <si>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</si>
  <si>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</si>
  <si>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</si>
  <si>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</si>
  <si>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</si>
  <si>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</si>
  <si>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</si>
  <si>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</si>
  <si>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</si>
  <si>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</si>
  <si>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</si>
  <si>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</si>
  <si>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</si>
  <si>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</si>
  <si>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</si>
  <si>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</si>
  <si>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</si>
  <si>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</si>
  <si>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</si>
  <si>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</si>
  <si>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</si>
  <si>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</si>
  <si>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</si>
  <si>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</si>
  <si>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</si>
  <si>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</si>
  <si>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</si>
  <si>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</si>
  <si>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</si>
  <si>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</si>
  <si>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</si>
  <si>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</si>
  <si>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</si>
  <si>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</si>
  <si>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</si>
  <si>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</si>
  <si>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</si>
  <si>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</si>
  <si>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</si>
  <si>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</si>
  <si>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</si>
  <si>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</si>
  <si>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</si>
  <si>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</si>
  <si>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</si>
  <si>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</si>
  <si>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</si>
  <si>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</si>
  <si>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</si>
  <si>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</si>
  <si>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</si>
  <si>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</si>
  <si>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</si>
  <si>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</si>
  <si>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</si>
  <si>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</si>
  <si>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</si>
  <si>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</si>
  <si>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</si>
  <si>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</si>
  <si>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</si>
  <si>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</si>
  <si>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</si>
  <si>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</si>
  <si>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</si>
  <si>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</si>
  <si>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</si>
  <si>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</si>
  <si>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</si>
  <si>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</si>
  <si>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</si>
  <si>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</si>
  <si>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</si>
  <si>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</si>
  <si>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</si>
  <si>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</si>
  <si>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</si>
  <si>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</si>
  <si>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</si>
  <si>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</si>
  <si>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</si>
  <si>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</si>
  <si>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</si>
  <si>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</si>
  <si>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</si>
  <si>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</si>
  <si>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</si>
  <si>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</si>
  <si>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</si>
  <si>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</si>
  <si>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</si>
  <si>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</si>
  <si>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</si>
  <si>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</si>
  <si>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</si>
  <si>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</si>
  <si>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</si>
  <si>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</si>
  <si>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</si>
  <si>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</si>
  <si>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</si>
  <si>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</si>
  <si>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</si>
  <si>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</si>
  <si>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</si>
  <si>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</si>
  <si>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</si>
  <si>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</si>
  <si>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</si>
  <si>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</si>
  <si>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</si>
  <si>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</si>
  <si>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</si>
  <si>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</si>
  <si>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</si>
  <si>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</si>
  <si>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</si>
  <si>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</si>
  <si>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</si>
  <si>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</si>
  <si>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</si>
  <si>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</si>
  <si>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</si>
  <si>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</si>
  <si>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</si>
  <si>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</si>
  <si>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</si>
  <si>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</si>
  <si>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</si>
  <si>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</si>
  <si>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</si>
  <si>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</si>
  <si>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</si>
  <si>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</si>
  <si>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</si>
  <si>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</si>
  <si>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</si>
  <si>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</si>
  <si>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</si>
  <si>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</si>
  <si>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</si>
  <si>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</si>
  <si>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</si>
  <si>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</si>
  <si>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</si>
  <si>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</si>
  <si>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</si>
  <si>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</si>
  <si>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</si>
  <si>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</si>
  <si>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</si>
  <si>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</si>
  <si>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</si>
  <si>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</si>
  <si>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</si>
  <si>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</si>
  <si>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</si>
  <si>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</si>
  <si>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</si>
  <si>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</si>
  <si>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</si>
  <si>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</si>
  <si>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</si>
  <si>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</si>
  <si>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</si>
  <si>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</si>
  <si>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</si>
  <si>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</si>
  <si>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</si>
  <si>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</si>
  <si>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</si>
  <si>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</si>
  <si>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</si>
  <si>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</si>
  <si>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</si>
  <si>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</si>
  <si>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</si>
  <si>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</si>
  <si>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</si>
  <si>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</si>
  <si>
    <t>Storage_Battery_new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</si>
</sst>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 #,##0.00\ _F_t_-;\-* #,##0.00\ _F_t_-;_-* &quot;-&quot;??\ _F_t_-;_-@_-"/>
    <numFmt numFmtId="166" formatCode="_-* #,##0\ _F_t_-;\-* #,##0\ _F_t_-;_-* &quot;-&quot;??\ _F_t_-;_-@_-"/>
    <numFmt numFmtId="167" formatCode="0.0%"/>
    <numFmt numFmtId="168"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300">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0" fillId="11" borderId="0" xfId="0" applyFill="1"/>
    <xf numFmtId="0" fontId="0" fillId="0" borderId="0" xfId="0" applyFill="1"/>
    <xf numFmtId="167" fontId="0" fillId="0" borderId="0" xfId="1" applyNumberFormat="1" applyFont="1"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68"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9" fontId="8" fillId="6" borderId="7" xfId="1" applyFont="1" applyFill="1" applyBorder="1" applyAlignment="1">
      <alignment horizontal="center" wrapText="1"/>
    </xf>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35" fillId="10" borderId="0" xfId="0" applyFont="1" applyFill="1" applyAlignment="1">
      <alignment vertical="top"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33" fillId="10" borderId="0" xfId="0" applyFont="1" applyFill="1" applyAlignment="1">
      <alignment vertical="top" wrapText="1"/>
    </xf>
    <xf numFmtId="0" fontId="37" fillId="9" borderId="35" xfId="0" applyFont="1" applyFill="1" applyBorder="1" applyAlignment="1">
      <alignment horizontal="center" wrapText="1"/>
    </xf>
    <xf numFmtId="17" fontId="35" fillId="10" borderId="0" xfId="0" quotePrefix="1" applyNumberFormat="1" applyFont="1" applyFill="1" applyAlignment="1">
      <alignment horizontal="center" vertical="top" wrapText="1"/>
    </xf>
    <xf numFmtId="0" fontId="36" fillId="10" borderId="0" xfId="0" applyFont="1" applyFill="1" applyAlignment="1">
      <alignment vertical="top"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5" fillId="10" borderId="38" xfId="0" applyFont="1" applyFill="1" applyBorder="1" applyAlignment="1">
      <alignment horizontal="left" vertical="center" wrapText="1"/>
    </xf>
    <xf numFmtId="0" fontId="38" fillId="10" borderId="0" xfId="0" applyFont="1" applyFill="1" applyAlignment="1">
      <alignment wrapText="1"/>
    </xf>
    <xf numFmtId="0" fontId="33" fillId="10" borderId="0" xfId="0" applyFont="1" applyFill="1" applyAlignment="1">
      <alignment wrapText="1"/>
    </xf>
    <xf numFmtId="0" fontId="35" fillId="10" borderId="36"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37" fillId="9" borderId="35" xfId="0" applyFont="1" applyFill="1" applyBorder="1" applyAlignment="1">
      <alignment horizontal="center" vertical="center" wrapText="1"/>
    </xf>
    <xf numFmtId="0" fontId="33" fillId="10" borderId="0" xfId="0" applyFont="1" applyFill="1" applyAlignment="1">
      <alignment vertical="top"/>
    </xf>
    <xf numFmtId="0" fontId="35" fillId="10" borderId="37" xfId="0" applyFont="1" applyFill="1" applyBorder="1" applyAlignment="1">
      <alignment horizontal="center" vertical="center" wrapText="1"/>
    </xf>
    <xf numFmtId="0" fontId="27" fillId="10" borderId="0" xfId="0" applyFont="1" applyFill="1" applyAlignment="1">
      <alignment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46" fillId="10" borderId="0" xfId="0" applyFont="1" applyFill="1" applyAlignment="1">
      <alignment vertical="center" wrapText="1"/>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30"/>
  <sheetViews>
    <sheetView tabSelected="1" workbookViewId="0">
      <selection activeCell="E9" sqref="E9"/>
    </sheetView>
  </sheetViews>
  <sheetFormatPr defaultRowHeight="14.5" x14ac:dyDescent="0.35"/>
  <cols>
    <col min="1" max="1" width="29" bestFit="1" customWidth="1"/>
    <col min="2" max="2" width="17.81640625" bestFit="1" customWidth="1"/>
    <col min="3" max="3" width="10.7265625" bestFit="1" customWidth="1"/>
    <col min="4" max="4" width="22.26953125" bestFit="1" customWidth="1"/>
    <col min="5" max="5" width="16" bestFit="1" customWidth="1"/>
    <col min="6" max="6" width="7.1796875" bestFit="1" customWidth="1"/>
    <col min="7" max="7" width="9.26953125" bestFit="1" customWidth="1"/>
    <col min="8" max="8" width="25.7265625" bestFit="1" customWidth="1"/>
    <col min="9" max="10" width="16.453125" customWidth="1"/>
    <col min="11" max="11" width="75.26953125" bestFit="1" customWidth="1"/>
    <col min="12" max="12" width="60.453125" bestFit="1" customWidth="1"/>
    <col min="13" max="13" width="59.26953125" bestFit="1" customWidth="1"/>
    <col min="14" max="15" width="51.1796875" bestFit="1" customWidth="1"/>
    <col min="16" max="16" width="50.54296875" bestFit="1" customWidth="1"/>
    <col min="17" max="18" width="51.1796875" bestFit="1" customWidth="1"/>
    <col min="19" max="19" width="58.7265625" bestFit="1" customWidth="1"/>
    <col min="20" max="21" width="55.1796875" bestFit="1" customWidth="1"/>
    <col min="22" max="22" width="58.26953125" bestFit="1" customWidth="1"/>
    <col min="23" max="24" width="65.453125" bestFit="1" customWidth="1"/>
    <col min="25" max="26" width="51.26953125" bestFit="1" customWidth="1"/>
    <col min="27" max="27" width="50.7265625" bestFit="1" customWidth="1"/>
    <col min="28" max="29" width="51.26953125" bestFit="1" customWidth="1"/>
    <col min="30" max="30" width="58.26953125" bestFit="1" customWidth="1"/>
    <col min="31" max="31" width="48.26953125" bestFit="1" customWidth="1"/>
    <col min="32" max="32" width="55.453125" bestFit="1" customWidth="1"/>
    <col min="33" max="33" width="49.1796875" bestFit="1" customWidth="1"/>
    <col min="34" max="34" width="45.81640625" bestFit="1" customWidth="1"/>
    <col min="35" max="35" width="76.54296875" bestFit="1" customWidth="1"/>
    <col min="36" max="36" width="72.81640625" bestFit="1" customWidth="1"/>
    <col min="37" max="37" width="80" bestFit="1" customWidth="1"/>
    <col min="38" max="38" width="64.1796875" bestFit="1" customWidth="1"/>
    <col min="39" max="39" width="57.7265625" bestFit="1" customWidth="1"/>
    <col min="40" max="40" width="51.54296875" bestFit="1" customWidth="1"/>
    <col min="41" max="41" width="60" bestFit="1" customWidth="1"/>
    <col min="42" max="42" width="55.54296875" bestFit="1" customWidth="1"/>
    <col min="43" max="43" width="49.1796875" bestFit="1" customWidth="1"/>
    <col min="44" max="44" width="56.26953125" bestFit="1" customWidth="1"/>
    <col min="45" max="45" width="49.453125" bestFit="1" customWidth="1"/>
    <col min="46" max="46" width="56.54296875" bestFit="1" customWidth="1"/>
    <col min="47" max="47" width="73" bestFit="1" customWidth="1"/>
    <col min="48" max="48" width="81.1796875" bestFit="1" customWidth="1"/>
    <col min="49" max="49" width="91.54296875" bestFit="1" customWidth="1"/>
    <col min="50" max="50" width="65.54296875" bestFit="1" customWidth="1"/>
    <col min="51" max="51" width="59.453125" bestFit="1" customWidth="1"/>
    <col min="52" max="52" width="77.453125" bestFit="1" customWidth="1"/>
    <col min="53" max="53" width="48.54296875" bestFit="1" customWidth="1"/>
    <col min="54" max="54" width="63.26953125" bestFit="1" customWidth="1"/>
    <col min="55" max="55" width="11.26953125" bestFit="1" customWidth="1"/>
    <col min="56" max="56" width="48.81640625" bestFit="1" customWidth="1"/>
    <col min="57" max="57" width="39.7265625" bestFit="1" customWidth="1"/>
    <col min="58" max="58" width="38" bestFit="1" customWidth="1"/>
    <col min="59" max="59" width="14.453125" bestFit="1" customWidth="1"/>
    <col min="60" max="60" width="26" bestFit="1" customWidth="1"/>
    <col min="61" max="61" width="22.7265625" bestFit="1" customWidth="1"/>
    <col min="62" max="62" width="42.7265625" bestFit="1" customWidth="1"/>
    <col min="63" max="63" width="27.81640625" bestFit="1" customWidth="1"/>
    <col min="64" max="64" width="53.453125" bestFit="1" customWidth="1"/>
    <col min="65" max="65" width="25.54296875" bestFit="1" customWidth="1"/>
    <col min="66" max="66" width="38.81640625" bestFit="1" customWidth="1"/>
    <col min="67" max="67" width="12.26953125" bestFit="1" customWidth="1"/>
    <col min="68" max="68" width="10.7265625" bestFit="1" customWidth="1"/>
    <col min="69" max="69" width="52.7265625" bestFit="1" customWidth="1"/>
    <col min="70" max="71" width="46.26953125" bestFit="1" customWidth="1"/>
    <col min="72" max="72" width="45.54296875" bestFit="1" customWidth="1"/>
    <col min="73" max="73" width="42.453125" bestFit="1" customWidth="1"/>
    <col min="74" max="75" width="46.26953125" bestFit="1" customWidth="1"/>
    <col min="76" max="76" width="53.26953125" bestFit="1" customWidth="1"/>
    <col min="77" max="77" width="51.7265625" bestFit="1" customWidth="1"/>
    <col min="78" max="78" width="75.26953125" bestFit="1" customWidth="1"/>
    <col min="79" max="79" width="60.453125" bestFit="1" customWidth="1"/>
    <col min="80" max="80" width="59.26953125" bestFit="1" customWidth="1"/>
    <col min="81" max="82" width="51.1796875" bestFit="1" customWidth="1"/>
    <col min="83" max="83" width="50.54296875" bestFit="1" customWidth="1"/>
    <col min="84" max="85" width="51.1796875" bestFit="1" customWidth="1"/>
    <col min="86" max="86" width="58.7265625" bestFit="1" customWidth="1"/>
    <col min="87" max="88" width="55.1796875" bestFit="1" customWidth="1"/>
    <col min="89" max="89" width="58.26953125" bestFit="1" customWidth="1"/>
    <col min="90" max="91" width="65.453125" bestFit="1" customWidth="1"/>
    <col min="92" max="93" width="51.26953125" bestFit="1" customWidth="1"/>
    <col min="94" max="94" width="50.7265625" bestFit="1" customWidth="1"/>
    <col min="95" max="96" width="51.26953125" bestFit="1" customWidth="1"/>
    <col min="97" max="97" width="58.26953125" bestFit="1" customWidth="1"/>
    <col min="98" max="98" width="48.26953125" bestFit="1" customWidth="1"/>
    <col min="99" max="99" width="55.453125" bestFit="1" customWidth="1"/>
    <col min="100" max="100" width="49.1796875" bestFit="1" customWidth="1"/>
    <col min="101" max="101" width="45.81640625" bestFit="1" customWidth="1"/>
    <col min="102" max="102" width="76.54296875" bestFit="1" customWidth="1"/>
    <col min="103" max="103" width="72.81640625" bestFit="1" customWidth="1"/>
    <col min="104" max="104" width="80" bestFit="1" customWidth="1"/>
    <col min="105" max="105" width="64.1796875" bestFit="1" customWidth="1"/>
    <col min="106" max="106" width="57.7265625" bestFit="1" customWidth="1"/>
    <col min="107" max="107" width="51.54296875" bestFit="1" customWidth="1"/>
    <col min="108" max="108" width="60" bestFit="1" customWidth="1"/>
    <col min="109" max="109" width="55.54296875" bestFit="1" customWidth="1"/>
    <col min="110" max="110" width="49.1796875" bestFit="1" customWidth="1"/>
    <col min="111" max="111" width="56.26953125" bestFit="1" customWidth="1"/>
    <col min="112" max="112" width="49.453125" bestFit="1" customWidth="1"/>
    <col min="113" max="113" width="56.54296875" bestFit="1" customWidth="1"/>
    <col min="114" max="114" width="73" bestFit="1" customWidth="1"/>
    <col min="115" max="115" width="81.1796875" bestFit="1" customWidth="1"/>
    <col min="116" max="116" width="91.54296875" bestFit="1" customWidth="1"/>
    <col min="117" max="117" width="65.54296875" bestFit="1" customWidth="1"/>
    <col min="118" max="118" width="59.453125" bestFit="1" customWidth="1"/>
    <col min="119" max="119" width="77.453125" bestFit="1" customWidth="1"/>
    <col min="120" max="120" width="48.54296875" bestFit="1" customWidth="1"/>
    <col min="121" max="121" width="63.26953125" bestFit="1" customWidth="1"/>
    <col min="122" max="122" width="39" bestFit="1" customWidth="1"/>
    <col min="123" max="123" width="12.453125" bestFit="1" customWidth="1"/>
    <col min="124" max="124" width="10.81640625" bestFit="1" customWidth="1"/>
    <col min="125" max="125" width="24.453125" bestFit="1" customWidth="1"/>
    <col min="126" max="126" width="26.453125" bestFit="1" customWidth="1"/>
    <col min="127" max="127" width="44.1796875" bestFit="1" customWidth="1"/>
    <col min="128" max="128" width="40.7265625" bestFit="1" customWidth="1"/>
    <col min="129" max="129" width="16.1796875" bestFit="1" customWidth="1"/>
    <col min="130" max="130" width="46.81640625" bestFit="1" customWidth="1"/>
    <col min="131" max="131" width="47.1796875" bestFit="1" customWidth="1"/>
    <col min="132" max="132" width="57.26953125" bestFit="1" customWidth="1"/>
    <col min="133" max="133" width="30.81640625" bestFit="1" customWidth="1"/>
    <col min="134" max="134" width="71.54296875" bestFit="1" customWidth="1"/>
    <col min="135" max="135" width="45.81640625" bestFit="1" customWidth="1"/>
    <col min="136" max="136" width="32.54296875" bestFit="1" customWidth="1"/>
    <col min="137" max="137" width="18.26953125" bestFit="1" customWidth="1"/>
    <col min="138" max="138" width="70.54296875" bestFit="1" customWidth="1"/>
    <col min="139" max="139" width="45" bestFit="1" customWidth="1"/>
    <col min="140" max="140" width="31" bestFit="1" customWidth="1"/>
    <col min="141" max="141" width="29.453125" bestFit="1" customWidth="1"/>
    <col min="142" max="142" width="55.1796875" bestFit="1" customWidth="1"/>
    <col min="143" max="143" width="11.81640625" bestFit="1" customWidth="1"/>
    <col min="144" max="144" width="61" bestFit="1" customWidth="1"/>
    <col min="145" max="145" width="42.1796875" bestFit="1" customWidth="1"/>
    <col min="146" max="147" width="34.54296875" bestFit="1" customWidth="1"/>
    <col min="148" max="148" width="37.54296875" bestFit="1" customWidth="1"/>
    <col min="149" max="149" width="33.81640625" bestFit="1" customWidth="1"/>
    <col min="150" max="150" width="24" bestFit="1" customWidth="1"/>
    <col min="151" max="153" width="36.453125" bestFit="1" customWidth="1"/>
    <col min="154" max="154" width="12.81640625" bestFit="1" customWidth="1"/>
    <col min="155" max="155" width="23.81640625" bestFit="1" customWidth="1"/>
    <col min="156" max="156" width="18.81640625" bestFit="1" customWidth="1"/>
    <col min="157" max="157" width="35.26953125" bestFit="1" customWidth="1"/>
    <col min="158" max="160" width="39.81640625" bestFit="1" customWidth="1"/>
    <col min="161" max="161" width="39.26953125" bestFit="1" customWidth="1"/>
    <col min="162" max="163" width="39.81640625" bestFit="1" customWidth="1"/>
    <col min="164" max="165" width="65.453125" bestFit="1" customWidth="1"/>
    <col min="166" max="166" width="47.81640625" bestFit="1" customWidth="1"/>
    <col min="167" max="167" width="42.81640625" bestFit="1" customWidth="1"/>
    <col min="168" max="168" width="47.81640625" bestFit="1" customWidth="1"/>
    <col min="169" max="169" width="45" bestFit="1" customWidth="1"/>
    <col min="170" max="170" width="40" bestFit="1" customWidth="1"/>
    <col min="171" max="171" width="45" bestFit="1" customWidth="1"/>
    <col min="172" max="172" width="52.26953125" bestFit="1" customWidth="1"/>
    <col min="173" max="173" width="25.81640625" bestFit="1" customWidth="1"/>
    <col min="174" max="174" width="11.26953125" bestFit="1" customWidth="1"/>
  </cols>
  <sheetData>
    <row r="1" spans="1:10" x14ac:dyDescent="0.35">
      <c r="B1" t="s">
        <v>981</v>
      </c>
      <c r="C1" t="s">
        <v>203</v>
      </c>
      <c r="D1" t="s">
        <v>983</v>
      </c>
      <c r="E1" t="s">
        <v>243</v>
      </c>
    </row>
    <row r="2" spans="1:10" x14ac:dyDescent="0.35">
      <c r="A2" t="s">
        <v>1</v>
      </c>
      <c r="B2" t="s">
        <v>149</v>
      </c>
      <c r="C2" t="s">
        <v>150</v>
      </c>
      <c r="D2" t="s">
        <v>151</v>
      </c>
      <c r="E2" t="s">
        <v>152</v>
      </c>
      <c r="F2" t="s">
        <v>162</v>
      </c>
      <c r="G2" t="s">
        <v>153</v>
      </c>
      <c r="H2" t="s">
        <v>988</v>
      </c>
      <c r="I2" t="s">
        <v>982</v>
      </c>
      <c r="J2" t="s">
        <v>147</v>
      </c>
    </row>
    <row r="3" spans="1:10" s="140" customFormat="1" x14ac:dyDescent="0.35">
      <c r="A3" s="140" t="s">
        <v>1958</v>
      </c>
      <c r="B3" s="220">
        <f>DEA_REFuels!K1438*1000</f>
        <v>650000</v>
      </c>
      <c r="C3" s="140">
        <f>DEA_REFuels!K1374</f>
        <v>25</v>
      </c>
      <c r="D3" s="140">
        <f>DEA_REFuels!K1078/100</f>
        <v>0.02</v>
      </c>
      <c r="E3" s="140">
        <v>0</v>
      </c>
      <c r="F3" s="140">
        <v>2030</v>
      </c>
      <c r="G3" s="140" t="s">
        <v>161</v>
      </c>
      <c r="H3" s="140" t="s">
        <v>1960</v>
      </c>
      <c r="I3" s="140">
        <f>J3/(1-(1/(1+J3)^C3))</f>
        <v>0.11016807219002082</v>
      </c>
      <c r="J3" s="140">
        <v>0.1</v>
      </c>
    </row>
    <row r="4" spans="1:10" s="140" customFormat="1" x14ac:dyDescent="0.35">
      <c r="A4" s="140" t="s">
        <v>1958</v>
      </c>
      <c r="B4" s="220">
        <f>DEA_REFuels!K1440*1000</f>
        <v>400000</v>
      </c>
      <c r="C4" s="140">
        <f>DEA_REFuels!K1376</f>
        <v>30</v>
      </c>
      <c r="D4" s="140">
        <f>DEA_REFuels!K1080/100</f>
        <v>0.02</v>
      </c>
      <c r="E4" s="140">
        <v>0</v>
      </c>
      <c r="F4" s="140">
        <v>2050</v>
      </c>
      <c r="G4" s="140" t="s">
        <v>161</v>
      </c>
      <c r="H4" s="140" t="s">
        <v>1960</v>
      </c>
      <c r="I4" s="140">
        <f t="shared" ref="I4:I28" si="0">J4/(1-(1/(1+J4)^C4))</f>
        <v>0.1060792482526339</v>
      </c>
      <c r="J4" s="140">
        <v>0.1</v>
      </c>
    </row>
    <row r="5" spans="1:10" s="140" customFormat="1" x14ac:dyDescent="0.35">
      <c r="A5" s="140" t="s">
        <v>1959</v>
      </c>
      <c r="B5" s="220">
        <f>DEA_REFuels!K1086*1000</f>
        <v>450000</v>
      </c>
      <c r="C5" s="140">
        <f>DEA_REFuels!K1022</f>
        <v>30</v>
      </c>
      <c r="D5" s="140">
        <f>DEA_REFuels!K1430/100</f>
        <v>0.04</v>
      </c>
      <c r="E5" s="140">
        <v>0</v>
      </c>
      <c r="F5" s="140">
        <v>2030</v>
      </c>
      <c r="G5" s="140" t="s">
        <v>161</v>
      </c>
      <c r="H5" s="140" t="s">
        <v>1960</v>
      </c>
      <c r="I5" s="140">
        <f t="shared" si="0"/>
        <v>0.1060792482526339</v>
      </c>
      <c r="J5" s="140">
        <v>0.1</v>
      </c>
    </row>
    <row r="6" spans="1:10" s="140" customFormat="1" x14ac:dyDescent="0.35">
      <c r="A6" s="140" t="s">
        <v>1959</v>
      </c>
      <c r="B6" s="220">
        <f>DEA_REFuels!K1088*1000</f>
        <v>250000</v>
      </c>
      <c r="C6" s="140">
        <f>DEA_REFuels!K1024</f>
        <v>35</v>
      </c>
      <c r="D6" s="140">
        <f>DEA_REFuels!K1432/100</f>
        <v>0.04</v>
      </c>
      <c r="E6" s="140">
        <v>0</v>
      </c>
      <c r="F6" s="140">
        <v>2050</v>
      </c>
      <c r="G6" s="140" t="s">
        <v>161</v>
      </c>
      <c r="H6" s="140" t="s">
        <v>1960</v>
      </c>
      <c r="I6" s="140">
        <f t="shared" si="0"/>
        <v>0.10368970511989745</v>
      </c>
      <c r="J6" s="140">
        <v>0.1</v>
      </c>
    </row>
    <row r="7" spans="1:10" s="140" customFormat="1" x14ac:dyDescent="0.35">
      <c r="A7" s="140" t="s">
        <v>155</v>
      </c>
      <c r="B7" s="220">
        <v>0</v>
      </c>
      <c r="C7" s="140">
        <f>DEA_conversion!Q28</f>
        <v>25</v>
      </c>
      <c r="D7" s="140">
        <v>0</v>
      </c>
      <c r="E7" s="140">
        <f>DEA_conversion!Q56+60</f>
        <v>62.839672294000003</v>
      </c>
      <c r="F7" s="140">
        <v>2030</v>
      </c>
      <c r="G7" s="140" t="s">
        <v>161</v>
      </c>
      <c r="H7" s="140" t="s">
        <v>1962</v>
      </c>
      <c r="I7" s="140">
        <f t="shared" si="0"/>
        <v>0.11016807219002082</v>
      </c>
      <c r="J7" s="140">
        <v>0.1</v>
      </c>
    </row>
    <row r="8" spans="1:10" s="140" customFormat="1" x14ac:dyDescent="0.35">
      <c r="A8" s="140" t="s">
        <v>155</v>
      </c>
      <c r="B8" s="220">
        <v>0</v>
      </c>
      <c r="C8" s="140">
        <f>DEA_conversion!Q29</f>
        <v>25</v>
      </c>
      <c r="D8" s="140">
        <v>0</v>
      </c>
      <c r="E8" s="140">
        <f>DEA_conversion!Q57+60</f>
        <v>62.722755704999997</v>
      </c>
      <c r="F8" s="140">
        <v>2050</v>
      </c>
      <c r="G8" s="140" t="s">
        <v>161</v>
      </c>
      <c r="H8" s="140" t="s">
        <v>1962</v>
      </c>
      <c r="I8" s="140">
        <f t="shared" si="0"/>
        <v>0.11016807219002082</v>
      </c>
      <c r="J8" s="140">
        <v>0.1</v>
      </c>
    </row>
    <row r="9" spans="1:10" s="140" customFormat="1" x14ac:dyDescent="0.35">
      <c r="A9" s="140" t="s">
        <v>157</v>
      </c>
      <c r="B9" s="220">
        <v>0</v>
      </c>
      <c r="C9" s="140">
        <f>DEA_conversion!Q1762</f>
        <v>25</v>
      </c>
      <c r="D9" s="140">
        <v>0</v>
      </c>
      <c r="E9" s="140">
        <f>DEA_conversion!Q1834</f>
        <v>4.2</v>
      </c>
      <c r="F9" s="140">
        <v>2030</v>
      </c>
      <c r="G9" s="140" t="s">
        <v>161</v>
      </c>
      <c r="H9" s="140" t="s">
        <v>1961</v>
      </c>
      <c r="I9" s="140">
        <f t="shared" si="0"/>
        <v>0.11016807219002082</v>
      </c>
      <c r="J9" s="140">
        <v>0.1</v>
      </c>
    </row>
    <row r="10" spans="1:10" s="140" customFormat="1" x14ac:dyDescent="0.35">
      <c r="A10" s="140" t="s">
        <v>157</v>
      </c>
      <c r="B10" s="220">
        <v>0</v>
      </c>
      <c r="C10" s="140">
        <f>DEA_conversion!Q1763</f>
        <v>25</v>
      </c>
      <c r="D10" s="140">
        <v>0</v>
      </c>
      <c r="E10" s="140">
        <f>DEA_conversion!Q1835</f>
        <v>4</v>
      </c>
      <c r="F10" s="140">
        <v>2050</v>
      </c>
      <c r="G10" s="140" t="s">
        <v>161</v>
      </c>
      <c r="H10" s="140" t="s">
        <v>1961</v>
      </c>
      <c r="I10" s="140">
        <f t="shared" si="0"/>
        <v>0.11016807219002082</v>
      </c>
      <c r="J10" s="140">
        <v>0.1</v>
      </c>
    </row>
    <row r="11" spans="1:10" s="140" customFormat="1" x14ac:dyDescent="0.35">
      <c r="A11" s="140" t="s">
        <v>158</v>
      </c>
      <c r="B11" s="220">
        <v>0</v>
      </c>
      <c r="C11" s="140">
        <v>25</v>
      </c>
      <c r="D11" s="140">
        <v>0</v>
      </c>
      <c r="E11" s="140">
        <v>0</v>
      </c>
      <c r="F11" s="140">
        <v>2030</v>
      </c>
      <c r="G11" s="140" t="s">
        <v>161</v>
      </c>
      <c r="I11" s="140">
        <f t="shared" ref="I11:I12" si="1">J11/(1-(1/(1+J11)^C11))</f>
        <v>0.11016807219002082</v>
      </c>
      <c r="J11" s="140">
        <v>0.1</v>
      </c>
    </row>
    <row r="12" spans="1:10" s="140" customFormat="1" x14ac:dyDescent="0.35">
      <c r="A12" s="140" t="s">
        <v>158</v>
      </c>
      <c r="B12" s="220">
        <v>0</v>
      </c>
      <c r="C12" s="140">
        <v>30</v>
      </c>
      <c r="D12" s="140">
        <v>0</v>
      </c>
      <c r="E12" s="140">
        <v>0</v>
      </c>
      <c r="F12" s="140">
        <v>2050</v>
      </c>
      <c r="G12" s="140" t="s">
        <v>161</v>
      </c>
      <c r="I12" s="140">
        <f t="shared" si="1"/>
        <v>0.1060792482526339</v>
      </c>
      <c r="J12" s="140">
        <v>0.1</v>
      </c>
    </row>
    <row r="13" spans="1:10" s="140" customFormat="1" x14ac:dyDescent="0.35">
      <c r="A13" s="140" t="s">
        <v>2031</v>
      </c>
      <c r="B13" s="220">
        <f>DEA_Battery!F27*10^6</f>
        <v>622000</v>
      </c>
      <c r="C13" s="140">
        <f>DEA_Battery!F21</f>
        <v>25</v>
      </c>
      <c r="D13" s="140">
        <f>DEA_Battery!F31*1000/(DEA_Battery!F28*10^6*I13)</f>
        <v>7.9058090481352483E-2</v>
      </c>
      <c r="E13" s="140">
        <f>DEA_Battery!F32</f>
        <v>1.8</v>
      </c>
      <c r="F13" s="140">
        <v>2030</v>
      </c>
      <c r="G13" s="140" t="s">
        <v>161</v>
      </c>
      <c r="I13" s="140">
        <f t="shared" si="0"/>
        <v>0.11016807219002082</v>
      </c>
      <c r="J13" s="140">
        <v>0.1</v>
      </c>
    </row>
    <row r="14" spans="1:10" s="140" customFormat="1" x14ac:dyDescent="0.35">
      <c r="A14" s="140" t="s">
        <v>2031</v>
      </c>
      <c r="B14" s="220">
        <f>DEA_Battery!J27*10^6</f>
        <v>255000</v>
      </c>
      <c r="C14" s="140">
        <f>DEA_Battery!J21</f>
        <v>30</v>
      </c>
      <c r="D14" s="140">
        <f>DEA_Battery!J31*1000/(DEA_Battery!J28*10^6*I14)</f>
        <v>0.14544382320496266</v>
      </c>
      <c r="E14" s="140">
        <f>DEA_Battery!J32</f>
        <v>1.6</v>
      </c>
      <c r="F14" s="140">
        <v>2050</v>
      </c>
      <c r="G14" s="140" t="s">
        <v>161</v>
      </c>
      <c r="I14" s="140">
        <f t="shared" si="0"/>
        <v>0.1060792482526339</v>
      </c>
      <c r="J14" s="140">
        <v>0.1</v>
      </c>
    </row>
    <row r="15" spans="1:10" s="140" customFormat="1" x14ac:dyDescent="0.35">
      <c r="A15" s="140" t="s">
        <v>159</v>
      </c>
      <c r="B15" s="220">
        <v>0</v>
      </c>
      <c r="C15" s="140">
        <f>DEA_pumpedHydro!E8</f>
        <v>50</v>
      </c>
      <c r="D15" s="140">
        <v>0</v>
      </c>
      <c r="E15" s="140">
        <v>0</v>
      </c>
      <c r="F15" s="140">
        <v>2030</v>
      </c>
      <c r="G15" s="140" t="s">
        <v>161</v>
      </c>
      <c r="I15" s="140">
        <f t="shared" si="0"/>
        <v>0.10085917404611995</v>
      </c>
      <c r="J15" s="140">
        <v>0.1</v>
      </c>
    </row>
    <row r="16" spans="1:10" s="140" customFormat="1" x14ac:dyDescent="0.35">
      <c r="A16" s="140" t="s">
        <v>159</v>
      </c>
      <c r="B16" s="220">
        <v>0</v>
      </c>
      <c r="C16" s="140">
        <f>DEA_pumpedHydro!F8</f>
        <v>50</v>
      </c>
      <c r="D16" s="140">
        <v>0</v>
      </c>
      <c r="E16" s="140">
        <v>0</v>
      </c>
      <c r="F16" s="140">
        <v>2050</v>
      </c>
      <c r="G16" s="140" t="s">
        <v>161</v>
      </c>
      <c r="I16" s="140">
        <f t="shared" si="0"/>
        <v>0.10085917404611995</v>
      </c>
      <c r="J16" s="140">
        <v>0.1</v>
      </c>
    </row>
    <row r="17" spans="1:10" s="140" customFormat="1" x14ac:dyDescent="0.35">
      <c r="A17" s="140" t="s">
        <v>1963</v>
      </c>
      <c r="B17" s="220">
        <f>B15</f>
        <v>0</v>
      </c>
      <c r="C17" s="140">
        <f t="shared" ref="C17:F17" si="2">C15</f>
        <v>50</v>
      </c>
      <c r="D17" s="140">
        <f t="shared" si="2"/>
        <v>0</v>
      </c>
      <c r="E17" s="140">
        <f t="shared" si="2"/>
        <v>0</v>
      </c>
      <c r="F17" s="140">
        <f t="shared" si="2"/>
        <v>2030</v>
      </c>
      <c r="G17" s="140" t="s">
        <v>161</v>
      </c>
      <c r="H17" s="140" t="s">
        <v>1965</v>
      </c>
      <c r="I17" s="140">
        <f t="shared" si="0"/>
        <v>0.10085917404611995</v>
      </c>
      <c r="J17" s="140">
        <v>0.1</v>
      </c>
    </row>
    <row r="18" spans="1:10" s="140" customFormat="1" x14ac:dyDescent="0.35">
      <c r="A18" s="140" t="s">
        <v>1963</v>
      </c>
      <c r="B18" s="220">
        <f>B16</f>
        <v>0</v>
      </c>
      <c r="C18" s="140">
        <f t="shared" ref="C18:F18" si="3">C16</f>
        <v>50</v>
      </c>
      <c r="D18" s="140">
        <f t="shared" si="3"/>
        <v>0</v>
      </c>
      <c r="E18" s="140">
        <f t="shared" si="3"/>
        <v>0</v>
      </c>
      <c r="F18" s="140">
        <f t="shared" si="3"/>
        <v>2050</v>
      </c>
      <c r="G18" s="140" t="s">
        <v>161</v>
      </c>
      <c r="H18" s="140" t="s">
        <v>1965</v>
      </c>
      <c r="I18" s="140">
        <f t="shared" si="0"/>
        <v>0.10085917404611995</v>
      </c>
      <c r="J18" s="140">
        <v>0.1</v>
      </c>
    </row>
    <row r="19" spans="1:10" s="140" customFormat="1" x14ac:dyDescent="0.35">
      <c r="A19" s="140" t="s">
        <v>1964</v>
      </c>
      <c r="B19" s="220">
        <f t="shared" ref="B19:F20" si="4">B17</f>
        <v>0</v>
      </c>
      <c r="C19" s="140">
        <f t="shared" si="4"/>
        <v>50</v>
      </c>
      <c r="D19" s="140">
        <f t="shared" si="4"/>
        <v>0</v>
      </c>
      <c r="E19" s="140">
        <f t="shared" si="4"/>
        <v>0</v>
      </c>
      <c r="F19" s="140">
        <f t="shared" si="4"/>
        <v>2030</v>
      </c>
      <c r="G19" s="140" t="s">
        <v>161</v>
      </c>
      <c r="H19" s="140" t="s">
        <v>1965</v>
      </c>
      <c r="I19" s="140">
        <f t="shared" si="0"/>
        <v>0.10085917404611995</v>
      </c>
      <c r="J19" s="140">
        <v>0.1</v>
      </c>
    </row>
    <row r="20" spans="1:10" s="140" customFormat="1" x14ac:dyDescent="0.35">
      <c r="A20" s="140" t="s">
        <v>1964</v>
      </c>
      <c r="B20" s="220">
        <f t="shared" si="4"/>
        <v>0</v>
      </c>
      <c r="C20" s="140">
        <f t="shared" si="4"/>
        <v>50</v>
      </c>
      <c r="D20" s="140">
        <f t="shared" si="4"/>
        <v>0</v>
      </c>
      <c r="E20" s="140">
        <f t="shared" si="4"/>
        <v>0</v>
      </c>
      <c r="F20" s="140">
        <f t="shared" si="4"/>
        <v>2050</v>
      </c>
      <c r="G20" s="140" t="s">
        <v>161</v>
      </c>
      <c r="H20" s="140" t="s">
        <v>1965</v>
      </c>
      <c r="I20" s="140">
        <f t="shared" si="0"/>
        <v>0.10085917404611995</v>
      </c>
      <c r="J20" s="140">
        <v>0.1</v>
      </c>
    </row>
    <row r="21" spans="1:10" s="141" customFormat="1" x14ac:dyDescent="0.35">
      <c r="A21" s="141" t="s">
        <v>156</v>
      </c>
      <c r="B21" s="143">
        <v>0</v>
      </c>
      <c r="C21" s="141">
        <f>PyPSA!D12</f>
        <v>45</v>
      </c>
      <c r="D21" s="142">
        <v>0</v>
      </c>
      <c r="E21" s="143">
        <f>PyPSA!D57+PyPSA!D61/PyPSA!D75</f>
        <v>16.902077151335313</v>
      </c>
      <c r="F21" s="141">
        <v>2030</v>
      </c>
      <c r="G21" s="141" t="s">
        <v>1957</v>
      </c>
      <c r="H21" s="141" t="s">
        <v>1962</v>
      </c>
      <c r="I21" s="141">
        <f t="shared" si="0"/>
        <v>0.10139100469038466</v>
      </c>
      <c r="J21" s="141">
        <v>0.1</v>
      </c>
    </row>
    <row r="22" spans="1:10" s="140" customFormat="1" x14ac:dyDescent="0.35">
      <c r="A22" s="140" t="s">
        <v>160</v>
      </c>
      <c r="B22" s="220">
        <f>B13*1.2</f>
        <v>746400</v>
      </c>
      <c r="C22" s="140">
        <f>C13</f>
        <v>25</v>
      </c>
      <c r="D22" s="140">
        <f t="shared" ref="D22:F22" si="5">D13</f>
        <v>7.9058090481352483E-2</v>
      </c>
      <c r="E22" s="140">
        <f t="shared" si="5"/>
        <v>1.8</v>
      </c>
      <c r="F22" s="140">
        <f t="shared" si="5"/>
        <v>2030</v>
      </c>
      <c r="I22" s="140">
        <f t="shared" si="0"/>
        <v>0.11016807219002082</v>
      </c>
      <c r="J22" s="140">
        <v>0.1</v>
      </c>
    </row>
    <row r="23" spans="1:10" s="140" customFormat="1" x14ac:dyDescent="0.35">
      <c r="A23" s="140" t="s">
        <v>154</v>
      </c>
      <c r="B23" s="220">
        <f>(DEA_conversion!Q10230+DEA_conversion!Q10238)*1000000</f>
        <v>1100000</v>
      </c>
      <c r="C23" s="140">
        <f>DEA_conversion!Q10190</f>
        <v>10</v>
      </c>
      <c r="D23" s="140">
        <f>DEA_conversion!Q10246/ToModel!B23</f>
        <v>0.05</v>
      </c>
      <c r="E23" s="140">
        <f>DEA_conversion!Q10262</f>
        <v>0</v>
      </c>
      <c r="F23" s="140">
        <f t="shared" ref="F23" si="6">F21</f>
        <v>2030</v>
      </c>
      <c r="G23" s="140" t="s">
        <v>161</v>
      </c>
      <c r="H23" s="140" t="s">
        <v>1969</v>
      </c>
      <c r="I23" s="140">
        <f t="shared" si="0"/>
        <v>0.16274539488251152</v>
      </c>
      <c r="J23" s="140">
        <v>0.1</v>
      </c>
    </row>
    <row r="24" spans="1:10" s="140" customFormat="1" x14ac:dyDescent="0.35">
      <c r="A24" s="140" t="s">
        <v>154</v>
      </c>
      <c r="B24" s="220">
        <f>(DEA_conversion!Q10231+DEA_conversion!Q10239)*1000000</f>
        <v>800000</v>
      </c>
      <c r="C24" s="140">
        <f>DEA_conversion!Q10191</f>
        <v>10</v>
      </c>
      <c r="D24" s="140">
        <f>DEA_conversion!Q10247/ToModel!B24</f>
        <v>0.05</v>
      </c>
      <c r="E24" s="140">
        <f>DEA_conversion!Q10263</f>
        <v>0</v>
      </c>
      <c r="F24" s="140">
        <v>2050</v>
      </c>
      <c r="G24" s="140" t="s">
        <v>161</v>
      </c>
      <c r="H24" s="140" t="s">
        <v>1969</v>
      </c>
      <c r="I24" s="140">
        <f>J24/(1-(1/(1+J24)^C24))</f>
        <v>0.16274539488251152</v>
      </c>
      <c r="J24" s="140">
        <v>0.1</v>
      </c>
    </row>
    <row r="25" spans="1:10" s="140" customFormat="1" x14ac:dyDescent="0.35">
      <c r="A25" s="140" t="s">
        <v>1966</v>
      </c>
      <c r="B25" s="220">
        <f>'DEA_H2 Storage'!E26*1000000</f>
        <v>2000</v>
      </c>
      <c r="C25" s="140">
        <f>'DEA_H2 Storage'!E18</f>
        <v>100</v>
      </c>
      <c r="D25" s="140">
        <f>'DEA_H2 Storage'!E29*'DEA_H2 Storage'!E10/(ToModel!B25*ToModel!I25)</f>
        <v>3.3997532765659348E-5</v>
      </c>
      <c r="E25" s="140">
        <f>'DEA_H2 Storage'!E30</f>
        <v>2.0000000000000002E-5</v>
      </c>
      <c r="F25" s="140">
        <v>2030</v>
      </c>
      <c r="G25" s="140" t="s">
        <v>161</v>
      </c>
      <c r="H25" s="140" t="s">
        <v>2030</v>
      </c>
      <c r="I25" s="140">
        <f>J25/(1-(1/(1+J25)^C25))</f>
        <v>0.10000725709820668</v>
      </c>
      <c r="J25" s="140">
        <v>0.1</v>
      </c>
    </row>
    <row r="26" spans="1:10" s="140" customFormat="1" x14ac:dyDescent="0.35">
      <c r="A26" s="140" t="s">
        <v>1966</v>
      </c>
      <c r="B26" s="220">
        <f>'DEA_H2 Storage'!G26*1000000</f>
        <v>1200</v>
      </c>
      <c r="C26" s="140">
        <f>'DEA_H2 Storage'!G18</f>
        <v>100</v>
      </c>
      <c r="D26" s="140">
        <f>'DEA_H2 Storage'!G10*'DEA_H2 Storage'!G29/(ToModel!B26*ToModel!I26)</f>
        <v>2.9997823028522949E-5</v>
      </c>
      <c r="E26" s="140">
        <f>'DEA_H2 Storage'!G30</f>
        <v>1.1999999999999999E-5</v>
      </c>
      <c r="F26" s="140">
        <v>2050</v>
      </c>
      <c r="G26" s="140" t="s">
        <v>161</v>
      </c>
      <c r="H26" s="140" t="s">
        <v>2030</v>
      </c>
      <c r="I26" s="140">
        <f>J26/(1-(1/(1+J26)^C26))</f>
        <v>0.10000725709820668</v>
      </c>
      <c r="J26" s="140">
        <v>0.1</v>
      </c>
    </row>
    <row r="27" spans="1:10" s="141" customFormat="1" x14ac:dyDescent="0.35">
      <c r="A27" s="141" t="s">
        <v>1967</v>
      </c>
      <c r="B27" s="143">
        <v>500000</v>
      </c>
      <c r="C27" s="141">
        <v>25</v>
      </c>
      <c r="D27" s="141">
        <v>0.37</v>
      </c>
      <c r="E27" s="141">
        <v>0</v>
      </c>
      <c r="F27" s="141">
        <v>2030</v>
      </c>
      <c r="I27" s="141">
        <f t="shared" si="0"/>
        <v>0.11016807219002082</v>
      </c>
      <c r="J27" s="141">
        <v>0.1</v>
      </c>
    </row>
    <row r="28" spans="1:10" s="141" customFormat="1" x14ac:dyDescent="0.35">
      <c r="A28" s="141" t="s">
        <v>1968</v>
      </c>
      <c r="B28" s="143">
        <f>B3*1.2</f>
        <v>780000</v>
      </c>
      <c r="C28" s="141">
        <v>25</v>
      </c>
      <c r="D28" s="141">
        <v>0.02</v>
      </c>
      <c r="E28" s="141">
        <v>0</v>
      </c>
      <c r="F28" s="141">
        <v>2030</v>
      </c>
      <c r="G28" s="141" t="s">
        <v>161</v>
      </c>
      <c r="H28" s="141" t="s">
        <v>1960</v>
      </c>
      <c r="I28" s="141">
        <f t="shared" si="0"/>
        <v>0.11016807219002082</v>
      </c>
      <c r="J28" s="141">
        <v>0.1</v>
      </c>
    </row>
    <row r="29" spans="1:10" s="141" customFormat="1" x14ac:dyDescent="0.35"/>
    <row r="30" spans="1:10" s="141" customFormat="1" x14ac:dyDescent="0.35"/>
  </sheetData>
  <autoFilter ref="A2:J23"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election activeCell="B79" sqref="B79:L80"/>
    </sheetView>
  </sheetViews>
  <sheetFormatPr defaultColWidth="9.1796875" defaultRowHeight="14.5" x14ac:dyDescent="0.35"/>
  <cols>
    <col min="1" max="1" width="22" customWidth="1"/>
    <col min="2" max="2" width="14.453125" customWidth="1"/>
    <col min="3" max="3" width="8.7265625"/>
    <col min="4" max="4" width="12.54296875" customWidth="1"/>
    <col min="5" max="5" width="7.54296875" customWidth="1"/>
    <col min="6" max="6" width="16" customWidth="1"/>
    <col min="7" max="7" width="8.7265625"/>
    <col min="8" max="8" width="9.1796875" style="1"/>
    <col min="9" max="9" width="9.1796875" style="83"/>
    <col min="10" max="16384" width="9.1796875" style="1"/>
  </cols>
  <sheetData>
    <row r="1" spans="1:10" ht="15" thickBot="1" x14ac:dyDescent="0.4">
      <c r="A1" t="s">
        <v>0</v>
      </c>
      <c r="I1" s="83" t="s">
        <v>147</v>
      </c>
      <c r="J1" s="1">
        <v>0.1</v>
      </c>
    </row>
    <row r="2" spans="1:10" ht="15.5" thickTop="1" thickBot="1" x14ac:dyDescent="0.4">
      <c r="A2" s="2" t="s">
        <v>1</v>
      </c>
      <c r="B2" s="3" t="s">
        <v>2</v>
      </c>
      <c r="C2" s="3" t="s">
        <v>3</v>
      </c>
      <c r="D2" s="3" t="s">
        <v>4</v>
      </c>
      <c r="E2" s="3" t="s">
        <v>5</v>
      </c>
      <c r="F2" s="4" t="s">
        <v>6</v>
      </c>
      <c r="G2" s="4" t="s">
        <v>7</v>
      </c>
    </row>
    <row r="3" spans="1:10" ht="15.5" thickTop="1" thickBot="1" x14ac:dyDescent="0.4">
      <c r="A3" s="5" t="s">
        <v>8</v>
      </c>
      <c r="B3" s="6" t="s">
        <v>9</v>
      </c>
      <c r="C3" s="6" t="s">
        <v>9</v>
      </c>
      <c r="D3" s="6" t="s">
        <v>10</v>
      </c>
      <c r="E3" s="6" t="s">
        <v>11</v>
      </c>
      <c r="F3" s="5" t="s">
        <v>8</v>
      </c>
      <c r="G3" s="5" t="s">
        <v>8</v>
      </c>
      <c r="I3" s="83" t="s">
        <v>146</v>
      </c>
      <c r="J3" s="1" t="s">
        <v>148</v>
      </c>
    </row>
    <row r="4" spans="1:10" ht="15" thickTop="1" x14ac:dyDescent="0.35">
      <c r="A4" s="2" t="s">
        <v>12</v>
      </c>
      <c r="B4" s="7">
        <v>4967</v>
      </c>
      <c r="C4" s="7">
        <v>191</v>
      </c>
      <c r="D4" s="7">
        <v>0</v>
      </c>
      <c r="E4" s="7">
        <v>20</v>
      </c>
      <c r="F4" s="8">
        <v>0.6</v>
      </c>
      <c r="G4" s="8">
        <v>0.65</v>
      </c>
      <c r="I4" s="83">
        <f>C4/(B4*J4)</f>
        <v>0.32737883440182924</v>
      </c>
      <c r="J4" s="1">
        <f>$J$1/(1-(1/(1+$J$1)^E4))</f>
        <v>0.11745962477254576</v>
      </c>
    </row>
    <row r="5" spans="1:10" x14ac:dyDescent="0.3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35">
      <c r="A6" s="5" t="s">
        <v>14</v>
      </c>
      <c r="B6" s="9">
        <v>3600</v>
      </c>
      <c r="C6" s="9">
        <v>72</v>
      </c>
      <c r="D6" s="9">
        <v>0</v>
      </c>
      <c r="E6" s="9">
        <v>25</v>
      </c>
      <c r="F6" s="10">
        <v>0.65</v>
      </c>
      <c r="G6" s="10">
        <v>0.3</v>
      </c>
      <c r="I6" s="83">
        <f t="shared" si="0"/>
        <v>0.18154080036458717</v>
      </c>
      <c r="J6" s="1">
        <f t="shared" si="1"/>
        <v>0.11016807219002082</v>
      </c>
    </row>
    <row r="7" spans="1:10" x14ac:dyDescent="0.35">
      <c r="A7" s="5" t="s">
        <v>15</v>
      </c>
      <c r="B7" s="9">
        <v>5800</v>
      </c>
      <c r="C7" s="9">
        <v>133</v>
      </c>
      <c r="D7" s="9">
        <v>0</v>
      </c>
      <c r="E7" s="9">
        <v>35</v>
      </c>
      <c r="F7" s="10">
        <v>0.85</v>
      </c>
      <c r="G7" s="10">
        <v>0.25</v>
      </c>
      <c r="I7" s="83">
        <f t="shared" si="0"/>
        <v>0.22115054195827094</v>
      </c>
      <c r="J7" s="1">
        <f t="shared" si="1"/>
        <v>0.10368970511989745</v>
      </c>
    </row>
    <row r="8" spans="1:10" x14ac:dyDescent="0.35">
      <c r="A8" s="5" t="s">
        <v>16</v>
      </c>
      <c r="B8" s="9">
        <v>2110</v>
      </c>
      <c r="C8" s="9">
        <v>77</v>
      </c>
      <c r="D8" s="9">
        <v>0</v>
      </c>
      <c r="E8" s="9">
        <v>30</v>
      </c>
      <c r="F8" s="10">
        <v>0.7</v>
      </c>
      <c r="G8" s="10">
        <v>0.35</v>
      </c>
      <c r="I8" s="83">
        <f t="shared" si="0"/>
        <v>0.34401536206545053</v>
      </c>
      <c r="J8" s="1">
        <f t="shared" si="1"/>
        <v>0.1060792482526339</v>
      </c>
    </row>
    <row r="9" spans="1:10" x14ac:dyDescent="0.35">
      <c r="A9" s="5" t="s">
        <v>17</v>
      </c>
      <c r="B9" s="9">
        <v>1974</v>
      </c>
      <c r="C9" s="9">
        <v>0</v>
      </c>
      <c r="D9" s="9">
        <v>5</v>
      </c>
      <c r="E9" s="9">
        <v>25</v>
      </c>
      <c r="F9" s="10">
        <v>0.85</v>
      </c>
      <c r="G9" s="10">
        <v>0.39</v>
      </c>
      <c r="I9" s="83">
        <f t="shared" si="0"/>
        <v>0</v>
      </c>
      <c r="J9" s="1">
        <f t="shared" si="1"/>
        <v>0.11016807219002082</v>
      </c>
    </row>
    <row r="10" spans="1:10" x14ac:dyDescent="0.35">
      <c r="A10" s="5" t="s">
        <v>18</v>
      </c>
      <c r="B10" s="9">
        <v>2760</v>
      </c>
      <c r="C10" s="9">
        <v>58</v>
      </c>
      <c r="D10" s="9">
        <v>0</v>
      </c>
      <c r="E10" s="9">
        <v>40</v>
      </c>
      <c r="F10" s="10">
        <v>0.85</v>
      </c>
      <c r="G10" s="10">
        <v>0.23</v>
      </c>
      <c r="I10" s="83">
        <f t="shared" si="0"/>
        <v>0.2055017904607738</v>
      </c>
      <c r="J10" s="1">
        <f t="shared" si="1"/>
        <v>0.10225941441436949</v>
      </c>
    </row>
    <row r="11" spans="1:10" x14ac:dyDescent="0.35">
      <c r="A11" s="5" t="s">
        <v>19</v>
      </c>
      <c r="B11" s="9">
        <v>1507</v>
      </c>
      <c r="C11" s="9">
        <v>40</v>
      </c>
      <c r="D11" s="9">
        <v>0</v>
      </c>
      <c r="E11" s="9">
        <v>30</v>
      </c>
      <c r="F11" s="10">
        <v>0.8</v>
      </c>
      <c r="G11" s="10">
        <v>0.39</v>
      </c>
      <c r="I11" s="83">
        <f t="shared" si="0"/>
        <v>0.25021670781654465</v>
      </c>
      <c r="J11" s="1">
        <f t="shared" si="1"/>
        <v>0.1060792482526339</v>
      </c>
    </row>
    <row r="12" spans="1:10" x14ac:dyDescent="0.35">
      <c r="A12" s="5" t="s">
        <v>20</v>
      </c>
      <c r="B12" s="9">
        <v>1950</v>
      </c>
      <c r="C12" s="9">
        <v>61</v>
      </c>
      <c r="D12" s="9">
        <v>0</v>
      </c>
      <c r="E12" s="9">
        <v>30</v>
      </c>
      <c r="F12" s="10">
        <v>0.8</v>
      </c>
      <c r="G12" s="10">
        <v>0.46</v>
      </c>
      <c r="I12" s="83">
        <f t="shared" si="0"/>
        <v>0.29489322178783978</v>
      </c>
      <c r="J12" s="1">
        <f t="shared" si="1"/>
        <v>0.1060792482526339</v>
      </c>
    </row>
    <row r="13" spans="1:10" x14ac:dyDescent="0.35">
      <c r="A13" s="5" t="s">
        <v>21</v>
      </c>
      <c r="B13" s="9">
        <v>3540</v>
      </c>
      <c r="C13" s="9">
        <v>71</v>
      </c>
      <c r="D13" s="9">
        <v>0</v>
      </c>
      <c r="E13" s="9">
        <v>40</v>
      </c>
      <c r="F13" s="10">
        <v>0.95</v>
      </c>
      <c r="G13" s="10">
        <v>0.23</v>
      </c>
      <c r="I13" s="83">
        <f t="shared" si="0"/>
        <v>0.19613350311072097</v>
      </c>
      <c r="J13" s="1">
        <f t="shared" si="1"/>
        <v>0.10225941441436949</v>
      </c>
    </row>
    <row r="14" spans="1:10" x14ac:dyDescent="0.35">
      <c r="A14" s="5" t="s">
        <v>22</v>
      </c>
      <c r="B14" s="9">
        <v>826</v>
      </c>
      <c r="C14" s="9">
        <v>21</v>
      </c>
      <c r="D14" s="9">
        <v>2</v>
      </c>
      <c r="E14" s="9">
        <v>30</v>
      </c>
      <c r="F14" s="10">
        <v>0.85</v>
      </c>
      <c r="G14" s="10">
        <v>0.57999999999999996</v>
      </c>
      <c r="I14" s="83">
        <f t="shared" si="0"/>
        <v>0.23966731695733018</v>
      </c>
      <c r="J14" s="1">
        <f t="shared" si="1"/>
        <v>0.1060792482526339</v>
      </c>
    </row>
    <row r="15" spans="1:10" x14ac:dyDescent="0.35">
      <c r="A15" s="5" t="s">
        <v>23</v>
      </c>
      <c r="B15" s="9">
        <v>572</v>
      </c>
      <c r="C15" s="9">
        <v>0</v>
      </c>
      <c r="D15" s="9">
        <v>0</v>
      </c>
      <c r="E15" s="9">
        <v>25</v>
      </c>
      <c r="F15" s="10">
        <v>0.91</v>
      </c>
      <c r="G15" s="10">
        <v>7.0000000000000007E-2</v>
      </c>
      <c r="I15" s="83">
        <f t="shared" si="0"/>
        <v>0</v>
      </c>
      <c r="J15" s="1">
        <f t="shared" si="1"/>
        <v>0.11016807219002082</v>
      </c>
    </row>
    <row r="16" spans="1:10" x14ac:dyDescent="0.35">
      <c r="A16" s="5" t="s">
        <v>24</v>
      </c>
      <c r="B16" s="9">
        <v>749</v>
      </c>
      <c r="C16" s="9">
        <v>7</v>
      </c>
      <c r="D16" s="9">
        <v>13</v>
      </c>
      <c r="E16" s="9">
        <v>25</v>
      </c>
      <c r="F16" s="10">
        <v>0.15</v>
      </c>
      <c r="G16" s="10">
        <v>0.38</v>
      </c>
      <c r="I16" s="83">
        <f t="shared" si="0"/>
        <v>8.4832149703078133E-2</v>
      </c>
      <c r="J16" s="1">
        <f t="shared" si="1"/>
        <v>0.11016807219002082</v>
      </c>
    </row>
    <row r="17" spans="1:10" x14ac:dyDescent="0.35">
      <c r="A17" s="5" t="s">
        <v>25</v>
      </c>
      <c r="B17" s="9">
        <v>535</v>
      </c>
      <c r="C17" s="9">
        <v>16</v>
      </c>
      <c r="D17" s="9">
        <v>11</v>
      </c>
      <c r="E17" s="9">
        <v>25</v>
      </c>
      <c r="F17" s="10">
        <v>0.15</v>
      </c>
      <c r="G17" s="10">
        <v>0.4</v>
      </c>
      <c r="I17" s="83">
        <f t="shared" si="0"/>
        <v>0.27146287904985</v>
      </c>
      <c r="J17" s="1">
        <f t="shared" si="1"/>
        <v>0.11016807219002082</v>
      </c>
    </row>
    <row r="18" spans="1:10" x14ac:dyDescent="0.35">
      <c r="A18" s="5" t="s">
        <v>26</v>
      </c>
      <c r="B18" s="9">
        <v>2017</v>
      </c>
      <c r="C18" s="9">
        <v>0</v>
      </c>
      <c r="D18" s="9">
        <v>15</v>
      </c>
      <c r="E18" s="9">
        <v>20</v>
      </c>
      <c r="F18" s="10">
        <v>0.97</v>
      </c>
      <c r="G18" s="10">
        <v>0.34</v>
      </c>
      <c r="I18" s="83">
        <f t="shared" si="0"/>
        <v>0</v>
      </c>
      <c r="J18" s="1">
        <f t="shared" si="1"/>
        <v>0.11745962477254576</v>
      </c>
    </row>
    <row r="19" spans="1:10" x14ac:dyDescent="0.35">
      <c r="A19" s="5" t="s">
        <v>27</v>
      </c>
      <c r="B19" s="9">
        <v>1314</v>
      </c>
      <c r="C19" s="9">
        <v>0</v>
      </c>
      <c r="D19" s="9">
        <v>15</v>
      </c>
      <c r="E19" s="9">
        <v>20</v>
      </c>
      <c r="F19" s="10">
        <v>0.97</v>
      </c>
      <c r="G19" s="10">
        <v>0.42</v>
      </c>
      <c r="I19" s="83">
        <f t="shared" si="0"/>
        <v>0</v>
      </c>
      <c r="J19" s="1">
        <f t="shared" si="1"/>
        <v>0.11745962477254576</v>
      </c>
    </row>
    <row r="20" spans="1:10" x14ac:dyDescent="0.35">
      <c r="A20" s="5" t="s">
        <v>28</v>
      </c>
      <c r="B20" s="9">
        <v>1773</v>
      </c>
      <c r="C20" s="9">
        <v>56</v>
      </c>
      <c r="D20" s="9">
        <v>0</v>
      </c>
      <c r="E20" s="9">
        <v>30</v>
      </c>
      <c r="F20" s="10">
        <v>0.8</v>
      </c>
      <c r="G20" s="10">
        <v>0.43</v>
      </c>
      <c r="I20" s="83">
        <f t="shared" si="0"/>
        <v>0.29774800346945629</v>
      </c>
      <c r="J20" s="1">
        <f t="shared" si="1"/>
        <v>0.1060792482526339</v>
      </c>
    </row>
    <row r="21" spans="1:10" x14ac:dyDescent="0.35">
      <c r="A21" s="5" t="s">
        <v>29</v>
      </c>
      <c r="B21" s="9">
        <v>1950</v>
      </c>
      <c r="C21" s="9">
        <v>61</v>
      </c>
      <c r="D21" s="9">
        <v>0</v>
      </c>
      <c r="E21" s="9">
        <v>30</v>
      </c>
      <c r="F21" s="10">
        <v>0.8</v>
      </c>
      <c r="G21" s="10">
        <v>0.46</v>
      </c>
      <c r="I21" s="83">
        <f t="shared" si="0"/>
        <v>0.29489322178783978</v>
      </c>
      <c r="J21" s="1">
        <f t="shared" si="1"/>
        <v>0.1060792482526339</v>
      </c>
    </row>
    <row r="22" spans="1:10" x14ac:dyDescent="0.35">
      <c r="A22" s="5" t="s">
        <v>30</v>
      </c>
      <c r="B22" s="9">
        <v>3000</v>
      </c>
      <c r="C22" s="9">
        <v>15</v>
      </c>
      <c r="D22" s="9">
        <v>0</v>
      </c>
      <c r="E22" s="9">
        <v>80</v>
      </c>
      <c r="F22" s="10">
        <v>0.98</v>
      </c>
      <c r="G22" s="9" t="s">
        <v>31</v>
      </c>
      <c r="I22" s="83">
        <f t="shared" si="0"/>
        <v>4.9975590707497505E-2</v>
      </c>
      <c r="J22" s="1">
        <f t="shared" si="1"/>
        <v>0.10004884242918781</v>
      </c>
    </row>
    <row r="23" spans="1:10" x14ac:dyDescent="0.35">
      <c r="A23" s="5" t="s">
        <v>32</v>
      </c>
      <c r="B23" s="9">
        <v>3370</v>
      </c>
      <c r="C23" s="9">
        <v>34</v>
      </c>
      <c r="D23" s="9">
        <v>0</v>
      </c>
      <c r="E23" s="9">
        <v>80</v>
      </c>
      <c r="F23" s="10">
        <v>0.98</v>
      </c>
      <c r="G23" s="9" t="s">
        <v>31</v>
      </c>
      <c r="I23" s="83">
        <f t="shared" si="0"/>
        <v>0.1008409545433184</v>
      </c>
      <c r="J23" s="1">
        <f t="shared" si="1"/>
        <v>0.10004884242918781</v>
      </c>
    </row>
    <row r="24" spans="1:10" x14ac:dyDescent="0.35">
      <c r="A24" s="5" t="s">
        <v>33</v>
      </c>
      <c r="B24" s="9">
        <v>2705</v>
      </c>
      <c r="C24" s="9">
        <v>14</v>
      </c>
      <c r="D24" s="9">
        <v>0</v>
      </c>
      <c r="E24" s="9">
        <v>80</v>
      </c>
      <c r="F24" s="10">
        <v>0.98</v>
      </c>
      <c r="G24" s="9" t="s">
        <v>31</v>
      </c>
      <c r="I24" s="83">
        <f t="shared" si="0"/>
        <v>5.1730740843250647E-2</v>
      </c>
      <c r="J24" s="1">
        <f t="shared" si="1"/>
        <v>0.10004884242918781</v>
      </c>
    </row>
    <row r="25" spans="1:10" x14ac:dyDescent="0.35">
      <c r="A25" s="5" t="s">
        <v>34</v>
      </c>
      <c r="B25" s="9">
        <v>2295</v>
      </c>
      <c r="C25" s="9">
        <v>11</v>
      </c>
      <c r="D25" s="9">
        <v>0</v>
      </c>
      <c r="E25" s="9">
        <v>80</v>
      </c>
      <c r="F25" s="10">
        <v>0.98</v>
      </c>
      <c r="G25" s="9" t="s">
        <v>31</v>
      </c>
      <c r="I25" s="83">
        <f t="shared" si="0"/>
        <v>4.7906884338341831E-2</v>
      </c>
      <c r="J25" s="1">
        <f t="shared" si="1"/>
        <v>0.10004884242918781</v>
      </c>
    </row>
    <row r="26" spans="1:10" x14ac:dyDescent="0.35">
      <c r="A26" s="5" t="s">
        <v>35</v>
      </c>
      <c r="B26" s="9">
        <v>2705</v>
      </c>
      <c r="C26" s="9">
        <v>14</v>
      </c>
      <c r="D26" s="9">
        <v>0</v>
      </c>
      <c r="E26" s="9">
        <v>80</v>
      </c>
      <c r="F26" s="10" t="s">
        <v>31</v>
      </c>
      <c r="G26" s="9" t="s">
        <v>31</v>
      </c>
      <c r="I26" s="83">
        <f t="shared" si="0"/>
        <v>5.1730740843250647E-2</v>
      </c>
      <c r="J26" s="1">
        <f t="shared" si="1"/>
        <v>0.10004884242918781</v>
      </c>
    </row>
    <row r="27" spans="1:10" x14ac:dyDescent="0.35">
      <c r="A27" s="5" t="s">
        <v>36</v>
      </c>
      <c r="B27" s="9">
        <v>2295</v>
      </c>
      <c r="C27" s="9">
        <v>11</v>
      </c>
      <c r="D27" s="9">
        <v>0</v>
      </c>
      <c r="E27" s="9">
        <v>80</v>
      </c>
      <c r="F27" s="10" t="s">
        <v>31</v>
      </c>
      <c r="G27" s="9" t="s">
        <v>31</v>
      </c>
      <c r="I27" s="83">
        <f t="shared" si="0"/>
        <v>4.7906884338341831E-2</v>
      </c>
      <c r="J27" s="1">
        <f t="shared" si="1"/>
        <v>0.10004884242918781</v>
      </c>
    </row>
    <row r="28" spans="1:10" x14ac:dyDescent="0.35">
      <c r="A28" s="5" t="s">
        <v>37</v>
      </c>
      <c r="B28" s="9">
        <v>7910</v>
      </c>
      <c r="C28" s="9">
        <v>316</v>
      </c>
      <c r="D28" s="9">
        <v>0</v>
      </c>
      <c r="E28" s="9">
        <v>25</v>
      </c>
      <c r="F28" s="10">
        <v>0.2</v>
      </c>
      <c r="G28" s="9" t="s">
        <v>31</v>
      </c>
      <c r="I28" s="83">
        <f t="shared" si="0"/>
        <v>0.36262258479904896</v>
      </c>
      <c r="J28" s="1">
        <f t="shared" si="1"/>
        <v>0.11016807219002082</v>
      </c>
    </row>
    <row r="29" spans="1:10" x14ac:dyDescent="0.35">
      <c r="A29" s="5" t="s">
        <v>38</v>
      </c>
      <c r="B29" s="9">
        <v>826</v>
      </c>
      <c r="C29" s="9">
        <v>21</v>
      </c>
      <c r="D29" s="9">
        <v>2</v>
      </c>
      <c r="E29" s="9">
        <v>30</v>
      </c>
      <c r="F29" s="10">
        <v>0.85</v>
      </c>
      <c r="G29" s="10">
        <v>0.57999999999999996</v>
      </c>
      <c r="I29" s="83">
        <f t="shared" si="0"/>
        <v>0.23966731695733018</v>
      </c>
      <c r="J29" s="1">
        <f t="shared" si="1"/>
        <v>0.1060792482526339</v>
      </c>
    </row>
    <row r="30" spans="1:10" x14ac:dyDescent="0.35">
      <c r="A30" s="5" t="s">
        <v>39</v>
      </c>
      <c r="B30" s="9">
        <v>876</v>
      </c>
      <c r="C30" s="9">
        <v>74</v>
      </c>
      <c r="D30" s="9">
        <v>2</v>
      </c>
      <c r="E30" s="9">
        <v>25</v>
      </c>
      <c r="F30" s="10">
        <v>0.89</v>
      </c>
      <c r="G30" s="10">
        <v>0.42</v>
      </c>
      <c r="I30" s="83">
        <f t="shared" si="0"/>
        <v>0.76678191934814222</v>
      </c>
      <c r="J30" s="1">
        <f t="shared" si="1"/>
        <v>0.11016807219002082</v>
      </c>
    </row>
    <row r="31" spans="1:10" x14ac:dyDescent="0.35">
      <c r="A31" s="5" t="s">
        <v>40</v>
      </c>
      <c r="B31" s="9">
        <v>1006</v>
      </c>
      <c r="C31" s="9">
        <v>39</v>
      </c>
      <c r="D31" s="9">
        <v>4</v>
      </c>
      <c r="E31" s="9">
        <v>25</v>
      </c>
      <c r="F31" s="10">
        <v>0.86</v>
      </c>
      <c r="G31" s="10">
        <v>0.56999999999999995</v>
      </c>
      <c r="I31" s="83">
        <f t="shared" si="0"/>
        <v>0.35189320150193343</v>
      </c>
      <c r="J31" s="1">
        <f t="shared" si="1"/>
        <v>0.11016807219002082</v>
      </c>
    </row>
    <row r="32" spans="1:10" x14ac:dyDescent="0.35">
      <c r="A32" s="5" t="s">
        <v>41</v>
      </c>
      <c r="B32" s="9">
        <v>1510</v>
      </c>
      <c r="C32" s="9">
        <v>38</v>
      </c>
      <c r="D32" s="9">
        <v>0</v>
      </c>
      <c r="E32" s="9">
        <v>30</v>
      </c>
      <c r="F32" s="10">
        <v>0.85</v>
      </c>
      <c r="G32" s="10">
        <v>0.42</v>
      </c>
      <c r="I32" s="83">
        <f t="shared" si="0"/>
        <v>0.23723360910301733</v>
      </c>
      <c r="J32" s="1">
        <f t="shared" si="1"/>
        <v>0.1060792482526339</v>
      </c>
    </row>
    <row r="33" spans="1:10" x14ac:dyDescent="0.35">
      <c r="A33" s="5" t="s">
        <v>42</v>
      </c>
      <c r="B33" s="9">
        <v>17924</v>
      </c>
      <c r="C33" s="9">
        <v>0</v>
      </c>
      <c r="D33" s="9">
        <v>122</v>
      </c>
      <c r="E33" s="9">
        <v>5</v>
      </c>
      <c r="F33" s="10">
        <v>0.98</v>
      </c>
      <c r="G33" s="10">
        <v>0.53</v>
      </c>
      <c r="I33" s="83">
        <f t="shared" si="0"/>
        <v>0</v>
      </c>
      <c r="J33" s="1">
        <f t="shared" si="1"/>
        <v>0.26379748079474524</v>
      </c>
    </row>
    <row r="34" spans="1:10" x14ac:dyDescent="0.35">
      <c r="A34" s="5" t="s">
        <v>43</v>
      </c>
      <c r="B34" s="9">
        <v>749</v>
      </c>
      <c r="C34" s="9">
        <v>7</v>
      </c>
      <c r="D34" s="9">
        <v>13</v>
      </c>
      <c r="E34" s="9">
        <v>25</v>
      </c>
      <c r="F34" s="10">
        <v>0.15</v>
      </c>
      <c r="G34" s="10">
        <v>0.38</v>
      </c>
      <c r="I34" s="83">
        <f t="shared" si="0"/>
        <v>8.4832149703078133E-2</v>
      </c>
      <c r="J34" s="1">
        <f t="shared" si="1"/>
        <v>0.11016807219002082</v>
      </c>
    </row>
    <row r="35" spans="1:10" x14ac:dyDescent="0.35">
      <c r="A35" s="5" t="s">
        <v>44</v>
      </c>
      <c r="B35" s="9">
        <v>535</v>
      </c>
      <c r="C35" s="9">
        <v>16</v>
      </c>
      <c r="D35" s="9">
        <v>11</v>
      </c>
      <c r="E35" s="9">
        <v>25</v>
      </c>
      <c r="F35" s="10">
        <v>0.15</v>
      </c>
      <c r="G35" s="10">
        <v>0.4</v>
      </c>
      <c r="I35" s="83">
        <f t="shared" si="0"/>
        <v>0.27146287904985</v>
      </c>
      <c r="J35" s="1">
        <f t="shared" si="1"/>
        <v>0.11016807219002082</v>
      </c>
    </row>
    <row r="36" spans="1:10" x14ac:dyDescent="0.35">
      <c r="A36" s="5" t="s">
        <v>45</v>
      </c>
      <c r="B36" s="9">
        <v>2017</v>
      </c>
      <c r="C36" s="9">
        <v>0</v>
      </c>
      <c r="D36" s="9">
        <v>15</v>
      </c>
      <c r="E36" s="9">
        <v>20</v>
      </c>
      <c r="F36" s="10">
        <v>0.97</v>
      </c>
      <c r="G36" s="10">
        <v>0.34</v>
      </c>
      <c r="I36" s="83">
        <f t="shared" si="0"/>
        <v>0</v>
      </c>
      <c r="J36" s="1">
        <f t="shared" si="1"/>
        <v>0.11745962477254576</v>
      </c>
    </row>
    <row r="37" spans="1:10" x14ac:dyDescent="0.35">
      <c r="A37" s="5" t="s">
        <v>46</v>
      </c>
      <c r="B37" s="9">
        <v>1314</v>
      </c>
      <c r="C37" s="9">
        <v>0</v>
      </c>
      <c r="D37" s="9">
        <v>15</v>
      </c>
      <c r="E37" s="9">
        <v>20</v>
      </c>
      <c r="F37" s="10">
        <v>0.97</v>
      </c>
      <c r="G37" s="10">
        <v>0.42</v>
      </c>
      <c r="I37" s="83">
        <f t="shared" si="0"/>
        <v>0</v>
      </c>
      <c r="J37" s="1">
        <f t="shared" si="1"/>
        <v>0.11745962477254576</v>
      </c>
    </row>
    <row r="38" spans="1:10" x14ac:dyDescent="0.35">
      <c r="A38" s="5" t="s">
        <v>47</v>
      </c>
      <c r="B38" s="9">
        <v>1773</v>
      </c>
      <c r="C38" s="9">
        <v>56</v>
      </c>
      <c r="D38" s="9">
        <v>0</v>
      </c>
      <c r="E38" s="9">
        <v>30</v>
      </c>
      <c r="F38" s="10">
        <v>0.8</v>
      </c>
      <c r="G38" s="10">
        <v>0.43</v>
      </c>
      <c r="I38" s="83">
        <f t="shared" si="0"/>
        <v>0.29774800346945629</v>
      </c>
      <c r="J38" s="1">
        <f t="shared" si="1"/>
        <v>0.1060792482526339</v>
      </c>
    </row>
    <row r="39" spans="1:10" x14ac:dyDescent="0.35">
      <c r="A39" s="5" t="s">
        <v>48</v>
      </c>
      <c r="B39" s="9">
        <v>3091</v>
      </c>
      <c r="C39" s="9">
        <v>0</v>
      </c>
      <c r="D39" s="9">
        <v>13</v>
      </c>
      <c r="E39" s="9">
        <v>50</v>
      </c>
      <c r="F39" s="10">
        <v>0.84</v>
      </c>
      <c r="G39" s="10">
        <v>0.33</v>
      </c>
      <c r="I39" s="83">
        <f t="shared" si="0"/>
        <v>0</v>
      </c>
      <c r="J39" s="1">
        <f t="shared" si="1"/>
        <v>0.10085917404611995</v>
      </c>
    </row>
    <row r="40" spans="1:10" x14ac:dyDescent="0.35">
      <c r="A40" s="5" t="s">
        <v>49</v>
      </c>
      <c r="B40" s="9">
        <v>5753</v>
      </c>
      <c r="C40" s="9">
        <v>139</v>
      </c>
      <c r="D40" s="9">
        <v>0</v>
      </c>
      <c r="E40" s="9">
        <v>60</v>
      </c>
      <c r="F40" s="10">
        <v>0.81</v>
      </c>
      <c r="G40" s="10">
        <v>0.33</v>
      </c>
      <c r="I40" s="83">
        <f t="shared" si="0"/>
        <v>0.24081954881083831</v>
      </c>
      <c r="J40" s="1">
        <f t="shared" si="1"/>
        <v>0.10032950922550408</v>
      </c>
    </row>
    <row r="41" spans="1:10" x14ac:dyDescent="0.35">
      <c r="A41" s="5" t="s">
        <v>50</v>
      </c>
      <c r="B41" s="9">
        <v>1360</v>
      </c>
      <c r="C41" s="9">
        <v>27</v>
      </c>
      <c r="D41" s="9">
        <v>0</v>
      </c>
      <c r="E41" s="9">
        <v>25</v>
      </c>
      <c r="F41" s="9" t="s">
        <v>31</v>
      </c>
      <c r="G41" s="9" t="s">
        <v>31</v>
      </c>
      <c r="I41" s="83">
        <f t="shared" si="0"/>
        <v>0.18020594153837696</v>
      </c>
      <c r="J41" s="1">
        <f t="shared" si="1"/>
        <v>0.11016807219002082</v>
      </c>
    </row>
    <row r="42" spans="1:10" x14ac:dyDescent="0.35">
      <c r="A42" s="5" t="s">
        <v>51</v>
      </c>
      <c r="B42" s="9">
        <v>1020</v>
      </c>
      <c r="C42" s="9">
        <v>17</v>
      </c>
      <c r="D42" s="9">
        <v>0</v>
      </c>
      <c r="E42" s="9">
        <v>25</v>
      </c>
      <c r="F42" s="9" t="s">
        <v>31</v>
      </c>
      <c r="G42" s="9" t="s">
        <v>31</v>
      </c>
      <c r="I42" s="83">
        <f t="shared" si="0"/>
        <v>0.15128400030382266</v>
      </c>
      <c r="J42" s="1">
        <f t="shared" si="1"/>
        <v>0.11016807219002082</v>
      </c>
    </row>
    <row r="43" spans="1:10" x14ac:dyDescent="0.35">
      <c r="A43" s="5" t="s">
        <v>52</v>
      </c>
      <c r="B43" s="9">
        <v>3500</v>
      </c>
      <c r="C43" s="9">
        <v>70</v>
      </c>
      <c r="D43" s="9">
        <v>0</v>
      </c>
      <c r="E43" s="9">
        <v>25</v>
      </c>
      <c r="F43" s="9" t="s">
        <v>31</v>
      </c>
      <c r="G43" s="9" t="s">
        <v>31</v>
      </c>
      <c r="I43" s="83">
        <f t="shared" si="0"/>
        <v>0.18154080036458717</v>
      </c>
      <c r="J43" s="1">
        <f t="shared" si="1"/>
        <v>0.11016807219002082</v>
      </c>
    </row>
    <row r="44" spans="1:10" x14ac:dyDescent="0.35">
      <c r="A44" s="5" t="s">
        <v>53</v>
      </c>
      <c r="B44" s="9">
        <v>1350</v>
      </c>
      <c r="C44" s="9">
        <v>41</v>
      </c>
      <c r="D44" s="9">
        <v>0</v>
      </c>
      <c r="E44" s="9">
        <v>25</v>
      </c>
      <c r="F44" s="9" t="s">
        <v>31</v>
      </c>
      <c r="G44" s="9" t="s">
        <v>31</v>
      </c>
      <c r="I44" s="83">
        <f t="shared" si="0"/>
        <v>0.27567306722029905</v>
      </c>
      <c r="J44" s="1">
        <f t="shared" si="1"/>
        <v>0.11016807219002082</v>
      </c>
    </row>
    <row r="45" spans="1:10" x14ac:dyDescent="0.35">
      <c r="A45" s="5" t="s">
        <v>54</v>
      </c>
      <c r="B45" s="9">
        <v>5911</v>
      </c>
      <c r="C45" s="9">
        <v>177</v>
      </c>
      <c r="D45" s="9">
        <v>7</v>
      </c>
      <c r="E45" s="9">
        <v>25</v>
      </c>
      <c r="F45" s="10">
        <v>0.8</v>
      </c>
      <c r="G45" s="10">
        <v>0.27</v>
      </c>
      <c r="I45" s="83">
        <f t="shared" si="0"/>
        <v>0.27180444649409519</v>
      </c>
      <c r="J45" s="1">
        <f t="shared" si="1"/>
        <v>0.11016807219002082</v>
      </c>
    </row>
    <row r="46" spans="1:10" ht="15" thickBot="1" x14ac:dyDescent="0.4">
      <c r="A46" s="11" t="s">
        <v>55</v>
      </c>
      <c r="B46" s="12">
        <v>2810</v>
      </c>
      <c r="C46" s="12">
        <v>62</v>
      </c>
      <c r="D46" s="12">
        <v>4</v>
      </c>
      <c r="E46" s="12">
        <v>30</v>
      </c>
      <c r="F46" s="13">
        <v>0.7</v>
      </c>
      <c r="G46" s="13">
        <v>0.34</v>
      </c>
      <c r="I46" s="83">
        <f t="shared" si="0"/>
        <v>0.20799597756344337</v>
      </c>
      <c r="J46" s="1">
        <f t="shared" si="1"/>
        <v>0.1060792482526339</v>
      </c>
    </row>
    <row r="47" spans="1:10" ht="15" thickTop="1" x14ac:dyDescent="0.35"/>
    <row r="52" spans="1:21" ht="15.5" x14ac:dyDescent="0.35">
      <c r="A52" s="14" t="s">
        <v>56</v>
      </c>
      <c r="B52" s="15"/>
      <c r="C52" s="15"/>
      <c r="D52" s="15"/>
      <c r="E52" s="15"/>
      <c r="F52" s="15"/>
      <c r="G52" s="16"/>
      <c r="H52" s="16"/>
      <c r="I52" s="84"/>
      <c r="J52" s="17"/>
      <c r="K52" s="17"/>
      <c r="L52" s="17"/>
      <c r="M52" s="17"/>
      <c r="N52" s="17"/>
      <c r="O52" s="17"/>
      <c r="P52" s="17"/>
      <c r="Q52" s="17"/>
      <c r="R52" s="17"/>
      <c r="S52" s="17"/>
      <c r="T52" s="17"/>
      <c r="U52" s="17"/>
    </row>
    <row r="53" spans="1:21" x14ac:dyDescent="0.35">
      <c r="A53" s="17"/>
      <c r="B53" s="17"/>
      <c r="C53" s="17"/>
      <c r="D53" s="17"/>
      <c r="E53" s="17"/>
      <c r="F53" s="17"/>
      <c r="G53" s="17"/>
      <c r="H53" s="17"/>
      <c r="I53" s="85"/>
      <c r="J53" s="17"/>
      <c r="K53" s="17"/>
      <c r="L53" s="17"/>
      <c r="M53" s="17"/>
      <c r="N53" s="17"/>
      <c r="O53" s="17"/>
      <c r="P53" s="17"/>
      <c r="Q53" s="17"/>
      <c r="R53" s="17"/>
      <c r="S53" s="17"/>
      <c r="T53" s="17"/>
      <c r="U53" s="17"/>
    </row>
    <row r="54" spans="1:21" x14ac:dyDescent="0.35">
      <c r="A54" s="17"/>
      <c r="B54" s="17"/>
      <c r="C54" s="17"/>
      <c r="D54" s="17"/>
      <c r="E54" s="17"/>
      <c r="F54" s="17"/>
      <c r="G54" s="17"/>
      <c r="H54" s="17"/>
      <c r="I54" s="85"/>
      <c r="J54" s="17"/>
      <c r="K54" s="17"/>
      <c r="L54" s="17"/>
      <c r="M54" s="17"/>
      <c r="N54" s="17"/>
      <c r="O54" s="17"/>
      <c r="P54" s="17"/>
      <c r="Q54" s="17"/>
      <c r="R54" s="17"/>
      <c r="S54" s="17"/>
      <c r="T54" s="17"/>
      <c r="U54" s="17"/>
    </row>
    <row r="55" spans="1:21" ht="110.5" thickBot="1" x14ac:dyDescent="0.4">
      <c r="A55" s="17"/>
      <c r="B55" s="17"/>
      <c r="C55" s="17"/>
      <c r="D55" s="17"/>
      <c r="E55" s="17"/>
      <c r="F55" s="17"/>
      <c r="G55" s="17"/>
      <c r="H55" s="17"/>
      <c r="I55" s="224" t="s">
        <v>57</v>
      </c>
      <c r="J55" s="225"/>
      <c r="K55" s="17"/>
      <c r="L55" s="17"/>
      <c r="M55" s="18"/>
      <c r="N55" s="19" t="s">
        <v>58</v>
      </c>
      <c r="O55" s="17"/>
      <c r="P55" s="17"/>
      <c r="Q55" s="17"/>
      <c r="R55" s="18"/>
      <c r="S55" s="18"/>
      <c r="T55" s="17"/>
      <c r="U55" s="17"/>
    </row>
    <row r="56" spans="1:21" ht="15" thickBot="1" x14ac:dyDescent="0.4">
      <c r="A56" s="17" t="s">
        <v>59</v>
      </c>
      <c r="B56" s="226" t="s">
        <v>60</v>
      </c>
      <c r="C56" s="226" t="s">
        <v>61</v>
      </c>
      <c r="D56" s="226" t="s">
        <v>62</v>
      </c>
      <c r="E56" s="226" t="s">
        <v>63</v>
      </c>
      <c r="F56" s="227" t="s">
        <v>64</v>
      </c>
      <c r="G56" s="227" t="s">
        <v>65</v>
      </c>
      <c r="H56" s="227" t="s">
        <v>66</v>
      </c>
      <c r="I56" s="228" t="s">
        <v>67</v>
      </c>
      <c r="J56" s="227" t="s">
        <v>68</v>
      </c>
      <c r="K56" s="227" t="s">
        <v>69</v>
      </c>
      <c r="L56" s="227" t="s">
        <v>70</v>
      </c>
      <c r="M56" s="18"/>
      <c r="N56" s="250" t="s">
        <v>71</v>
      </c>
      <c r="O56" s="221" t="s">
        <v>72</v>
      </c>
      <c r="P56" s="221" t="s">
        <v>73</v>
      </c>
      <c r="Q56" s="221" t="s">
        <v>74</v>
      </c>
      <c r="R56" s="18"/>
      <c r="S56" s="18"/>
      <c r="T56" s="17"/>
      <c r="U56" s="226" t="s">
        <v>60</v>
      </c>
    </row>
    <row r="57" spans="1:21" ht="15" thickBot="1" x14ac:dyDescent="0.4">
      <c r="A57" s="17" t="s">
        <v>75</v>
      </c>
      <c r="B57" s="226"/>
      <c r="C57" s="226"/>
      <c r="D57" s="226"/>
      <c r="E57" s="226"/>
      <c r="F57" s="227"/>
      <c r="G57" s="227"/>
      <c r="H57" s="227"/>
      <c r="I57" s="228"/>
      <c r="J57" s="227"/>
      <c r="K57" s="227"/>
      <c r="L57" s="227"/>
      <c r="M57" s="18"/>
      <c r="N57" s="251"/>
      <c r="O57" s="222"/>
      <c r="P57" s="222"/>
      <c r="Q57" s="222"/>
      <c r="R57" s="18"/>
      <c r="S57" s="18"/>
      <c r="T57" s="17"/>
      <c r="U57" s="226"/>
    </row>
    <row r="58" spans="1:21" ht="15" thickBot="1" x14ac:dyDescent="0.4">
      <c r="A58" s="17"/>
      <c r="B58" s="226"/>
      <c r="C58" s="226"/>
      <c r="D58" s="226"/>
      <c r="E58" s="226"/>
      <c r="F58" s="227"/>
      <c r="G58" s="227"/>
      <c r="H58" s="227"/>
      <c r="I58" s="228"/>
      <c r="J58" s="227"/>
      <c r="K58" s="227"/>
      <c r="L58" s="227"/>
      <c r="M58" s="18"/>
      <c r="N58" s="252"/>
      <c r="O58" s="223"/>
      <c r="P58" s="223"/>
      <c r="Q58" s="223"/>
      <c r="R58" s="18"/>
      <c r="S58" s="18"/>
      <c r="T58" s="17"/>
      <c r="U58" s="226"/>
    </row>
    <row r="59" spans="1:21" ht="32" thickBot="1" x14ac:dyDescent="0.4">
      <c r="A59" s="17"/>
      <c r="B59" s="226"/>
      <c r="C59" s="226"/>
      <c r="D59" s="226"/>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226"/>
    </row>
    <row r="60" spans="1:21" ht="20.5" thickBot="1" x14ac:dyDescent="0.4">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0.5" thickBot="1" x14ac:dyDescent="0.4">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0.5" thickBot="1" x14ac:dyDescent="0.4">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0.5" thickBot="1" x14ac:dyDescent="0.4">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0.5" thickBot="1" x14ac:dyDescent="0.4">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0.5" thickBot="1" x14ac:dyDescent="0.4">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0.5" thickBot="1" x14ac:dyDescent="0.4">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0.5" thickBot="1" x14ac:dyDescent="0.4">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0.5" thickBot="1" x14ac:dyDescent="0.4">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0.5" thickBot="1" x14ac:dyDescent="0.4">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0.5" thickBot="1" x14ac:dyDescent="0.4">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0.5" thickBot="1" x14ac:dyDescent="0.4">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0.5" thickBot="1" x14ac:dyDescent="0.4">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0.5" thickBot="1" x14ac:dyDescent="0.4">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0.5" thickBot="1" x14ac:dyDescent="0.4">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0.5" thickBot="1" x14ac:dyDescent="0.4">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0.5" thickBot="1" x14ac:dyDescent="0.4">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0.5" thickBot="1" x14ac:dyDescent="0.4">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0.5" thickBot="1" x14ac:dyDescent="0.4">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0.5" thickBot="1" x14ac:dyDescent="0.4">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0.5" thickBot="1" x14ac:dyDescent="0.4">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0.5" thickBot="1" x14ac:dyDescent="0.4">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0.5" thickBot="1" x14ac:dyDescent="0.4">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0.5" thickBot="1" x14ac:dyDescent="0.4">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0.5" thickBot="1" x14ac:dyDescent="0.4">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35">
      <c r="A85" s="17"/>
      <c r="B85" s="17"/>
      <c r="C85" s="17"/>
      <c r="D85" s="17"/>
      <c r="E85" s="17"/>
      <c r="F85" s="17"/>
      <c r="G85" s="17"/>
      <c r="H85" s="17"/>
      <c r="I85" s="85"/>
      <c r="J85" s="17"/>
      <c r="K85" s="17"/>
      <c r="L85" s="17"/>
      <c r="M85" s="17"/>
      <c r="N85" s="17"/>
      <c r="O85" s="17"/>
      <c r="P85" s="17"/>
      <c r="Q85" s="17"/>
      <c r="R85" s="17"/>
      <c r="S85" s="17"/>
      <c r="T85" s="17"/>
      <c r="U85" s="17"/>
    </row>
    <row r="86" spans="1:21" x14ac:dyDescent="0.35">
      <c r="A86" s="17"/>
      <c r="B86" s="17"/>
      <c r="C86" s="17"/>
      <c r="D86" s="17"/>
      <c r="E86" s="17"/>
      <c r="F86" s="17"/>
      <c r="G86" s="17"/>
      <c r="H86" s="17"/>
      <c r="I86" s="85"/>
      <c r="J86" s="17"/>
      <c r="K86" s="17"/>
      <c r="L86" s="17"/>
      <c r="M86" s="17"/>
      <c r="N86" s="17"/>
      <c r="O86" s="17"/>
      <c r="P86" s="17"/>
      <c r="Q86" s="17"/>
      <c r="R86" s="17"/>
      <c r="S86" s="17"/>
      <c r="T86" s="17"/>
      <c r="U86" s="17"/>
    </row>
    <row r="87" spans="1:21" ht="15" thickBot="1" x14ac:dyDescent="0.4">
      <c r="A87" s="17"/>
      <c r="B87" s="17"/>
      <c r="C87" s="17"/>
      <c r="D87" s="17"/>
      <c r="E87" s="17"/>
      <c r="F87" s="17"/>
      <c r="G87" s="17"/>
      <c r="H87" s="17"/>
      <c r="I87" s="85"/>
      <c r="J87" s="17"/>
      <c r="K87" s="17"/>
      <c r="L87" s="17"/>
      <c r="M87" s="17"/>
      <c r="N87" s="17"/>
      <c r="O87" s="17"/>
      <c r="P87" s="17"/>
      <c r="Q87" s="17"/>
      <c r="R87" s="17"/>
      <c r="S87" s="17"/>
      <c r="T87" s="17"/>
      <c r="U87" s="17"/>
    </row>
    <row r="88" spans="1:21" ht="18.5" thickBot="1" x14ac:dyDescent="0.45">
      <c r="A88" s="17"/>
      <c r="B88" s="231" t="s">
        <v>60</v>
      </c>
      <c r="C88" s="234" t="s">
        <v>61</v>
      </c>
      <c r="D88" s="237" t="s">
        <v>62</v>
      </c>
      <c r="E88" s="240" t="s">
        <v>130</v>
      </c>
      <c r="F88" s="241"/>
      <c r="G88" s="241"/>
      <c r="H88" s="242"/>
      <c r="I88" s="243" t="s">
        <v>131</v>
      </c>
      <c r="J88" s="246" t="s">
        <v>132</v>
      </c>
      <c r="K88" s="246" t="s">
        <v>133</v>
      </c>
      <c r="L88" s="246" t="s">
        <v>134</v>
      </c>
      <c r="M88" s="17"/>
      <c r="N88" s="50"/>
      <c r="O88" s="17"/>
      <c r="P88" s="17"/>
      <c r="Q88" s="17"/>
      <c r="R88" s="17"/>
      <c r="S88" s="17"/>
      <c r="T88" s="17"/>
      <c r="U88" s="17"/>
    </row>
    <row r="89" spans="1:21" ht="15" thickBot="1" x14ac:dyDescent="0.4">
      <c r="A89" s="17"/>
      <c r="B89" s="232"/>
      <c r="C89" s="235"/>
      <c r="D89" s="238"/>
      <c r="E89" s="229" t="s">
        <v>135</v>
      </c>
      <c r="F89" s="230"/>
      <c r="G89" s="229" t="s">
        <v>136</v>
      </c>
      <c r="H89" s="230"/>
      <c r="I89" s="244"/>
      <c r="J89" s="247"/>
      <c r="K89" s="247"/>
      <c r="L89" s="247"/>
      <c r="M89" s="17"/>
      <c r="N89" s="17"/>
      <c r="O89" s="17"/>
      <c r="P89" s="17"/>
      <c r="Q89" s="51"/>
      <c r="R89" s="51"/>
      <c r="S89" s="51"/>
      <c r="T89" s="17"/>
      <c r="U89" s="17"/>
    </row>
    <row r="90" spans="1:21" ht="20.5" thickBot="1" x14ac:dyDescent="0.4">
      <c r="A90" s="17"/>
      <c r="B90" s="232"/>
      <c r="C90" s="235"/>
      <c r="D90" s="238"/>
      <c r="E90" s="52" t="s">
        <v>137</v>
      </c>
      <c r="F90" s="53" t="s">
        <v>138</v>
      </c>
      <c r="G90" s="53" t="s">
        <v>137</v>
      </c>
      <c r="H90" s="53" t="s">
        <v>139</v>
      </c>
      <c r="I90" s="245"/>
      <c r="J90" s="248"/>
      <c r="K90" s="248"/>
      <c r="L90" s="249"/>
      <c r="M90" s="17"/>
      <c r="N90" s="17"/>
      <c r="O90" s="17"/>
      <c r="P90" s="17"/>
      <c r="Q90" s="51"/>
      <c r="R90" s="51"/>
      <c r="S90" s="51"/>
      <c r="T90" s="17"/>
      <c r="U90" s="17"/>
    </row>
    <row r="91" spans="1:21" ht="30.5" thickBot="1" x14ac:dyDescent="0.4">
      <c r="A91" s="17"/>
      <c r="B91" s="233"/>
      <c r="C91" s="236"/>
      <c r="D91" s="239"/>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 thickBot="1" x14ac:dyDescent="0.4">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 thickBot="1" x14ac:dyDescent="0.4">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 thickBot="1" x14ac:dyDescent="0.4">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 thickBot="1" x14ac:dyDescent="0.4">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 thickBot="1" x14ac:dyDescent="0.4">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 thickBot="1" x14ac:dyDescent="0.4">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 thickBot="1" x14ac:dyDescent="0.4">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 thickBot="1" x14ac:dyDescent="0.4">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 thickBot="1" x14ac:dyDescent="0.4">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15" thickBot="1" x14ac:dyDescent="0.4">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15" thickBot="1" x14ac:dyDescent="0.4">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 thickBot="1" x14ac:dyDescent="0.4">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 thickBot="1" x14ac:dyDescent="0.4">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 thickBot="1" x14ac:dyDescent="0.4">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 thickBot="1" x14ac:dyDescent="0.4">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 thickBot="1" x14ac:dyDescent="0.4">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 thickBot="1" x14ac:dyDescent="0.4">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 thickBot="1" x14ac:dyDescent="0.4">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 thickBot="1" x14ac:dyDescent="0.4">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 thickBot="1" x14ac:dyDescent="0.4">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 thickBot="1" x14ac:dyDescent="0.4">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 thickBot="1" x14ac:dyDescent="0.4">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 thickBot="1" x14ac:dyDescent="0.4">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 thickBot="1" x14ac:dyDescent="0.4">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 thickBot="1" x14ac:dyDescent="0.4">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3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3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3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3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3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3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3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3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3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3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3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3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3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3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3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3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3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3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3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3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3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3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3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3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3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3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3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3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3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3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3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3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3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3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3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3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3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3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3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3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3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3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3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3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3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3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3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3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3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3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3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3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3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3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3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3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 ref="Q56:Q58"/>
    <mergeCell ref="I55:J55"/>
    <mergeCell ref="B56:B59"/>
    <mergeCell ref="C56:C59"/>
    <mergeCell ref="D56:D59"/>
    <mergeCell ref="E56:E58"/>
    <mergeCell ref="F56:F58"/>
    <mergeCell ref="G56:G58"/>
    <mergeCell ref="H56:H58"/>
    <mergeCell ref="I56:I58"/>
    <mergeCell ref="J56:J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4.5" x14ac:dyDescent="0.35"/>
  <sheetData>
    <row r="1" spans="1:6" x14ac:dyDescent="0.35">
      <c r="A1" t="s">
        <v>167</v>
      </c>
      <c r="B1" t="s">
        <v>181</v>
      </c>
      <c r="C1" t="s">
        <v>1827</v>
      </c>
      <c r="D1" t="s">
        <v>1828</v>
      </c>
      <c r="E1" t="s">
        <v>176</v>
      </c>
      <c r="F1" t="s">
        <v>1829</v>
      </c>
    </row>
    <row r="2" spans="1:6" hidden="1" x14ac:dyDescent="0.35">
      <c r="A2" t="s">
        <v>1830</v>
      </c>
      <c r="B2">
        <v>2030</v>
      </c>
      <c r="C2" t="s">
        <v>1831</v>
      </c>
      <c r="D2">
        <v>0.04</v>
      </c>
      <c r="E2" t="s">
        <v>1832</v>
      </c>
      <c r="F2" t="s">
        <v>1833</v>
      </c>
    </row>
    <row r="3" spans="1:6" hidden="1" x14ac:dyDescent="0.35">
      <c r="A3" t="s">
        <v>1834</v>
      </c>
      <c r="B3">
        <v>2030</v>
      </c>
      <c r="C3" t="s">
        <v>1835</v>
      </c>
      <c r="D3">
        <v>25</v>
      </c>
      <c r="E3" t="s">
        <v>203</v>
      </c>
      <c r="F3" t="s">
        <v>1836</v>
      </c>
    </row>
    <row r="4" spans="1:6" hidden="1" x14ac:dyDescent="0.35">
      <c r="A4" t="s">
        <v>1837</v>
      </c>
      <c r="B4">
        <v>2030</v>
      </c>
      <c r="C4" t="s">
        <v>1835</v>
      </c>
      <c r="D4">
        <v>25</v>
      </c>
      <c r="E4" t="s">
        <v>203</v>
      </c>
      <c r="F4" t="s">
        <v>1836</v>
      </c>
    </row>
    <row r="5" spans="1:6" hidden="1" x14ac:dyDescent="0.35">
      <c r="A5" t="s">
        <v>732</v>
      </c>
      <c r="B5">
        <v>2030</v>
      </c>
      <c r="C5" t="s">
        <v>1835</v>
      </c>
      <c r="D5">
        <v>25</v>
      </c>
      <c r="E5" t="s">
        <v>203</v>
      </c>
      <c r="F5" t="s">
        <v>1836</v>
      </c>
    </row>
    <row r="6" spans="1:6" hidden="1" x14ac:dyDescent="0.35">
      <c r="A6" t="s">
        <v>1830</v>
      </c>
      <c r="B6">
        <v>2030</v>
      </c>
      <c r="C6" t="s">
        <v>1835</v>
      </c>
      <c r="D6">
        <v>25</v>
      </c>
      <c r="E6" t="s">
        <v>203</v>
      </c>
      <c r="F6" t="s">
        <v>1836</v>
      </c>
    </row>
    <row r="7" spans="1:6" hidden="1" x14ac:dyDescent="0.35">
      <c r="A7" t="s">
        <v>1838</v>
      </c>
      <c r="B7">
        <v>2030</v>
      </c>
      <c r="C7" t="s">
        <v>1835</v>
      </c>
      <c r="D7">
        <v>25</v>
      </c>
      <c r="E7" t="s">
        <v>203</v>
      </c>
      <c r="F7" t="s">
        <v>1836</v>
      </c>
    </row>
    <row r="8" spans="1:6" hidden="1" x14ac:dyDescent="0.35">
      <c r="A8" t="s">
        <v>1839</v>
      </c>
      <c r="B8">
        <v>2030</v>
      </c>
      <c r="C8" t="s">
        <v>1835</v>
      </c>
      <c r="D8">
        <v>80</v>
      </c>
      <c r="E8" t="s">
        <v>203</v>
      </c>
      <c r="F8" t="s">
        <v>1836</v>
      </c>
    </row>
    <row r="9" spans="1:6" x14ac:dyDescent="0.35">
      <c r="A9" t="s">
        <v>1840</v>
      </c>
      <c r="B9">
        <v>2030</v>
      </c>
      <c r="C9" t="s">
        <v>1835</v>
      </c>
      <c r="D9">
        <v>80</v>
      </c>
      <c r="E9" t="s">
        <v>203</v>
      </c>
      <c r="F9" t="s">
        <v>1836</v>
      </c>
    </row>
    <row r="10" spans="1:6" hidden="1" x14ac:dyDescent="0.35">
      <c r="A10" t="s">
        <v>1841</v>
      </c>
      <c r="B10">
        <v>2030</v>
      </c>
      <c r="C10" t="s">
        <v>1835</v>
      </c>
      <c r="D10">
        <v>80</v>
      </c>
      <c r="E10" t="s">
        <v>203</v>
      </c>
      <c r="F10" t="s">
        <v>1836</v>
      </c>
    </row>
    <row r="11" spans="1:6" hidden="1" x14ac:dyDescent="0.35">
      <c r="A11" t="s">
        <v>1842</v>
      </c>
      <c r="B11">
        <v>2030</v>
      </c>
      <c r="C11" t="s">
        <v>1835</v>
      </c>
      <c r="D11">
        <v>30</v>
      </c>
      <c r="E11" t="s">
        <v>203</v>
      </c>
      <c r="F11" t="s">
        <v>1836</v>
      </c>
    </row>
    <row r="12" spans="1:6" hidden="1" x14ac:dyDescent="0.35">
      <c r="A12" t="s">
        <v>1843</v>
      </c>
      <c r="B12">
        <v>2030</v>
      </c>
      <c r="C12" t="s">
        <v>1835</v>
      </c>
      <c r="D12">
        <v>45</v>
      </c>
      <c r="E12" t="s">
        <v>203</v>
      </c>
      <c r="F12" t="s">
        <v>1844</v>
      </c>
    </row>
    <row r="13" spans="1:6" hidden="1" x14ac:dyDescent="0.35">
      <c r="A13" t="s">
        <v>1845</v>
      </c>
      <c r="B13">
        <v>2030</v>
      </c>
      <c r="C13" t="s">
        <v>1835</v>
      </c>
      <c r="D13">
        <v>30</v>
      </c>
      <c r="E13" t="s">
        <v>203</v>
      </c>
      <c r="F13" t="s">
        <v>1836</v>
      </c>
    </row>
    <row r="14" spans="1:6" hidden="1" x14ac:dyDescent="0.35">
      <c r="A14" t="s">
        <v>187</v>
      </c>
      <c r="B14">
        <v>2030</v>
      </c>
      <c r="C14" t="s">
        <v>1835</v>
      </c>
      <c r="D14">
        <v>40</v>
      </c>
      <c r="E14" t="s">
        <v>203</v>
      </c>
      <c r="F14" t="s">
        <v>1836</v>
      </c>
    </row>
    <row r="15" spans="1:6" hidden="1" x14ac:dyDescent="0.35">
      <c r="A15" t="s">
        <v>1846</v>
      </c>
      <c r="B15">
        <v>2030</v>
      </c>
      <c r="C15" t="s">
        <v>1835</v>
      </c>
      <c r="D15">
        <v>40</v>
      </c>
      <c r="E15" t="s">
        <v>203</v>
      </c>
      <c r="F15" t="s">
        <v>1836</v>
      </c>
    </row>
    <row r="16" spans="1:6" hidden="1" x14ac:dyDescent="0.35">
      <c r="A16" t="s">
        <v>689</v>
      </c>
      <c r="B16">
        <v>2030</v>
      </c>
      <c r="C16" t="s">
        <v>1835</v>
      </c>
      <c r="D16">
        <v>40</v>
      </c>
      <c r="E16" t="s">
        <v>203</v>
      </c>
      <c r="F16" t="s">
        <v>1836</v>
      </c>
    </row>
    <row r="17" spans="1:6" hidden="1" x14ac:dyDescent="0.35">
      <c r="A17" t="s">
        <v>562</v>
      </c>
      <c r="B17">
        <v>2030</v>
      </c>
      <c r="C17" t="s">
        <v>1835</v>
      </c>
      <c r="D17">
        <v>30</v>
      </c>
      <c r="E17" t="s">
        <v>203</v>
      </c>
      <c r="F17" t="s">
        <v>1844</v>
      </c>
    </row>
    <row r="18" spans="1:6" hidden="1" x14ac:dyDescent="0.35">
      <c r="A18" t="s">
        <v>1847</v>
      </c>
      <c r="B18">
        <v>2030</v>
      </c>
      <c r="C18" t="s">
        <v>1835</v>
      </c>
      <c r="D18">
        <v>30</v>
      </c>
      <c r="E18" t="s">
        <v>203</v>
      </c>
      <c r="F18" t="s">
        <v>1844</v>
      </c>
    </row>
    <row r="19" spans="1:6" hidden="1" x14ac:dyDescent="0.35">
      <c r="A19" t="s">
        <v>1834</v>
      </c>
      <c r="B19">
        <v>2030</v>
      </c>
      <c r="C19" t="s">
        <v>1848</v>
      </c>
      <c r="D19">
        <v>1182</v>
      </c>
      <c r="E19" t="s">
        <v>1849</v>
      </c>
      <c r="F19" t="s">
        <v>1850</v>
      </c>
    </row>
    <row r="20" spans="1:6" hidden="1" x14ac:dyDescent="0.35">
      <c r="A20" t="s">
        <v>1837</v>
      </c>
      <c r="B20">
        <v>2030</v>
      </c>
      <c r="C20" t="s">
        <v>1848</v>
      </c>
      <c r="D20">
        <v>2506</v>
      </c>
      <c r="E20" t="s">
        <v>1849</v>
      </c>
      <c r="F20" t="s">
        <v>1850</v>
      </c>
    </row>
    <row r="21" spans="1:6" hidden="1" x14ac:dyDescent="0.35">
      <c r="A21" t="s">
        <v>732</v>
      </c>
      <c r="B21">
        <v>2030</v>
      </c>
      <c r="C21" t="s">
        <v>1848</v>
      </c>
      <c r="D21">
        <v>600</v>
      </c>
      <c r="E21" t="s">
        <v>1849</v>
      </c>
      <c r="F21" t="s">
        <v>1850</v>
      </c>
    </row>
    <row r="22" spans="1:6" hidden="1" x14ac:dyDescent="0.35">
      <c r="A22" t="s">
        <v>562</v>
      </c>
      <c r="B22">
        <v>2030</v>
      </c>
      <c r="C22" t="s">
        <v>1848</v>
      </c>
      <c r="D22">
        <v>2209</v>
      </c>
      <c r="E22" t="s">
        <v>1849</v>
      </c>
      <c r="F22" t="s">
        <v>1850</v>
      </c>
    </row>
    <row r="23" spans="1:6" hidden="1" x14ac:dyDescent="0.35">
      <c r="A23" t="s">
        <v>689</v>
      </c>
      <c r="B23">
        <v>2030</v>
      </c>
      <c r="C23" t="s">
        <v>1848</v>
      </c>
      <c r="D23">
        <v>3392</v>
      </c>
      <c r="E23" t="s">
        <v>1849</v>
      </c>
      <c r="F23" t="s">
        <v>1850</v>
      </c>
    </row>
    <row r="24" spans="1:6" hidden="1" x14ac:dyDescent="0.35">
      <c r="A24" t="s">
        <v>187</v>
      </c>
      <c r="B24">
        <v>2030</v>
      </c>
      <c r="C24" t="s">
        <v>1848</v>
      </c>
      <c r="D24">
        <v>1300</v>
      </c>
      <c r="E24" t="s">
        <v>1849</v>
      </c>
      <c r="F24" t="s">
        <v>1851</v>
      </c>
    </row>
    <row r="25" spans="1:6" hidden="1" x14ac:dyDescent="0.35">
      <c r="A25" t="s">
        <v>1846</v>
      </c>
      <c r="B25">
        <v>2030</v>
      </c>
      <c r="C25" t="s">
        <v>1848</v>
      </c>
      <c r="D25">
        <v>1500</v>
      </c>
      <c r="E25" t="s">
        <v>1849</v>
      </c>
      <c r="F25" t="s">
        <v>1850</v>
      </c>
    </row>
    <row r="26" spans="1:6" hidden="1" x14ac:dyDescent="0.35">
      <c r="A26" t="s">
        <v>1830</v>
      </c>
      <c r="B26">
        <v>2030</v>
      </c>
      <c r="C26" t="s">
        <v>1848</v>
      </c>
      <c r="D26">
        <v>725</v>
      </c>
      <c r="E26" t="s">
        <v>1849</v>
      </c>
      <c r="F26" t="s">
        <v>1852</v>
      </c>
    </row>
    <row r="27" spans="1:6" hidden="1" x14ac:dyDescent="0.35">
      <c r="A27" t="s">
        <v>1838</v>
      </c>
      <c r="B27">
        <v>2030</v>
      </c>
      <c r="C27" t="s">
        <v>1848</v>
      </c>
      <c r="D27">
        <v>425</v>
      </c>
      <c r="E27" t="s">
        <v>1849</v>
      </c>
      <c r="F27" t="s">
        <v>1852</v>
      </c>
    </row>
    <row r="28" spans="1:6" hidden="1" x14ac:dyDescent="0.35">
      <c r="A28" t="s">
        <v>1839</v>
      </c>
      <c r="B28">
        <v>2030</v>
      </c>
      <c r="C28" t="s">
        <v>1848</v>
      </c>
      <c r="D28">
        <v>2000</v>
      </c>
      <c r="E28" t="s">
        <v>1849</v>
      </c>
      <c r="F28" t="s">
        <v>1850</v>
      </c>
    </row>
    <row r="29" spans="1:6" x14ac:dyDescent="0.35">
      <c r="A29" t="s">
        <v>1840</v>
      </c>
      <c r="B29">
        <v>2030</v>
      </c>
      <c r="C29" t="s">
        <v>1848</v>
      </c>
      <c r="D29">
        <v>2000</v>
      </c>
      <c r="E29" t="s">
        <v>1849</v>
      </c>
      <c r="F29" t="s">
        <v>1850</v>
      </c>
    </row>
    <row r="30" spans="1:6" hidden="1" x14ac:dyDescent="0.35">
      <c r="A30" t="s">
        <v>1841</v>
      </c>
      <c r="B30">
        <v>2030</v>
      </c>
      <c r="C30" t="s">
        <v>1848</v>
      </c>
      <c r="D30">
        <v>3000</v>
      </c>
      <c r="E30" t="s">
        <v>1849</v>
      </c>
      <c r="F30" t="s">
        <v>1850</v>
      </c>
    </row>
    <row r="31" spans="1:6" hidden="1" x14ac:dyDescent="0.35">
      <c r="A31" t="s">
        <v>1842</v>
      </c>
      <c r="B31">
        <v>2030</v>
      </c>
      <c r="C31" t="s">
        <v>1848</v>
      </c>
      <c r="D31">
        <v>400</v>
      </c>
      <c r="E31" t="s">
        <v>1849</v>
      </c>
      <c r="F31" t="s">
        <v>1850</v>
      </c>
    </row>
    <row r="32" spans="1:6" hidden="1" x14ac:dyDescent="0.35">
      <c r="A32" t="s">
        <v>1843</v>
      </c>
      <c r="B32">
        <v>2030</v>
      </c>
      <c r="C32" t="s">
        <v>1848</v>
      </c>
      <c r="D32">
        <v>6000</v>
      </c>
      <c r="E32" t="s">
        <v>1849</v>
      </c>
      <c r="F32" t="s">
        <v>1850</v>
      </c>
    </row>
    <row r="33" spans="1:6" hidden="1" x14ac:dyDescent="0.35">
      <c r="A33" t="s">
        <v>1845</v>
      </c>
      <c r="B33">
        <v>2030</v>
      </c>
      <c r="C33" t="s">
        <v>1848</v>
      </c>
      <c r="D33">
        <v>800</v>
      </c>
      <c r="E33" t="s">
        <v>1849</v>
      </c>
      <c r="F33" t="s">
        <v>1850</v>
      </c>
    </row>
    <row r="34" spans="1:6" hidden="1" x14ac:dyDescent="0.35">
      <c r="A34" t="s">
        <v>1847</v>
      </c>
      <c r="B34">
        <v>2030</v>
      </c>
      <c r="C34" t="s">
        <v>1848</v>
      </c>
      <c r="D34">
        <v>400</v>
      </c>
      <c r="E34" t="s">
        <v>1849</v>
      </c>
      <c r="F34" t="s">
        <v>1850</v>
      </c>
    </row>
    <row r="35" spans="1:6" hidden="1" x14ac:dyDescent="0.35">
      <c r="A35" t="s">
        <v>1834</v>
      </c>
      <c r="B35">
        <v>2030</v>
      </c>
      <c r="C35" t="s">
        <v>1853</v>
      </c>
      <c r="D35">
        <v>2.9610829999999999</v>
      </c>
      <c r="E35" t="s">
        <v>1854</v>
      </c>
      <c r="F35" t="s">
        <v>1850</v>
      </c>
    </row>
    <row r="36" spans="1:6" hidden="1" x14ac:dyDescent="0.35">
      <c r="A36" t="s">
        <v>1837</v>
      </c>
      <c r="B36">
        <v>2030</v>
      </c>
      <c r="C36" t="s">
        <v>1853</v>
      </c>
      <c r="D36">
        <v>3.1923379999999999</v>
      </c>
      <c r="E36" t="s">
        <v>1854</v>
      </c>
      <c r="F36" t="s">
        <v>1850</v>
      </c>
    </row>
    <row r="37" spans="1:6" hidden="1" x14ac:dyDescent="0.35">
      <c r="A37" t="s">
        <v>732</v>
      </c>
      <c r="B37">
        <v>2030</v>
      </c>
      <c r="C37" t="s">
        <v>1853</v>
      </c>
      <c r="D37">
        <v>4.1666670000000003</v>
      </c>
      <c r="E37" t="s">
        <v>1854</v>
      </c>
      <c r="F37" t="s">
        <v>1850</v>
      </c>
    </row>
    <row r="38" spans="1:6" hidden="1" x14ac:dyDescent="0.35">
      <c r="A38" t="s">
        <v>1830</v>
      </c>
      <c r="B38">
        <v>2030</v>
      </c>
      <c r="C38" t="s">
        <v>1853</v>
      </c>
      <c r="D38">
        <v>2</v>
      </c>
      <c r="E38" t="s">
        <v>1854</v>
      </c>
      <c r="F38" t="s">
        <v>1852</v>
      </c>
    </row>
    <row r="39" spans="1:6" hidden="1" x14ac:dyDescent="0.35">
      <c r="A39" t="s">
        <v>1838</v>
      </c>
      <c r="B39">
        <v>2030</v>
      </c>
      <c r="C39" t="s">
        <v>1853</v>
      </c>
      <c r="D39">
        <v>3</v>
      </c>
      <c r="E39" t="s">
        <v>1854</v>
      </c>
      <c r="F39" t="s">
        <v>1852</v>
      </c>
    </row>
    <row r="40" spans="1:6" hidden="1" x14ac:dyDescent="0.35">
      <c r="A40" t="s">
        <v>562</v>
      </c>
      <c r="B40">
        <v>2030</v>
      </c>
      <c r="C40" t="s">
        <v>1853</v>
      </c>
      <c r="D40">
        <v>4.5269349999999999</v>
      </c>
      <c r="E40" t="s">
        <v>1854</v>
      </c>
      <c r="F40" t="s">
        <v>1850</v>
      </c>
    </row>
    <row r="41" spans="1:6" hidden="1" x14ac:dyDescent="0.35">
      <c r="A41" t="s">
        <v>689</v>
      </c>
      <c r="B41">
        <v>2030</v>
      </c>
      <c r="C41" t="s">
        <v>1853</v>
      </c>
      <c r="D41">
        <v>2.3584909999999999</v>
      </c>
      <c r="E41" t="s">
        <v>1854</v>
      </c>
      <c r="F41" t="s">
        <v>1850</v>
      </c>
    </row>
    <row r="42" spans="1:6" hidden="1" x14ac:dyDescent="0.35">
      <c r="A42" t="s">
        <v>187</v>
      </c>
      <c r="B42">
        <v>2030</v>
      </c>
      <c r="C42" t="s">
        <v>1853</v>
      </c>
      <c r="D42">
        <v>1.923076</v>
      </c>
      <c r="E42" t="s">
        <v>1854</v>
      </c>
      <c r="F42" t="s">
        <v>1851</v>
      </c>
    </row>
    <row r="43" spans="1:6" hidden="1" x14ac:dyDescent="0.35">
      <c r="A43" t="s">
        <v>1846</v>
      </c>
      <c r="B43">
        <v>2030</v>
      </c>
      <c r="C43" t="s">
        <v>1853</v>
      </c>
      <c r="D43">
        <v>2</v>
      </c>
      <c r="E43" t="s">
        <v>1854</v>
      </c>
      <c r="F43" t="s">
        <v>1851</v>
      </c>
    </row>
    <row r="44" spans="1:6" hidden="1" x14ac:dyDescent="0.35">
      <c r="A44" t="s">
        <v>1847</v>
      </c>
      <c r="B44">
        <v>2030</v>
      </c>
      <c r="C44" t="s">
        <v>1853</v>
      </c>
      <c r="D44">
        <v>1.5</v>
      </c>
      <c r="E44" t="s">
        <v>1854</v>
      </c>
      <c r="F44" t="s">
        <v>1850</v>
      </c>
    </row>
    <row r="45" spans="1:6" hidden="1" x14ac:dyDescent="0.35">
      <c r="A45" t="s">
        <v>1839</v>
      </c>
      <c r="B45">
        <v>2030</v>
      </c>
      <c r="C45" t="s">
        <v>1853</v>
      </c>
      <c r="D45">
        <v>1</v>
      </c>
      <c r="E45" t="s">
        <v>1854</v>
      </c>
      <c r="F45" t="s">
        <v>1850</v>
      </c>
    </row>
    <row r="46" spans="1:6" x14ac:dyDescent="0.35">
      <c r="A46" t="s">
        <v>1840</v>
      </c>
      <c r="B46">
        <v>2030</v>
      </c>
      <c r="C46" t="s">
        <v>1853</v>
      </c>
      <c r="D46">
        <v>1</v>
      </c>
      <c r="E46" t="s">
        <v>1854</v>
      </c>
      <c r="F46" t="s">
        <v>1850</v>
      </c>
    </row>
    <row r="47" spans="1:6" hidden="1" x14ac:dyDescent="0.35">
      <c r="A47" t="s">
        <v>1841</v>
      </c>
      <c r="B47">
        <v>2030</v>
      </c>
      <c r="C47" t="s">
        <v>1853</v>
      </c>
      <c r="D47">
        <v>2</v>
      </c>
      <c r="E47" t="s">
        <v>1854</v>
      </c>
      <c r="F47" t="s">
        <v>1850</v>
      </c>
    </row>
    <row r="48" spans="1:6" hidden="1" x14ac:dyDescent="0.35">
      <c r="A48" t="s">
        <v>1845</v>
      </c>
      <c r="B48">
        <v>2030</v>
      </c>
      <c r="C48" t="s">
        <v>1853</v>
      </c>
      <c r="D48">
        <v>2.5</v>
      </c>
      <c r="E48" t="s">
        <v>1854</v>
      </c>
      <c r="F48" t="s">
        <v>1850</v>
      </c>
    </row>
    <row r="49" spans="1:6" hidden="1" x14ac:dyDescent="0.35">
      <c r="A49" t="s">
        <v>1842</v>
      </c>
      <c r="B49">
        <v>2030</v>
      </c>
      <c r="C49" t="s">
        <v>1853</v>
      </c>
      <c r="D49">
        <v>3.75</v>
      </c>
      <c r="E49" t="s">
        <v>1854</v>
      </c>
      <c r="F49" t="s">
        <v>1850</v>
      </c>
    </row>
    <row r="50" spans="1:6" hidden="1" x14ac:dyDescent="0.35">
      <c r="A50" t="s">
        <v>1834</v>
      </c>
      <c r="B50">
        <v>2030</v>
      </c>
      <c r="C50" t="s">
        <v>1855</v>
      </c>
      <c r="D50">
        <v>1.4999999999999999E-2</v>
      </c>
      <c r="E50" t="s">
        <v>1856</v>
      </c>
      <c r="F50" t="s">
        <v>1857</v>
      </c>
    </row>
    <row r="51" spans="1:6" hidden="1" x14ac:dyDescent="0.35">
      <c r="A51" t="s">
        <v>1837</v>
      </c>
      <c r="B51">
        <v>2030</v>
      </c>
      <c r="C51" t="s">
        <v>1855</v>
      </c>
      <c r="D51">
        <v>0.02</v>
      </c>
      <c r="E51" t="s">
        <v>1856</v>
      </c>
      <c r="F51" t="s">
        <v>1857</v>
      </c>
    </row>
    <row r="52" spans="1:6" hidden="1" x14ac:dyDescent="0.35">
      <c r="A52" t="s">
        <v>732</v>
      </c>
      <c r="B52">
        <v>2030</v>
      </c>
      <c r="C52" t="s">
        <v>1855</v>
      </c>
      <c r="D52">
        <v>0.01</v>
      </c>
      <c r="E52" t="s">
        <v>1856</v>
      </c>
      <c r="F52" t="s">
        <v>1857</v>
      </c>
    </row>
    <row r="53" spans="1:6" hidden="1" x14ac:dyDescent="0.35">
      <c r="A53" t="s">
        <v>187</v>
      </c>
      <c r="B53">
        <v>2030</v>
      </c>
      <c r="C53" t="s">
        <v>1855</v>
      </c>
      <c r="D53">
        <v>6</v>
      </c>
      <c r="E53" t="s">
        <v>1856</v>
      </c>
      <c r="F53" t="s">
        <v>1851</v>
      </c>
    </row>
    <row r="54" spans="1:6" hidden="1" x14ac:dyDescent="0.35">
      <c r="A54" t="s">
        <v>1846</v>
      </c>
      <c r="B54">
        <v>2030</v>
      </c>
      <c r="C54" t="s">
        <v>1855</v>
      </c>
      <c r="D54">
        <v>7</v>
      </c>
      <c r="E54" t="s">
        <v>1856</v>
      </c>
      <c r="F54" t="s">
        <v>1850</v>
      </c>
    </row>
    <row r="55" spans="1:6" hidden="1" x14ac:dyDescent="0.35">
      <c r="A55" t="s">
        <v>1845</v>
      </c>
      <c r="B55">
        <v>2030</v>
      </c>
      <c r="C55" t="s">
        <v>1855</v>
      </c>
      <c r="D55">
        <v>4</v>
      </c>
      <c r="E55" t="s">
        <v>1856</v>
      </c>
      <c r="F55" t="s">
        <v>1850</v>
      </c>
    </row>
    <row r="56" spans="1:6" hidden="1" x14ac:dyDescent="0.35">
      <c r="A56" t="s">
        <v>1842</v>
      </c>
      <c r="B56">
        <v>2030</v>
      </c>
      <c r="C56" t="s">
        <v>1855</v>
      </c>
      <c r="D56">
        <v>3</v>
      </c>
      <c r="E56" t="s">
        <v>1856</v>
      </c>
      <c r="F56" t="s">
        <v>1850</v>
      </c>
    </row>
    <row r="57" spans="1:6" hidden="1" x14ac:dyDescent="0.35">
      <c r="A57" t="s">
        <v>1843</v>
      </c>
      <c r="B57">
        <v>2030</v>
      </c>
      <c r="C57" t="s">
        <v>1855</v>
      </c>
      <c r="D57">
        <v>8</v>
      </c>
      <c r="E57" t="s">
        <v>1856</v>
      </c>
      <c r="F57" t="s">
        <v>1850</v>
      </c>
    </row>
    <row r="58" spans="1:6" hidden="1" x14ac:dyDescent="0.35">
      <c r="A58" t="s">
        <v>1858</v>
      </c>
      <c r="B58">
        <v>2030</v>
      </c>
      <c r="C58" t="s">
        <v>1859</v>
      </c>
      <c r="D58">
        <v>21.6</v>
      </c>
      <c r="E58" t="s">
        <v>1338</v>
      </c>
      <c r="F58" t="s">
        <v>1860</v>
      </c>
    </row>
    <row r="59" spans="1:6" hidden="1" x14ac:dyDescent="0.35">
      <c r="A59" t="s">
        <v>1861</v>
      </c>
      <c r="B59">
        <v>2030</v>
      </c>
      <c r="C59" t="s">
        <v>1859</v>
      </c>
      <c r="D59">
        <v>3</v>
      </c>
      <c r="E59" t="s">
        <v>1338</v>
      </c>
      <c r="F59" t="s">
        <v>1850</v>
      </c>
    </row>
    <row r="60" spans="1:6" hidden="1" x14ac:dyDescent="0.35">
      <c r="A60" t="s">
        <v>1847</v>
      </c>
      <c r="B60">
        <v>2030</v>
      </c>
      <c r="C60" t="s">
        <v>1855</v>
      </c>
      <c r="D60">
        <v>3</v>
      </c>
      <c r="E60" t="s">
        <v>1856</v>
      </c>
      <c r="F60" t="s">
        <v>1850</v>
      </c>
    </row>
    <row r="61" spans="1:6" hidden="1" x14ac:dyDescent="0.35">
      <c r="A61" t="s">
        <v>1843</v>
      </c>
      <c r="B61">
        <v>2030</v>
      </c>
      <c r="C61" t="s">
        <v>1859</v>
      </c>
      <c r="D61">
        <v>3</v>
      </c>
      <c r="E61" t="s">
        <v>1338</v>
      </c>
      <c r="F61" t="s">
        <v>1860</v>
      </c>
    </row>
    <row r="62" spans="1:6" hidden="1" x14ac:dyDescent="0.35">
      <c r="A62" t="s">
        <v>562</v>
      </c>
      <c r="B62">
        <v>2030</v>
      </c>
      <c r="C62" t="s">
        <v>1859</v>
      </c>
      <c r="D62">
        <v>7</v>
      </c>
      <c r="E62" t="s">
        <v>1338</v>
      </c>
      <c r="F62" t="s">
        <v>1860</v>
      </c>
    </row>
    <row r="63" spans="1:6" hidden="1" x14ac:dyDescent="0.35">
      <c r="A63" t="s">
        <v>187</v>
      </c>
      <c r="B63">
        <v>2030</v>
      </c>
      <c r="C63" t="s">
        <v>1859</v>
      </c>
      <c r="D63">
        <v>8.4</v>
      </c>
      <c r="E63" t="s">
        <v>1338</v>
      </c>
      <c r="F63" t="s">
        <v>1860</v>
      </c>
    </row>
    <row r="64" spans="1:6" hidden="1" x14ac:dyDescent="0.35">
      <c r="A64" t="s">
        <v>1846</v>
      </c>
      <c r="B64">
        <v>2030</v>
      </c>
      <c r="C64" t="s">
        <v>1859</v>
      </c>
      <c r="D64">
        <v>2.9</v>
      </c>
      <c r="E64" t="s">
        <v>1338</v>
      </c>
      <c r="F64" t="s">
        <v>1860</v>
      </c>
    </row>
    <row r="65" spans="1:6" hidden="1" x14ac:dyDescent="0.35">
      <c r="A65" t="s">
        <v>412</v>
      </c>
      <c r="B65">
        <v>2030</v>
      </c>
      <c r="C65" t="s">
        <v>1859</v>
      </c>
      <c r="D65">
        <v>59</v>
      </c>
      <c r="E65" t="s">
        <v>1338</v>
      </c>
      <c r="F65" t="s">
        <v>1862</v>
      </c>
    </row>
    <row r="66" spans="1:6" hidden="1" x14ac:dyDescent="0.35">
      <c r="A66" t="s">
        <v>1863</v>
      </c>
      <c r="B66">
        <v>2030</v>
      </c>
      <c r="C66" t="s">
        <v>1859</v>
      </c>
      <c r="D66">
        <v>25.2</v>
      </c>
      <c r="E66" t="s">
        <v>1338</v>
      </c>
      <c r="F66" t="s">
        <v>1862</v>
      </c>
    </row>
    <row r="67" spans="1:6" hidden="1" x14ac:dyDescent="0.35">
      <c r="A67" t="s">
        <v>1847</v>
      </c>
      <c r="B67">
        <v>2030</v>
      </c>
      <c r="C67" t="s">
        <v>1859</v>
      </c>
      <c r="D67">
        <v>50</v>
      </c>
      <c r="E67" t="s">
        <v>1338</v>
      </c>
      <c r="F67" t="s">
        <v>1864</v>
      </c>
    </row>
    <row r="68" spans="1:6" hidden="1" x14ac:dyDescent="0.35">
      <c r="A68" t="s">
        <v>1839</v>
      </c>
      <c r="B68">
        <v>2030</v>
      </c>
      <c r="C68" t="s">
        <v>1865</v>
      </c>
      <c r="D68">
        <v>0.75</v>
      </c>
      <c r="E68" t="s">
        <v>1832</v>
      </c>
      <c r="F68" t="s">
        <v>1850</v>
      </c>
    </row>
    <row r="69" spans="1:6" x14ac:dyDescent="0.35">
      <c r="A69" t="s">
        <v>1840</v>
      </c>
      <c r="B69">
        <v>2030</v>
      </c>
      <c r="C69" t="s">
        <v>1865</v>
      </c>
      <c r="D69">
        <v>0.9</v>
      </c>
      <c r="E69" t="s">
        <v>1832</v>
      </c>
      <c r="F69" t="s">
        <v>1850</v>
      </c>
    </row>
    <row r="70" spans="1:6" hidden="1" x14ac:dyDescent="0.35">
      <c r="A70" t="s">
        <v>1841</v>
      </c>
      <c r="B70">
        <v>2030</v>
      </c>
      <c r="C70" t="s">
        <v>1865</v>
      </c>
      <c r="D70">
        <v>0.9</v>
      </c>
      <c r="E70" t="s">
        <v>1832</v>
      </c>
      <c r="F70" t="s">
        <v>1850</v>
      </c>
    </row>
    <row r="71" spans="1:6" hidden="1" x14ac:dyDescent="0.35">
      <c r="A71" t="s">
        <v>1842</v>
      </c>
      <c r="B71">
        <v>2030</v>
      </c>
      <c r="C71" t="s">
        <v>1865</v>
      </c>
      <c r="D71">
        <v>0.39</v>
      </c>
      <c r="E71" t="s">
        <v>1832</v>
      </c>
      <c r="F71" t="s">
        <v>1850</v>
      </c>
    </row>
    <row r="72" spans="1:6" hidden="1" x14ac:dyDescent="0.35">
      <c r="A72" t="s">
        <v>1845</v>
      </c>
      <c r="B72">
        <v>2030</v>
      </c>
      <c r="C72" t="s">
        <v>1865</v>
      </c>
      <c r="D72">
        <v>0.5</v>
      </c>
      <c r="E72" t="s">
        <v>1832</v>
      </c>
      <c r="F72" t="s">
        <v>1850</v>
      </c>
    </row>
    <row r="73" spans="1:6" hidden="1" x14ac:dyDescent="0.35">
      <c r="A73" t="s">
        <v>562</v>
      </c>
      <c r="B73">
        <v>2030</v>
      </c>
      <c r="C73" t="s">
        <v>1865</v>
      </c>
      <c r="D73">
        <v>0.46800000000000003</v>
      </c>
      <c r="E73" t="s">
        <v>1832</v>
      </c>
      <c r="F73" t="s">
        <v>1850</v>
      </c>
    </row>
    <row r="74" spans="1:6" hidden="1" x14ac:dyDescent="0.35">
      <c r="A74" t="s">
        <v>689</v>
      </c>
      <c r="B74">
        <v>2030</v>
      </c>
      <c r="C74" t="s">
        <v>1865</v>
      </c>
      <c r="D74">
        <v>0.23899999999999999</v>
      </c>
      <c r="E74" t="s">
        <v>1832</v>
      </c>
      <c r="F74" t="s">
        <v>1850</v>
      </c>
    </row>
    <row r="75" spans="1:6" hidden="1" x14ac:dyDescent="0.35">
      <c r="A75" t="s">
        <v>1843</v>
      </c>
      <c r="B75">
        <v>2030</v>
      </c>
      <c r="C75" t="s">
        <v>1865</v>
      </c>
      <c r="D75">
        <v>0.33700000000000002</v>
      </c>
      <c r="E75" t="s">
        <v>1832</v>
      </c>
      <c r="F75" t="s">
        <v>1850</v>
      </c>
    </row>
    <row r="76" spans="1:6" hidden="1" x14ac:dyDescent="0.35">
      <c r="A76" t="s">
        <v>1858</v>
      </c>
      <c r="B76">
        <v>2030</v>
      </c>
      <c r="C76" t="s">
        <v>1866</v>
      </c>
      <c r="D76">
        <v>0.187</v>
      </c>
      <c r="E76" t="s">
        <v>1867</v>
      </c>
      <c r="F76" t="s">
        <v>1868</v>
      </c>
    </row>
    <row r="77" spans="1:6" hidden="1" x14ac:dyDescent="0.35">
      <c r="A77" t="s">
        <v>187</v>
      </c>
      <c r="B77">
        <v>2030</v>
      </c>
      <c r="C77" t="s">
        <v>1865</v>
      </c>
      <c r="D77">
        <v>0.46400000000000002</v>
      </c>
      <c r="E77" t="s">
        <v>1832</v>
      </c>
      <c r="F77" t="s">
        <v>1851</v>
      </c>
    </row>
    <row r="78" spans="1:6" hidden="1" x14ac:dyDescent="0.35">
      <c r="A78" t="s">
        <v>1846</v>
      </c>
      <c r="B78">
        <v>2030</v>
      </c>
      <c r="C78" t="s">
        <v>1865</v>
      </c>
      <c r="D78">
        <v>0.44700000000000001</v>
      </c>
      <c r="E78" t="s">
        <v>1832</v>
      </c>
      <c r="F78" t="s">
        <v>1850</v>
      </c>
    </row>
    <row r="79" spans="1:6" hidden="1" x14ac:dyDescent="0.35">
      <c r="A79" t="s">
        <v>1847</v>
      </c>
      <c r="B79">
        <v>2030</v>
      </c>
      <c r="C79" t="s">
        <v>1865</v>
      </c>
      <c r="D79">
        <v>0.39300000000000002</v>
      </c>
      <c r="E79" t="s">
        <v>1832</v>
      </c>
      <c r="F79" t="s">
        <v>1869</v>
      </c>
    </row>
    <row r="80" spans="1:6" hidden="1" x14ac:dyDescent="0.35">
      <c r="A80" t="s">
        <v>187</v>
      </c>
      <c r="B80">
        <v>2030</v>
      </c>
      <c r="C80" t="s">
        <v>1866</v>
      </c>
      <c r="D80">
        <v>0.35399999999999998</v>
      </c>
      <c r="E80" t="s">
        <v>1867</v>
      </c>
      <c r="F80" t="s">
        <v>1868</v>
      </c>
    </row>
    <row r="81" spans="1:6" hidden="1" x14ac:dyDescent="0.35">
      <c r="A81" t="s">
        <v>1846</v>
      </c>
      <c r="B81">
        <v>2030</v>
      </c>
      <c r="C81" t="s">
        <v>1866</v>
      </c>
      <c r="D81">
        <v>0.4</v>
      </c>
      <c r="E81" t="s">
        <v>1867</v>
      </c>
      <c r="F81" t="s">
        <v>1870</v>
      </c>
    </row>
    <row r="82" spans="1:6" hidden="1" x14ac:dyDescent="0.35">
      <c r="A82" t="s">
        <v>1847</v>
      </c>
      <c r="B82">
        <v>2030</v>
      </c>
      <c r="C82" t="s">
        <v>1866</v>
      </c>
      <c r="D82">
        <v>0.248</v>
      </c>
      <c r="E82" t="s">
        <v>1867</v>
      </c>
      <c r="F82" t="s">
        <v>1868</v>
      </c>
    </row>
    <row r="83" spans="1:6" hidden="1" x14ac:dyDescent="0.35">
      <c r="A83" t="s">
        <v>689</v>
      </c>
      <c r="B83">
        <v>2030</v>
      </c>
      <c r="C83" t="s">
        <v>1866</v>
      </c>
      <c r="D83">
        <v>2.5999999999999999E-2</v>
      </c>
      <c r="E83" t="s">
        <v>1867</v>
      </c>
      <c r="F83" t="s">
        <v>1868</v>
      </c>
    </row>
    <row r="84" spans="1:6" hidden="1" x14ac:dyDescent="0.35">
      <c r="A84" t="s">
        <v>1863</v>
      </c>
      <c r="B84">
        <v>2030</v>
      </c>
      <c r="C84" t="s">
        <v>1866</v>
      </c>
      <c r="D84">
        <v>0.3</v>
      </c>
      <c r="E84" t="s">
        <v>1867</v>
      </c>
      <c r="F84" t="s">
        <v>1871</v>
      </c>
    </row>
    <row r="85" spans="1:6" hidden="1" x14ac:dyDescent="0.35">
      <c r="A85" t="s">
        <v>1872</v>
      </c>
      <c r="B85">
        <v>2030</v>
      </c>
      <c r="C85" t="s">
        <v>1848</v>
      </c>
      <c r="D85">
        <v>350</v>
      </c>
      <c r="E85" t="s">
        <v>1849</v>
      </c>
      <c r="F85" t="s">
        <v>1873</v>
      </c>
    </row>
    <row r="86" spans="1:6" hidden="1" x14ac:dyDescent="0.35">
      <c r="A86" t="s">
        <v>1872</v>
      </c>
      <c r="B86">
        <v>2030</v>
      </c>
      <c r="C86" t="s">
        <v>1853</v>
      </c>
      <c r="D86">
        <v>4</v>
      </c>
      <c r="E86" t="s">
        <v>1854</v>
      </c>
      <c r="F86" t="s">
        <v>1874</v>
      </c>
    </row>
    <row r="87" spans="1:6" hidden="1" x14ac:dyDescent="0.35">
      <c r="A87" t="s">
        <v>1872</v>
      </c>
      <c r="B87">
        <v>2030</v>
      </c>
      <c r="C87" t="s">
        <v>1835</v>
      </c>
      <c r="D87">
        <v>18</v>
      </c>
      <c r="E87" t="s">
        <v>203</v>
      </c>
      <c r="F87" t="s">
        <v>1874</v>
      </c>
    </row>
    <row r="88" spans="1:6" hidden="1" x14ac:dyDescent="0.35">
      <c r="A88" t="s">
        <v>1872</v>
      </c>
      <c r="B88">
        <v>2030</v>
      </c>
      <c r="C88" t="s">
        <v>1865</v>
      </c>
      <c r="D88">
        <v>0.8</v>
      </c>
      <c r="E88" t="s">
        <v>1832</v>
      </c>
      <c r="F88" t="s">
        <v>1874</v>
      </c>
    </row>
    <row r="89" spans="1:6" hidden="1" x14ac:dyDescent="0.35">
      <c r="A89" t="s">
        <v>1875</v>
      </c>
      <c r="B89">
        <v>2030</v>
      </c>
      <c r="C89" t="s">
        <v>1848</v>
      </c>
      <c r="D89">
        <v>339</v>
      </c>
      <c r="E89" t="s">
        <v>1849</v>
      </c>
      <c r="F89" t="s">
        <v>1874</v>
      </c>
    </row>
    <row r="90" spans="1:6" hidden="1" x14ac:dyDescent="0.35">
      <c r="A90" t="s">
        <v>1875</v>
      </c>
      <c r="B90">
        <v>2030</v>
      </c>
      <c r="C90" t="s">
        <v>1853</v>
      </c>
      <c r="D90">
        <v>3</v>
      </c>
      <c r="E90" t="s">
        <v>1854</v>
      </c>
      <c r="F90" t="s">
        <v>1874</v>
      </c>
    </row>
    <row r="91" spans="1:6" hidden="1" x14ac:dyDescent="0.35">
      <c r="A91" t="s">
        <v>1875</v>
      </c>
      <c r="B91">
        <v>2030</v>
      </c>
      <c r="C91" t="s">
        <v>1835</v>
      </c>
      <c r="D91">
        <v>20</v>
      </c>
      <c r="E91" t="s">
        <v>203</v>
      </c>
      <c r="F91" t="s">
        <v>1874</v>
      </c>
    </row>
    <row r="92" spans="1:6" hidden="1" x14ac:dyDescent="0.35">
      <c r="A92" t="s">
        <v>1875</v>
      </c>
      <c r="B92">
        <v>2030</v>
      </c>
      <c r="C92" t="s">
        <v>1865</v>
      </c>
      <c r="D92">
        <v>0.57999999999999996</v>
      </c>
      <c r="E92" t="s">
        <v>1832</v>
      </c>
      <c r="F92" t="s">
        <v>1874</v>
      </c>
    </row>
    <row r="93" spans="1:6" x14ac:dyDescent="0.35">
      <c r="A93" t="s">
        <v>1876</v>
      </c>
      <c r="B93">
        <v>2030</v>
      </c>
      <c r="C93" t="s">
        <v>1848</v>
      </c>
      <c r="D93">
        <v>0.5</v>
      </c>
      <c r="E93" t="s">
        <v>1877</v>
      </c>
      <c r="F93" t="s">
        <v>1878</v>
      </c>
    </row>
    <row r="94" spans="1:6" x14ac:dyDescent="0.35">
      <c r="A94" t="s">
        <v>1876</v>
      </c>
      <c r="B94">
        <v>2030</v>
      </c>
      <c r="C94" t="s">
        <v>1835</v>
      </c>
      <c r="D94">
        <v>40</v>
      </c>
      <c r="E94" t="s">
        <v>203</v>
      </c>
      <c r="F94" t="s">
        <v>1879</v>
      </c>
    </row>
    <row r="95" spans="1:6" hidden="1" x14ac:dyDescent="0.35">
      <c r="A95" t="s">
        <v>1880</v>
      </c>
      <c r="B95">
        <v>2030</v>
      </c>
      <c r="C95" t="s">
        <v>1848</v>
      </c>
      <c r="D95">
        <v>267</v>
      </c>
      <c r="E95" t="s">
        <v>1881</v>
      </c>
      <c r="F95" t="s">
        <v>1882</v>
      </c>
    </row>
    <row r="96" spans="1:6" hidden="1" x14ac:dyDescent="0.35">
      <c r="A96" t="s">
        <v>1880</v>
      </c>
      <c r="B96">
        <v>2030</v>
      </c>
      <c r="C96" t="s">
        <v>1835</v>
      </c>
      <c r="D96">
        <v>40</v>
      </c>
      <c r="E96" t="s">
        <v>203</v>
      </c>
      <c r="F96" t="s">
        <v>1871</v>
      </c>
    </row>
    <row r="97" spans="1:6" hidden="1" x14ac:dyDescent="0.35">
      <c r="A97" t="s">
        <v>1880</v>
      </c>
      <c r="B97">
        <v>2030</v>
      </c>
      <c r="C97" t="s">
        <v>1853</v>
      </c>
      <c r="D97">
        <v>3</v>
      </c>
      <c r="E97" t="s">
        <v>1854</v>
      </c>
      <c r="F97" t="s">
        <v>1871</v>
      </c>
    </row>
    <row r="98" spans="1:6" hidden="1" x14ac:dyDescent="0.35">
      <c r="A98" t="s">
        <v>1883</v>
      </c>
      <c r="B98">
        <v>2030</v>
      </c>
      <c r="C98" t="s">
        <v>1848</v>
      </c>
      <c r="D98">
        <v>1000</v>
      </c>
      <c r="E98" t="s">
        <v>1884</v>
      </c>
      <c r="F98" t="s">
        <v>1885</v>
      </c>
    </row>
    <row r="99" spans="1:6" hidden="1" x14ac:dyDescent="0.35">
      <c r="A99" t="s">
        <v>1883</v>
      </c>
      <c r="B99">
        <v>2030</v>
      </c>
      <c r="C99" t="s">
        <v>1835</v>
      </c>
      <c r="D99">
        <v>25</v>
      </c>
      <c r="E99" t="s">
        <v>203</v>
      </c>
      <c r="F99" t="s">
        <v>1885</v>
      </c>
    </row>
    <row r="100" spans="1:6" hidden="1" x14ac:dyDescent="0.35">
      <c r="A100" t="s">
        <v>1883</v>
      </c>
      <c r="B100">
        <v>2030</v>
      </c>
      <c r="C100" t="s">
        <v>1853</v>
      </c>
      <c r="D100">
        <v>3</v>
      </c>
      <c r="E100" t="s">
        <v>1854</v>
      </c>
      <c r="F100" t="s">
        <v>1885</v>
      </c>
    </row>
    <row r="101" spans="1:6" hidden="1" x14ac:dyDescent="0.35">
      <c r="A101" t="s">
        <v>1883</v>
      </c>
      <c r="B101">
        <v>2030</v>
      </c>
      <c r="C101" t="s">
        <v>1865</v>
      </c>
      <c r="D101">
        <v>0.8</v>
      </c>
      <c r="E101" t="s">
        <v>1832</v>
      </c>
      <c r="F101" t="s">
        <v>1886</v>
      </c>
    </row>
    <row r="102" spans="1:6" hidden="1" x14ac:dyDescent="0.35">
      <c r="A102" t="s">
        <v>1887</v>
      </c>
      <c r="B102">
        <v>2030</v>
      </c>
      <c r="C102" t="s">
        <v>1848</v>
      </c>
      <c r="D102">
        <v>2000</v>
      </c>
      <c r="E102" t="s">
        <v>1888</v>
      </c>
      <c r="F102" t="s">
        <v>1889</v>
      </c>
    </row>
    <row r="103" spans="1:6" hidden="1" x14ac:dyDescent="0.35">
      <c r="A103" t="s">
        <v>1887</v>
      </c>
      <c r="B103">
        <v>2030</v>
      </c>
      <c r="C103" t="s">
        <v>1835</v>
      </c>
      <c r="D103">
        <v>25</v>
      </c>
      <c r="E103" t="s">
        <v>203</v>
      </c>
      <c r="F103" t="s">
        <v>1889</v>
      </c>
    </row>
    <row r="104" spans="1:6" hidden="1" x14ac:dyDescent="0.35">
      <c r="A104" t="s">
        <v>1887</v>
      </c>
      <c r="B104">
        <v>2030</v>
      </c>
      <c r="C104" t="s">
        <v>1853</v>
      </c>
      <c r="D104">
        <v>3</v>
      </c>
      <c r="E104" t="s">
        <v>1854</v>
      </c>
      <c r="F104" t="s">
        <v>1889</v>
      </c>
    </row>
    <row r="105" spans="1:6" hidden="1" x14ac:dyDescent="0.35">
      <c r="A105" t="s">
        <v>1887</v>
      </c>
      <c r="B105">
        <v>2030</v>
      </c>
      <c r="C105" t="s">
        <v>1865</v>
      </c>
      <c r="D105">
        <v>0.8</v>
      </c>
      <c r="E105" t="s">
        <v>1832</v>
      </c>
      <c r="F105" t="s">
        <v>1890</v>
      </c>
    </row>
    <row r="106" spans="1:6" hidden="1" x14ac:dyDescent="0.35">
      <c r="A106" t="s">
        <v>1891</v>
      </c>
      <c r="B106">
        <v>2030</v>
      </c>
      <c r="C106" t="s">
        <v>1848</v>
      </c>
      <c r="D106">
        <v>540.55999999999995</v>
      </c>
      <c r="E106" t="s">
        <v>1892</v>
      </c>
      <c r="F106" t="s">
        <v>1893</v>
      </c>
    </row>
    <row r="107" spans="1:6" hidden="1" x14ac:dyDescent="0.35">
      <c r="A107" t="s">
        <v>1891</v>
      </c>
      <c r="B107">
        <v>2030</v>
      </c>
      <c r="C107" t="s">
        <v>1835</v>
      </c>
      <c r="D107">
        <v>25</v>
      </c>
      <c r="E107" t="s">
        <v>203</v>
      </c>
      <c r="F107" t="s">
        <v>1871</v>
      </c>
    </row>
    <row r="108" spans="1:6" hidden="1" x14ac:dyDescent="0.35">
      <c r="A108" t="s">
        <v>1891</v>
      </c>
      <c r="B108">
        <v>2030</v>
      </c>
      <c r="C108" t="s">
        <v>1853</v>
      </c>
      <c r="D108">
        <v>5.4</v>
      </c>
      <c r="E108" t="s">
        <v>1854</v>
      </c>
      <c r="F108" t="s">
        <v>1893</v>
      </c>
    </row>
    <row r="109" spans="1:6" hidden="1" x14ac:dyDescent="0.35">
      <c r="A109" t="s">
        <v>1891</v>
      </c>
      <c r="B109">
        <v>2030</v>
      </c>
      <c r="C109" t="s">
        <v>1865</v>
      </c>
      <c r="D109">
        <v>0.74</v>
      </c>
      <c r="E109" t="s">
        <v>1832</v>
      </c>
      <c r="F109" t="s">
        <v>1893</v>
      </c>
    </row>
    <row r="110" spans="1:6" hidden="1" x14ac:dyDescent="0.35">
      <c r="A110" t="s">
        <v>1894</v>
      </c>
      <c r="B110">
        <v>2030</v>
      </c>
      <c r="C110" t="s">
        <v>1848</v>
      </c>
      <c r="D110">
        <v>1032</v>
      </c>
      <c r="E110" t="s">
        <v>1892</v>
      </c>
      <c r="F110" t="s">
        <v>1893</v>
      </c>
    </row>
    <row r="111" spans="1:6" hidden="1" x14ac:dyDescent="0.35">
      <c r="A111" t="s">
        <v>1894</v>
      </c>
      <c r="B111">
        <v>2030</v>
      </c>
      <c r="C111" t="s">
        <v>1835</v>
      </c>
      <c r="D111">
        <v>25</v>
      </c>
      <c r="E111" t="s">
        <v>203</v>
      </c>
      <c r="F111" t="s">
        <v>1871</v>
      </c>
    </row>
    <row r="112" spans="1:6" hidden="1" x14ac:dyDescent="0.35">
      <c r="A112" t="s">
        <v>1894</v>
      </c>
      <c r="B112">
        <v>2030</v>
      </c>
      <c r="C112" t="s">
        <v>1853</v>
      </c>
      <c r="D112">
        <v>5.4</v>
      </c>
      <c r="E112" t="s">
        <v>1854</v>
      </c>
      <c r="F112" t="s">
        <v>1893</v>
      </c>
    </row>
    <row r="113" spans="1:6" hidden="1" x14ac:dyDescent="0.35">
      <c r="A113" t="s">
        <v>1894</v>
      </c>
      <c r="B113">
        <v>2030</v>
      </c>
      <c r="C113" t="s">
        <v>1865</v>
      </c>
      <c r="D113">
        <v>0.67</v>
      </c>
      <c r="E113" t="s">
        <v>1832</v>
      </c>
      <c r="F113" t="s">
        <v>1893</v>
      </c>
    </row>
    <row r="114" spans="1:6" hidden="1" x14ac:dyDescent="0.35">
      <c r="A114" t="s">
        <v>1895</v>
      </c>
      <c r="B114">
        <v>2030</v>
      </c>
      <c r="C114" t="s">
        <v>1848</v>
      </c>
      <c r="D114">
        <v>677.6</v>
      </c>
      <c r="E114" t="s">
        <v>1884</v>
      </c>
      <c r="F114" t="s">
        <v>1896</v>
      </c>
    </row>
    <row r="115" spans="1:6" hidden="1" x14ac:dyDescent="0.35">
      <c r="A115" t="s">
        <v>1895</v>
      </c>
      <c r="B115">
        <v>2030</v>
      </c>
      <c r="C115" t="s">
        <v>1835</v>
      </c>
      <c r="D115">
        <v>30</v>
      </c>
      <c r="E115" t="s">
        <v>203</v>
      </c>
      <c r="F115" t="s">
        <v>1897</v>
      </c>
    </row>
    <row r="116" spans="1:6" hidden="1" x14ac:dyDescent="0.35">
      <c r="A116" t="s">
        <v>1895</v>
      </c>
      <c r="B116">
        <v>2030</v>
      </c>
      <c r="C116" t="s">
        <v>1853</v>
      </c>
      <c r="D116">
        <v>3</v>
      </c>
      <c r="E116" t="s">
        <v>1854</v>
      </c>
      <c r="F116" t="s">
        <v>1897</v>
      </c>
    </row>
    <row r="117" spans="1:6" hidden="1" x14ac:dyDescent="0.35">
      <c r="A117" t="s">
        <v>1895</v>
      </c>
      <c r="B117">
        <v>2030</v>
      </c>
      <c r="C117" t="s">
        <v>1865</v>
      </c>
      <c r="D117">
        <v>0.8</v>
      </c>
      <c r="E117" t="s">
        <v>1832</v>
      </c>
      <c r="F117" t="s">
        <v>1871</v>
      </c>
    </row>
    <row r="118" spans="1:6" hidden="1" x14ac:dyDescent="0.35">
      <c r="A118" t="s">
        <v>1898</v>
      </c>
      <c r="B118">
        <v>2030</v>
      </c>
      <c r="C118" t="s">
        <v>1848</v>
      </c>
      <c r="D118">
        <v>411</v>
      </c>
      <c r="E118" t="s">
        <v>1899</v>
      </c>
      <c r="F118" t="s">
        <v>1900</v>
      </c>
    </row>
    <row r="119" spans="1:6" hidden="1" x14ac:dyDescent="0.35">
      <c r="A119" t="s">
        <v>1898</v>
      </c>
      <c r="B119">
        <v>2030</v>
      </c>
      <c r="C119" t="s">
        <v>1835</v>
      </c>
      <c r="D119">
        <v>20</v>
      </c>
      <c r="E119" t="s">
        <v>203</v>
      </c>
      <c r="F119" t="s">
        <v>1900</v>
      </c>
    </row>
    <row r="120" spans="1:6" hidden="1" x14ac:dyDescent="0.35">
      <c r="A120" t="s">
        <v>1898</v>
      </c>
      <c r="B120">
        <v>2030</v>
      </c>
      <c r="C120" t="s">
        <v>1865</v>
      </c>
      <c r="D120">
        <v>0.81</v>
      </c>
      <c r="E120" t="s">
        <v>1832</v>
      </c>
      <c r="F120" t="s">
        <v>1900</v>
      </c>
    </row>
    <row r="121" spans="1:6" hidden="1" x14ac:dyDescent="0.35">
      <c r="A121" t="s">
        <v>1898</v>
      </c>
      <c r="B121">
        <v>2030</v>
      </c>
      <c r="C121" t="s">
        <v>1853</v>
      </c>
      <c r="D121">
        <v>3</v>
      </c>
      <c r="E121" t="s">
        <v>1854</v>
      </c>
      <c r="F121" t="s">
        <v>1900</v>
      </c>
    </row>
    <row r="122" spans="1:6" hidden="1" x14ac:dyDescent="0.35">
      <c r="A122" t="s">
        <v>1901</v>
      </c>
      <c r="B122">
        <v>2030</v>
      </c>
      <c r="C122" t="s">
        <v>1848</v>
      </c>
      <c r="D122">
        <v>192</v>
      </c>
      <c r="E122" t="s">
        <v>1902</v>
      </c>
      <c r="F122" t="s">
        <v>1900</v>
      </c>
    </row>
    <row r="123" spans="1:6" hidden="1" x14ac:dyDescent="0.35">
      <c r="A123" t="s">
        <v>1901</v>
      </c>
      <c r="B123">
        <v>2030</v>
      </c>
      <c r="C123" t="s">
        <v>1835</v>
      </c>
      <c r="D123">
        <v>15</v>
      </c>
      <c r="E123" t="s">
        <v>203</v>
      </c>
      <c r="F123" t="s">
        <v>1900</v>
      </c>
    </row>
    <row r="124" spans="1:6" hidden="1" x14ac:dyDescent="0.35">
      <c r="A124" t="s">
        <v>1903</v>
      </c>
      <c r="B124">
        <v>2030</v>
      </c>
      <c r="C124" t="s">
        <v>1848</v>
      </c>
      <c r="D124">
        <v>1050</v>
      </c>
      <c r="E124" t="s">
        <v>1904</v>
      </c>
      <c r="F124" t="s">
        <v>1905</v>
      </c>
    </row>
    <row r="125" spans="1:6" hidden="1" x14ac:dyDescent="0.35">
      <c r="A125" t="s">
        <v>1903</v>
      </c>
      <c r="B125">
        <v>2030</v>
      </c>
      <c r="C125" t="s">
        <v>1835</v>
      </c>
      <c r="D125">
        <v>20</v>
      </c>
      <c r="E125" t="s">
        <v>203</v>
      </c>
      <c r="F125" t="s">
        <v>1905</v>
      </c>
    </row>
    <row r="126" spans="1:6" hidden="1" x14ac:dyDescent="0.35">
      <c r="A126" t="s">
        <v>1903</v>
      </c>
      <c r="B126">
        <v>2030</v>
      </c>
      <c r="C126" t="s">
        <v>1853</v>
      </c>
      <c r="D126">
        <v>3.5</v>
      </c>
      <c r="E126" t="s">
        <v>1854</v>
      </c>
      <c r="F126" t="s">
        <v>1906</v>
      </c>
    </row>
    <row r="127" spans="1:6" hidden="1" x14ac:dyDescent="0.35">
      <c r="A127" t="s">
        <v>1903</v>
      </c>
      <c r="B127">
        <v>2030</v>
      </c>
      <c r="C127" t="s">
        <v>1865</v>
      </c>
      <c r="D127">
        <v>3</v>
      </c>
      <c r="E127" t="s">
        <v>1832</v>
      </c>
      <c r="F127" t="s">
        <v>1907</v>
      </c>
    </row>
    <row r="128" spans="1:6" hidden="1" x14ac:dyDescent="0.35">
      <c r="A128" t="s">
        <v>1903</v>
      </c>
      <c r="B128">
        <v>2030</v>
      </c>
      <c r="C128" t="s">
        <v>1831</v>
      </c>
      <c r="D128">
        <v>0.04</v>
      </c>
      <c r="E128" t="s">
        <v>1832</v>
      </c>
      <c r="F128" t="s">
        <v>1906</v>
      </c>
    </row>
    <row r="129" spans="1:6" hidden="1" x14ac:dyDescent="0.35">
      <c r="A129" t="s">
        <v>1908</v>
      </c>
      <c r="B129">
        <v>2030</v>
      </c>
      <c r="C129" t="s">
        <v>1848</v>
      </c>
      <c r="D129">
        <v>1400</v>
      </c>
      <c r="E129" t="s">
        <v>1904</v>
      </c>
      <c r="F129" t="s">
        <v>1906</v>
      </c>
    </row>
    <row r="130" spans="1:6" hidden="1" x14ac:dyDescent="0.35">
      <c r="A130" t="s">
        <v>1908</v>
      </c>
      <c r="B130">
        <v>2030</v>
      </c>
      <c r="C130" t="s">
        <v>1835</v>
      </c>
      <c r="D130">
        <v>20</v>
      </c>
      <c r="E130" t="s">
        <v>203</v>
      </c>
      <c r="F130" t="s">
        <v>1906</v>
      </c>
    </row>
    <row r="131" spans="1:6" hidden="1" x14ac:dyDescent="0.35">
      <c r="A131" t="s">
        <v>1908</v>
      </c>
      <c r="B131">
        <v>2030</v>
      </c>
      <c r="C131" t="s">
        <v>1853</v>
      </c>
      <c r="D131">
        <v>3.5</v>
      </c>
      <c r="E131" t="s">
        <v>1854</v>
      </c>
      <c r="F131" t="s">
        <v>1906</v>
      </c>
    </row>
    <row r="132" spans="1:6" hidden="1" x14ac:dyDescent="0.35">
      <c r="A132" t="s">
        <v>1908</v>
      </c>
      <c r="B132">
        <v>2030</v>
      </c>
      <c r="C132" t="s">
        <v>1865</v>
      </c>
      <c r="D132">
        <v>4</v>
      </c>
      <c r="E132" t="s">
        <v>1832</v>
      </c>
      <c r="F132" t="s">
        <v>1907</v>
      </c>
    </row>
    <row r="133" spans="1:6" hidden="1" x14ac:dyDescent="0.35">
      <c r="A133" t="s">
        <v>1908</v>
      </c>
      <c r="B133">
        <v>2030</v>
      </c>
      <c r="C133" t="s">
        <v>1831</v>
      </c>
      <c r="D133">
        <v>0.04</v>
      </c>
      <c r="E133" t="s">
        <v>1832</v>
      </c>
      <c r="F133" t="s">
        <v>1906</v>
      </c>
    </row>
    <row r="134" spans="1:6" hidden="1" x14ac:dyDescent="0.35">
      <c r="A134" t="s">
        <v>1909</v>
      </c>
      <c r="B134">
        <v>2030</v>
      </c>
      <c r="C134" t="s">
        <v>1848</v>
      </c>
      <c r="D134">
        <v>700</v>
      </c>
      <c r="E134" t="s">
        <v>1904</v>
      </c>
      <c r="F134" t="s">
        <v>1906</v>
      </c>
    </row>
    <row r="135" spans="1:6" hidden="1" x14ac:dyDescent="0.35">
      <c r="A135" t="s">
        <v>1909</v>
      </c>
      <c r="B135">
        <v>2030</v>
      </c>
      <c r="C135" t="s">
        <v>1835</v>
      </c>
      <c r="D135">
        <v>20</v>
      </c>
      <c r="E135" t="s">
        <v>203</v>
      </c>
      <c r="F135" t="s">
        <v>1906</v>
      </c>
    </row>
    <row r="136" spans="1:6" hidden="1" x14ac:dyDescent="0.35">
      <c r="A136" t="s">
        <v>1909</v>
      </c>
      <c r="B136">
        <v>2030</v>
      </c>
      <c r="C136" t="s">
        <v>1853</v>
      </c>
      <c r="D136">
        <v>3.5</v>
      </c>
      <c r="E136" t="s">
        <v>1854</v>
      </c>
      <c r="F136" t="s">
        <v>1906</v>
      </c>
    </row>
    <row r="137" spans="1:6" hidden="1" x14ac:dyDescent="0.35">
      <c r="A137" t="s">
        <v>1909</v>
      </c>
      <c r="B137">
        <v>2030</v>
      </c>
      <c r="C137" t="s">
        <v>1865</v>
      </c>
      <c r="D137">
        <v>3</v>
      </c>
      <c r="E137" t="s">
        <v>1832</v>
      </c>
      <c r="F137" t="s">
        <v>1907</v>
      </c>
    </row>
    <row r="138" spans="1:6" hidden="1" x14ac:dyDescent="0.35">
      <c r="A138" t="s">
        <v>1910</v>
      </c>
      <c r="B138">
        <v>2030</v>
      </c>
      <c r="C138" t="s">
        <v>1831</v>
      </c>
      <c r="D138">
        <v>0.04</v>
      </c>
      <c r="E138" t="s">
        <v>1832</v>
      </c>
      <c r="F138" t="s">
        <v>1906</v>
      </c>
    </row>
    <row r="139" spans="1:6" hidden="1" x14ac:dyDescent="0.35">
      <c r="A139" t="s">
        <v>1910</v>
      </c>
      <c r="B139">
        <v>2030</v>
      </c>
      <c r="C139" t="s">
        <v>1835</v>
      </c>
      <c r="D139">
        <v>50</v>
      </c>
      <c r="E139" t="s">
        <v>203</v>
      </c>
      <c r="F139" t="s">
        <v>1906</v>
      </c>
    </row>
    <row r="140" spans="1:6" hidden="1" x14ac:dyDescent="0.35">
      <c r="A140" t="s">
        <v>1910</v>
      </c>
      <c r="B140">
        <v>2030</v>
      </c>
      <c r="C140" t="s">
        <v>1853</v>
      </c>
      <c r="D140">
        <v>1</v>
      </c>
      <c r="E140" t="s">
        <v>1854</v>
      </c>
      <c r="F140" t="s">
        <v>1906</v>
      </c>
    </row>
    <row r="141" spans="1:6" hidden="1" x14ac:dyDescent="0.35">
      <c r="A141" t="s">
        <v>1910</v>
      </c>
      <c r="B141">
        <v>2030</v>
      </c>
      <c r="C141" t="s">
        <v>1848</v>
      </c>
      <c r="D141">
        <v>50</v>
      </c>
      <c r="E141" t="s">
        <v>1911</v>
      </c>
      <c r="F141" t="s">
        <v>1906</v>
      </c>
    </row>
    <row r="142" spans="1:6" hidden="1" x14ac:dyDescent="0.35">
      <c r="A142" t="s">
        <v>1912</v>
      </c>
      <c r="B142">
        <v>2030</v>
      </c>
      <c r="C142" t="s">
        <v>1831</v>
      </c>
      <c r="D142">
        <v>0.04</v>
      </c>
      <c r="E142" t="s">
        <v>1832</v>
      </c>
      <c r="F142" t="s">
        <v>1906</v>
      </c>
    </row>
    <row r="143" spans="1:6" hidden="1" x14ac:dyDescent="0.35">
      <c r="A143" t="s">
        <v>1912</v>
      </c>
      <c r="B143">
        <v>2030</v>
      </c>
      <c r="C143" t="s">
        <v>1835</v>
      </c>
      <c r="D143">
        <v>50</v>
      </c>
      <c r="E143" t="s">
        <v>203</v>
      </c>
      <c r="F143" t="s">
        <v>1906</v>
      </c>
    </row>
    <row r="144" spans="1:6" hidden="1" x14ac:dyDescent="0.35">
      <c r="A144" t="s">
        <v>1912</v>
      </c>
      <c r="B144">
        <v>2030</v>
      </c>
      <c r="C144" t="s">
        <v>1853</v>
      </c>
      <c r="D144">
        <v>1</v>
      </c>
      <c r="E144" t="s">
        <v>1854</v>
      </c>
      <c r="F144" t="s">
        <v>1906</v>
      </c>
    </row>
    <row r="145" spans="1:6" hidden="1" x14ac:dyDescent="0.35">
      <c r="A145" t="s">
        <v>1912</v>
      </c>
      <c r="B145">
        <v>2030</v>
      </c>
      <c r="C145" t="s">
        <v>1848</v>
      </c>
      <c r="D145">
        <v>250</v>
      </c>
      <c r="E145" t="s">
        <v>1911</v>
      </c>
      <c r="F145" t="s">
        <v>1906</v>
      </c>
    </row>
    <row r="146" spans="1:6" hidden="1" x14ac:dyDescent="0.35">
      <c r="A146" t="s">
        <v>1913</v>
      </c>
      <c r="B146">
        <v>2030</v>
      </c>
      <c r="C146" t="s">
        <v>1865</v>
      </c>
      <c r="D146">
        <v>0.9</v>
      </c>
      <c r="E146" t="s">
        <v>1832</v>
      </c>
      <c r="F146" t="s">
        <v>1905</v>
      </c>
    </row>
    <row r="147" spans="1:6" hidden="1" x14ac:dyDescent="0.35">
      <c r="A147" t="s">
        <v>1914</v>
      </c>
      <c r="B147">
        <v>2030</v>
      </c>
      <c r="C147" t="s">
        <v>1865</v>
      </c>
      <c r="D147">
        <v>0.9</v>
      </c>
      <c r="E147" t="s">
        <v>1832</v>
      </c>
      <c r="F147" t="s">
        <v>1905</v>
      </c>
    </row>
    <row r="148" spans="1:6" hidden="1" x14ac:dyDescent="0.35">
      <c r="A148" t="s">
        <v>1915</v>
      </c>
      <c r="B148">
        <v>2030</v>
      </c>
      <c r="C148" t="s">
        <v>1848</v>
      </c>
      <c r="D148">
        <v>860</v>
      </c>
      <c r="E148" t="s">
        <v>1916</v>
      </c>
      <c r="F148" t="s">
        <v>1917</v>
      </c>
    </row>
    <row r="149" spans="1:6" hidden="1" x14ac:dyDescent="0.35">
      <c r="A149" t="s">
        <v>1915</v>
      </c>
      <c r="B149">
        <v>2030</v>
      </c>
      <c r="C149" t="s">
        <v>1853</v>
      </c>
      <c r="D149">
        <v>1</v>
      </c>
      <c r="E149" t="s">
        <v>1854</v>
      </c>
      <c r="F149" t="s">
        <v>1905</v>
      </c>
    </row>
    <row r="150" spans="1:6" hidden="1" x14ac:dyDescent="0.35">
      <c r="A150" t="s">
        <v>1915</v>
      </c>
      <c r="B150">
        <v>2030</v>
      </c>
      <c r="C150" t="s">
        <v>1835</v>
      </c>
      <c r="D150">
        <v>20</v>
      </c>
      <c r="E150" t="s">
        <v>203</v>
      </c>
      <c r="F150" t="s">
        <v>1905</v>
      </c>
    </row>
    <row r="151" spans="1:6" hidden="1" x14ac:dyDescent="0.35">
      <c r="A151" t="s">
        <v>1915</v>
      </c>
      <c r="B151">
        <v>2030</v>
      </c>
      <c r="C151" t="s">
        <v>1831</v>
      </c>
      <c r="D151">
        <v>0.04</v>
      </c>
      <c r="E151" t="s">
        <v>1832</v>
      </c>
      <c r="F151" t="s">
        <v>1906</v>
      </c>
    </row>
    <row r="152" spans="1:6" hidden="1" x14ac:dyDescent="0.35">
      <c r="A152" t="s">
        <v>1918</v>
      </c>
      <c r="B152">
        <v>2030</v>
      </c>
      <c r="C152" t="s">
        <v>1848</v>
      </c>
      <c r="D152">
        <v>30</v>
      </c>
      <c r="E152" t="s">
        <v>1916</v>
      </c>
      <c r="F152" t="s">
        <v>1917</v>
      </c>
    </row>
    <row r="153" spans="1:6" hidden="1" x14ac:dyDescent="0.35">
      <c r="A153" t="s">
        <v>1918</v>
      </c>
      <c r="B153">
        <v>2030</v>
      </c>
      <c r="C153" t="s">
        <v>1853</v>
      </c>
      <c r="D153">
        <v>1</v>
      </c>
      <c r="E153" t="s">
        <v>1854</v>
      </c>
      <c r="F153" t="s">
        <v>1905</v>
      </c>
    </row>
    <row r="154" spans="1:6" hidden="1" x14ac:dyDescent="0.35">
      <c r="A154" t="s">
        <v>1918</v>
      </c>
      <c r="B154">
        <v>2030</v>
      </c>
      <c r="C154" t="s">
        <v>1835</v>
      </c>
      <c r="D154">
        <v>40</v>
      </c>
      <c r="E154" t="s">
        <v>203</v>
      </c>
      <c r="F154" t="s">
        <v>1905</v>
      </c>
    </row>
    <row r="155" spans="1:6" hidden="1" x14ac:dyDescent="0.35">
      <c r="A155" t="s">
        <v>1919</v>
      </c>
      <c r="B155">
        <v>2030</v>
      </c>
      <c r="C155" t="s">
        <v>1848</v>
      </c>
      <c r="D155">
        <v>100</v>
      </c>
      <c r="E155" t="s">
        <v>1920</v>
      </c>
      <c r="F155" t="s">
        <v>1885</v>
      </c>
    </row>
    <row r="156" spans="1:6" hidden="1" x14ac:dyDescent="0.35">
      <c r="A156" t="s">
        <v>1919</v>
      </c>
      <c r="B156">
        <v>2030</v>
      </c>
      <c r="C156" t="s">
        <v>1835</v>
      </c>
      <c r="D156">
        <v>20</v>
      </c>
      <c r="E156" t="s">
        <v>203</v>
      </c>
      <c r="F156" t="s">
        <v>1885</v>
      </c>
    </row>
    <row r="157" spans="1:6" hidden="1" x14ac:dyDescent="0.35">
      <c r="A157" t="s">
        <v>1919</v>
      </c>
      <c r="B157">
        <v>2030</v>
      </c>
      <c r="C157" t="s">
        <v>1853</v>
      </c>
      <c r="D157">
        <v>2</v>
      </c>
      <c r="E157" t="s">
        <v>1854</v>
      </c>
      <c r="F157" t="s">
        <v>1885</v>
      </c>
    </row>
    <row r="158" spans="1:6" hidden="1" x14ac:dyDescent="0.35">
      <c r="A158" t="s">
        <v>1919</v>
      </c>
      <c r="B158">
        <v>2030</v>
      </c>
      <c r="C158" t="s">
        <v>1865</v>
      </c>
      <c r="D158">
        <v>0.9</v>
      </c>
      <c r="E158" t="s">
        <v>1832</v>
      </c>
      <c r="F158" t="s">
        <v>1885</v>
      </c>
    </row>
    <row r="159" spans="1:6" hidden="1" x14ac:dyDescent="0.35">
      <c r="A159" t="s">
        <v>1919</v>
      </c>
      <c r="B159">
        <v>2030</v>
      </c>
      <c r="C159" t="s">
        <v>1831</v>
      </c>
      <c r="D159">
        <v>0.04</v>
      </c>
      <c r="E159" t="s">
        <v>1832</v>
      </c>
      <c r="F159" t="s">
        <v>1906</v>
      </c>
    </row>
    <row r="160" spans="1:6" hidden="1" x14ac:dyDescent="0.35">
      <c r="A160" t="s">
        <v>1921</v>
      </c>
      <c r="B160">
        <v>2030</v>
      </c>
      <c r="C160" t="s">
        <v>1848</v>
      </c>
      <c r="D160">
        <v>100</v>
      </c>
      <c r="E160" t="s">
        <v>1920</v>
      </c>
      <c r="F160" t="s">
        <v>1885</v>
      </c>
    </row>
    <row r="161" spans="1:6" hidden="1" x14ac:dyDescent="0.35">
      <c r="A161" t="s">
        <v>1921</v>
      </c>
      <c r="B161">
        <v>2030</v>
      </c>
      <c r="C161" t="s">
        <v>1835</v>
      </c>
      <c r="D161">
        <v>20</v>
      </c>
      <c r="E161" t="s">
        <v>203</v>
      </c>
      <c r="F161" t="s">
        <v>1885</v>
      </c>
    </row>
    <row r="162" spans="1:6" hidden="1" x14ac:dyDescent="0.35">
      <c r="A162" t="s">
        <v>1921</v>
      </c>
      <c r="B162">
        <v>2030</v>
      </c>
      <c r="C162" t="s">
        <v>1853</v>
      </c>
      <c r="D162">
        <v>2</v>
      </c>
      <c r="E162" t="s">
        <v>1854</v>
      </c>
      <c r="F162" t="s">
        <v>1885</v>
      </c>
    </row>
    <row r="163" spans="1:6" hidden="1" x14ac:dyDescent="0.35">
      <c r="A163" t="s">
        <v>1921</v>
      </c>
      <c r="B163">
        <v>2030</v>
      </c>
      <c r="C163" t="s">
        <v>1865</v>
      </c>
      <c r="D163">
        <v>0.9</v>
      </c>
      <c r="E163" t="s">
        <v>1832</v>
      </c>
      <c r="F163" t="s">
        <v>1885</v>
      </c>
    </row>
    <row r="164" spans="1:6" hidden="1" x14ac:dyDescent="0.35">
      <c r="A164" t="s">
        <v>1922</v>
      </c>
      <c r="B164">
        <v>2030</v>
      </c>
      <c r="C164" t="s">
        <v>1848</v>
      </c>
      <c r="D164">
        <v>175</v>
      </c>
      <c r="E164" t="s">
        <v>1920</v>
      </c>
      <c r="F164" t="s">
        <v>1906</v>
      </c>
    </row>
    <row r="165" spans="1:6" hidden="1" x14ac:dyDescent="0.35">
      <c r="A165" t="s">
        <v>1922</v>
      </c>
      <c r="B165">
        <v>2030</v>
      </c>
      <c r="C165" t="s">
        <v>1835</v>
      </c>
      <c r="D165">
        <v>20</v>
      </c>
      <c r="E165" t="s">
        <v>203</v>
      </c>
      <c r="F165" t="s">
        <v>1906</v>
      </c>
    </row>
    <row r="166" spans="1:6" hidden="1" x14ac:dyDescent="0.35">
      <c r="A166" t="s">
        <v>1922</v>
      </c>
      <c r="B166">
        <v>2030</v>
      </c>
      <c r="C166" t="s">
        <v>1853</v>
      </c>
      <c r="D166">
        <v>2</v>
      </c>
      <c r="E166" t="s">
        <v>1854</v>
      </c>
      <c r="F166" t="s">
        <v>1906</v>
      </c>
    </row>
    <row r="167" spans="1:6" hidden="1" x14ac:dyDescent="0.35">
      <c r="A167" t="s">
        <v>1922</v>
      </c>
      <c r="B167">
        <v>2030</v>
      </c>
      <c r="C167" t="s">
        <v>1865</v>
      </c>
      <c r="D167">
        <v>0.9</v>
      </c>
      <c r="E167" t="s">
        <v>1832</v>
      </c>
      <c r="F167" t="s">
        <v>1906</v>
      </c>
    </row>
    <row r="168" spans="1:6" hidden="1" x14ac:dyDescent="0.35">
      <c r="A168" t="s">
        <v>1922</v>
      </c>
      <c r="B168">
        <v>2030</v>
      </c>
      <c r="C168" t="s">
        <v>1831</v>
      </c>
      <c r="D168">
        <v>0.04</v>
      </c>
      <c r="E168" t="s">
        <v>1832</v>
      </c>
      <c r="F168" t="s">
        <v>1906</v>
      </c>
    </row>
    <row r="169" spans="1:6" hidden="1" x14ac:dyDescent="0.35">
      <c r="A169" t="s">
        <v>1923</v>
      </c>
      <c r="B169">
        <v>2030</v>
      </c>
      <c r="C169" t="s">
        <v>1848</v>
      </c>
      <c r="D169">
        <v>63</v>
      </c>
      <c r="E169" t="s">
        <v>1920</v>
      </c>
      <c r="F169" t="s">
        <v>1906</v>
      </c>
    </row>
    <row r="170" spans="1:6" hidden="1" x14ac:dyDescent="0.35">
      <c r="A170" t="s">
        <v>1923</v>
      </c>
      <c r="B170">
        <v>2030</v>
      </c>
      <c r="C170" t="s">
        <v>1835</v>
      </c>
      <c r="D170">
        <v>22</v>
      </c>
      <c r="E170" t="s">
        <v>203</v>
      </c>
      <c r="F170" t="s">
        <v>1906</v>
      </c>
    </row>
    <row r="171" spans="1:6" hidden="1" x14ac:dyDescent="0.35">
      <c r="A171" t="s">
        <v>1923</v>
      </c>
      <c r="B171">
        <v>2030</v>
      </c>
      <c r="C171" t="s">
        <v>1853</v>
      </c>
      <c r="D171">
        <v>1</v>
      </c>
      <c r="E171" t="s">
        <v>1854</v>
      </c>
      <c r="F171" t="s">
        <v>1906</v>
      </c>
    </row>
    <row r="172" spans="1:6" hidden="1" x14ac:dyDescent="0.35">
      <c r="A172" t="s">
        <v>1923</v>
      </c>
      <c r="B172">
        <v>2030</v>
      </c>
      <c r="C172" t="s">
        <v>1865</v>
      </c>
      <c r="D172">
        <v>0.9</v>
      </c>
      <c r="E172" t="s">
        <v>1832</v>
      </c>
      <c r="F172" t="s">
        <v>1906</v>
      </c>
    </row>
    <row r="173" spans="1:6" hidden="1" x14ac:dyDescent="0.35">
      <c r="A173" t="s">
        <v>1924</v>
      </c>
      <c r="B173">
        <v>2030</v>
      </c>
      <c r="C173" t="s">
        <v>1835</v>
      </c>
      <c r="D173">
        <v>25</v>
      </c>
      <c r="E173" t="s">
        <v>203</v>
      </c>
      <c r="F173" t="s">
        <v>1905</v>
      </c>
    </row>
    <row r="174" spans="1:6" hidden="1" x14ac:dyDescent="0.35">
      <c r="A174" t="s">
        <v>1924</v>
      </c>
      <c r="B174">
        <v>2030</v>
      </c>
      <c r="C174" t="s">
        <v>1848</v>
      </c>
      <c r="D174">
        <v>1400</v>
      </c>
      <c r="E174" t="s">
        <v>1849</v>
      </c>
      <c r="F174" t="s">
        <v>1905</v>
      </c>
    </row>
    <row r="175" spans="1:6" hidden="1" x14ac:dyDescent="0.35">
      <c r="A175" t="s">
        <v>1924</v>
      </c>
      <c r="B175">
        <v>2030</v>
      </c>
      <c r="C175" t="s">
        <v>1853</v>
      </c>
      <c r="D175">
        <v>3</v>
      </c>
      <c r="E175" t="s">
        <v>1854</v>
      </c>
      <c r="F175" t="s">
        <v>1905</v>
      </c>
    </row>
    <row r="176" spans="1:6" hidden="1" x14ac:dyDescent="0.35">
      <c r="A176" t="s">
        <v>1924</v>
      </c>
      <c r="B176">
        <v>2030</v>
      </c>
      <c r="C176" t="s">
        <v>1831</v>
      </c>
      <c r="D176">
        <v>0.04</v>
      </c>
      <c r="E176" t="s">
        <v>1832</v>
      </c>
      <c r="F176" t="s">
        <v>1906</v>
      </c>
    </row>
    <row r="177" spans="1:6" hidden="1" x14ac:dyDescent="0.35">
      <c r="A177" t="s">
        <v>1925</v>
      </c>
      <c r="B177">
        <v>2030</v>
      </c>
      <c r="C177" t="s">
        <v>1835</v>
      </c>
      <c r="D177">
        <v>30</v>
      </c>
      <c r="E177" t="s">
        <v>203</v>
      </c>
      <c r="F177" t="s">
        <v>161</v>
      </c>
    </row>
    <row r="178" spans="1:6" hidden="1" x14ac:dyDescent="0.35">
      <c r="A178" t="s">
        <v>1925</v>
      </c>
      <c r="B178">
        <v>2030</v>
      </c>
      <c r="C178" t="s">
        <v>1848</v>
      </c>
      <c r="D178">
        <v>1300</v>
      </c>
      <c r="E178" t="s">
        <v>1849</v>
      </c>
      <c r="F178" t="s">
        <v>161</v>
      </c>
    </row>
    <row r="179" spans="1:6" hidden="1" x14ac:dyDescent="0.35">
      <c r="A179" t="s">
        <v>1925</v>
      </c>
      <c r="B179">
        <v>2030</v>
      </c>
      <c r="C179" t="s">
        <v>1853</v>
      </c>
      <c r="D179">
        <v>3</v>
      </c>
      <c r="E179" t="s">
        <v>1854</v>
      </c>
      <c r="F179" t="s">
        <v>161</v>
      </c>
    </row>
    <row r="180" spans="1:6" hidden="1" x14ac:dyDescent="0.35">
      <c r="A180" t="s">
        <v>1925</v>
      </c>
      <c r="B180">
        <v>2030</v>
      </c>
      <c r="C180" t="s">
        <v>1865</v>
      </c>
      <c r="D180">
        <v>0.45</v>
      </c>
      <c r="E180" t="s">
        <v>1832</v>
      </c>
      <c r="F180" t="s">
        <v>1926</v>
      </c>
    </row>
    <row r="181" spans="1:6" hidden="1" x14ac:dyDescent="0.35">
      <c r="A181" t="s">
        <v>1925</v>
      </c>
      <c r="B181">
        <v>2030</v>
      </c>
      <c r="C181" t="s">
        <v>1927</v>
      </c>
      <c r="D181">
        <v>0.7</v>
      </c>
      <c r="E181" t="s">
        <v>1832</v>
      </c>
      <c r="F181" t="s">
        <v>1928</v>
      </c>
    </row>
    <row r="182" spans="1:6" hidden="1" x14ac:dyDescent="0.35">
      <c r="A182" t="s">
        <v>1925</v>
      </c>
      <c r="B182">
        <v>2030</v>
      </c>
      <c r="C182" t="s">
        <v>1929</v>
      </c>
      <c r="D182">
        <v>0.17</v>
      </c>
      <c r="E182" t="s">
        <v>1832</v>
      </c>
      <c r="F182" t="s">
        <v>1930</v>
      </c>
    </row>
    <row r="183" spans="1:6" hidden="1" x14ac:dyDescent="0.35">
      <c r="A183" t="s">
        <v>1925</v>
      </c>
      <c r="B183">
        <v>2030</v>
      </c>
      <c r="C183" t="s">
        <v>1931</v>
      </c>
      <c r="D183">
        <v>1</v>
      </c>
      <c r="E183" t="s">
        <v>1832</v>
      </c>
    </row>
    <row r="184" spans="1:6" hidden="1" x14ac:dyDescent="0.35">
      <c r="A184" t="s">
        <v>1925</v>
      </c>
      <c r="B184">
        <v>2030</v>
      </c>
      <c r="C184" t="s">
        <v>1855</v>
      </c>
      <c r="D184">
        <v>0.82</v>
      </c>
      <c r="E184" t="s">
        <v>1728</v>
      </c>
      <c r="F184" t="s">
        <v>161</v>
      </c>
    </row>
    <row r="185" spans="1:6" hidden="1" x14ac:dyDescent="0.35">
      <c r="A185" t="s">
        <v>1932</v>
      </c>
      <c r="B185">
        <v>2030</v>
      </c>
      <c r="C185" t="s">
        <v>1835</v>
      </c>
      <c r="D185">
        <v>40</v>
      </c>
      <c r="E185" t="s">
        <v>203</v>
      </c>
      <c r="F185" t="s">
        <v>1933</v>
      </c>
    </row>
    <row r="186" spans="1:6" hidden="1" x14ac:dyDescent="0.35">
      <c r="A186" t="s">
        <v>1932</v>
      </c>
      <c r="B186">
        <v>2030</v>
      </c>
      <c r="C186" t="s">
        <v>1848</v>
      </c>
      <c r="D186">
        <v>1990</v>
      </c>
      <c r="E186" t="s">
        <v>1849</v>
      </c>
      <c r="F186" t="s">
        <v>1933</v>
      </c>
    </row>
    <row r="187" spans="1:6" hidden="1" x14ac:dyDescent="0.35">
      <c r="A187" t="s">
        <v>1932</v>
      </c>
      <c r="B187">
        <v>2030</v>
      </c>
      <c r="C187" t="s">
        <v>1853</v>
      </c>
      <c r="D187">
        <v>3</v>
      </c>
      <c r="E187" t="s">
        <v>1854</v>
      </c>
      <c r="F187" t="s">
        <v>1933</v>
      </c>
    </row>
    <row r="188" spans="1:6" hidden="1" x14ac:dyDescent="0.35">
      <c r="A188" t="s">
        <v>1932</v>
      </c>
      <c r="B188">
        <v>2030</v>
      </c>
      <c r="C188" t="s">
        <v>1865</v>
      </c>
      <c r="D188">
        <v>0.52</v>
      </c>
      <c r="E188" t="s">
        <v>1832</v>
      </c>
      <c r="F188" t="s">
        <v>1934</v>
      </c>
    </row>
    <row r="189" spans="1:6" hidden="1" x14ac:dyDescent="0.35">
      <c r="A189" t="s">
        <v>1932</v>
      </c>
      <c r="B189">
        <v>2030</v>
      </c>
      <c r="C189" t="s">
        <v>1927</v>
      </c>
      <c r="D189">
        <v>1.01</v>
      </c>
      <c r="E189" t="s">
        <v>1832</v>
      </c>
      <c r="F189" t="s">
        <v>1935</v>
      </c>
    </row>
    <row r="190" spans="1:6" hidden="1" x14ac:dyDescent="0.35">
      <c r="A190" t="s">
        <v>1932</v>
      </c>
      <c r="B190">
        <v>2030</v>
      </c>
      <c r="C190" t="s">
        <v>1929</v>
      </c>
      <c r="D190">
        <v>0.15</v>
      </c>
      <c r="E190" t="s">
        <v>1832</v>
      </c>
      <c r="F190" t="s">
        <v>1936</v>
      </c>
    </row>
    <row r="191" spans="1:6" hidden="1" x14ac:dyDescent="0.35">
      <c r="A191" t="s">
        <v>1932</v>
      </c>
      <c r="B191">
        <v>2030</v>
      </c>
      <c r="C191" t="s">
        <v>1931</v>
      </c>
      <c r="D191">
        <v>1</v>
      </c>
      <c r="E191" t="s">
        <v>1832</v>
      </c>
    </row>
    <row r="192" spans="1:6" hidden="1" x14ac:dyDescent="0.35">
      <c r="A192" t="s">
        <v>1932</v>
      </c>
      <c r="B192">
        <v>2030</v>
      </c>
      <c r="C192" t="s">
        <v>1855</v>
      </c>
      <c r="D192">
        <v>2.2000000000000002</v>
      </c>
      <c r="E192" t="s">
        <v>1728</v>
      </c>
      <c r="F192" t="s">
        <v>1933</v>
      </c>
    </row>
    <row r="193" spans="1:6" hidden="1" x14ac:dyDescent="0.35">
      <c r="A193" t="s">
        <v>1937</v>
      </c>
      <c r="B193">
        <v>2030</v>
      </c>
      <c r="C193" t="s">
        <v>1835</v>
      </c>
      <c r="D193">
        <v>20</v>
      </c>
      <c r="E193" t="s">
        <v>203</v>
      </c>
      <c r="F193" t="s">
        <v>1938</v>
      </c>
    </row>
    <row r="194" spans="1:6" hidden="1" x14ac:dyDescent="0.35">
      <c r="A194" t="s">
        <v>1937</v>
      </c>
      <c r="B194">
        <v>2030</v>
      </c>
      <c r="C194" t="s">
        <v>1848</v>
      </c>
      <c r="D194">
        <v>4500</v>
      </c>
      <c r="E194" t="s">
        <v>1892</v>
      </c>
      <c r="F194" t="s">
        <v>1938</v>
      </c>
    </row>
    <row r="195" spans="1:6" hidden="1" x14ac:dyDescent="0.35">
      <c r="A195" t="s">
        <v>1937</v>
      </c>
      <c r="B195">
        <v>2030</v>
      </c>
      <c r="C195" t="s">
        <v>1853</v>
      </c>
      <c r="D195">
        <v>6</v>
      </c>
      <c r="E195" t="s">
        <v>1854</v>
      </c>
      <c r="F195" t="s">
        <v>1938</v>
      </c>
    </row>
    <row r="196" spans="1:6" hidden="1" x14ac:dyDescent="0.35">
      <c r="A196" t="s">
        <v>1937</v>
      </c>
      <c r="B196">
        <v>2030</v>
      </c>
      <c r="C196" t="s">
        <v>1865</v>
      </c>
      <c r="D196">
        <v>0.35099999999999998</v>
      </c>
      <c r="E196" t="s">
        <v>1832</v>
      </c>
      <c r="F196" t="s">
        <v>1938</v>
      </c>
    </row>
    <row r="197" spans="1:6" hidden="1" x14ac:dyDescent="0.35">
      <c r="A197" t="s">
        <v>1937</v>
      </c>
      <c r="B197">
        <v>2030</v>
      </c>
      <c r="C197" t="s">
        <v>1939</v>
      </c>
      <c r="D197">
        <v>0.60899999999999999</v>
      </c>
      <c r="E197" t="s">
        <v>1832</v>
      </c>
      <c r="F197" t="s">
        <v>1938</v>
      </c>
    </row>
    <row r="198" spans="1:6" hidden="1" x14ac:dyDescent="0.35">
      <c r="A198" t="s">
        <v>1940</v>
      </c>
      <c r="B198">
        <v>2030</v>
      </c>
      <c r="C198" t="s">
        <v>1831</v>
      </c>
      <c r="D198">
        <v>0.04</v>
      </c>
      <c r="E198" t="s">
        <v>1832</v>
      </c>
      <c r="F198" t="s">
        <v>1906</v>
      </c>
    </row>
    <row r="199" spans="1:6" hidden="1" x14ac:dyDescent="0.35">
      <c r="A199" t="s">
        <v>1940</v>
      </c>
      <c r="B199">
        <v>2030</v>
      </c>
      <c r="C199" t="s">
        <v>1853</v>
      </c>
      <c r="D199">
        <v>1.3</v>
      </c>
      <c r="E199" t="s">
        <v>1854</v>
      </c>
      <c r="F199" t="s">
        <v>1905</v>
      </c>
    </row>
    <row r="200" spans="1:6" hidden="1" x14ac:dyDescent="0.35">
      <c r="A200" t="s">
        <v>1940</v>
      </c>
      <c r="B200">
        <v>2030</v>
      </c>
      <c r="C200" t="s">
        <v>1848</v>
      </c>
      <c r="D200">
        <v>270000</v>
      </c>
      <c r="E200" t="s">
        <v>1941</v>
      </c>
      <c r="F200" t="s">
        <v>1905</v>
      </c>
    </row>
    <row r="201" spans="1:6" hidden="1" x14ac:dyDescent="0.35">
      <c r="A201" t="s">
        <v>1940</v>
      </c>
      <c r="B201">
        <v>2030</v>
      </c>
      <c r="C201" t="s">
        <v>1835</v>
      </c>
      <c r="D201">
        <v>20</v>
      </c>
      <c r="E201" t="s">
        <v>203</v>
      </c>
      <c r="F201" t="s">
        <v>1905</v>
      </c>
    </row>
    <row r="202" spans="1:6" hidden="1" x14ac:dyDescent="0.35">
      <c r="A202" t="s">
        <v>1942</v>
      </c>
      <c r="B202">
        <v>2030</v>
      </c>
      <c r="C202" t="s">
        <v>1853</v>
      </c>
      <c r="D202">
        <v>1.4</v>
      </c>
      <c r="E202" t="s">
        <v>1854</v>
      </c>
      <c r="F202" t="s">
        <v>1905</v>
      </c>
    </row>
    <row r="203" spans="1:6" hidden="1" x14ac:dyDescent="0.35">
      <c r="A203" t="s">
        <v>1942</v>
      </c>
      <c r="B203">
        <v>2030</v>
      </c>
      <c r="C203" t="s">
        <v>1848</v>
      </c>
      <c r="D203">
        <v>140000</v>
      </c>
      <c r="E203" t="s">
        <v>1941</v>
      </c>
      <c r="F203" t="s">
        <v>1905</v>
      </c>
    </row>
    <row r="204" spans="1:6" hidden="1" x14ac:dyDescent="0.35">
      <c r="A204" t="s">
        <v>1942</v>
      </c>
      <c r="B204">
        <v>2030</v>
      </c>
      <c r="C204" t="s">
        <v>1835</v>
      </c>
      <c r="D204">
        <v>20</v>
      </c>
      <c r="E204" t="s">
        <v>203</v>
      </c>
      <c r="F204" t="s">
        <v>1905</v>
      </c>
    </row>
    <row r="205" spans="1:6" hidden="1" x14ac:dyDescent="0.35">
      <c r="A205" t="s">
        <v>1943</v>
      </c>
      <c r="B205">
        <v>2030</v>
      </c>
      <c r="C205" t="s">
        <v>1848</v>
      </c>
      <c r="D205">
        <v>500</v>
      </c>
      <c r="E205" t="s">
        <v>1888</v>
      </c>
      <c r="F205" t="s">
        <v>1871</v>
      </c>
    </row>
    <row r="206" spans="1:6" hidden="1" x14ac:dyDescent="0.35">
      <c r="A206" t="s">
        <v>1943</v>
      </c>
      <c r="B206">
        <v>2030</v>
      </c>
      <c r="C206" t="s">
        <v>1835</v>
      </c>
      <c r="D206">
        <v>40</v>
      </c>
      <c r="E206" t="s">
        <v>203</v>
      </c>
      <c r="F206" t="s">
        <v>1871</v>
      </c>
    </row>
    <row r="207" spans="1:6" hidden="1" x14ac:dyDescent="0.35">
      <c r="A207" t="s">
        <v>1943</v>
      </c>
      <c r="B207">
        <v>2030</v>
      </c>
      <c r="C207" t="s">
        <v>1853</v>
      </c>
      <c r="D207">
        <v>2</v>
      </c>
      <c r="E207" t="s">
        <v>1854</v>
      </c>
      <c r="F207" t="s">
        <v>1871</v>
      </c>
    </row>
    <row r="208" spans="1:6" hidden="1" x14ac:dyDescent="0.35">
      <c r="A208" t="s">
        <v>1944</v>
      </c>
      <c r="B208">
        <v>2030</v>
      </c>
      <c r="C208" t="s">
        <v>1848</v>
      </c>
      <c r="D208">
        <v>140</v>
      </c>
      <c r="E208" t="s">
        <v>1888</v>
      </c>
      <c r="F208" t="s">
        <v>161</v>
      </c>
    </row>
    <row r="209" spans="1:6" hidden="1" x14ac:dyDescent="0.35">
      <c r="A209" t="s">
        <v>1944</v>
      </c>
      <c r="B209">
        <v>2030</v>
      </c>
      <c r="C209" t="s">
        <v>1835</v>
      </c>
      <c r="D209">
        <v>40</v>
      </c>
      <c r="E209" t="s">
        <v>203</v>
      </c>
      <c r="F209" t="s">
        <v>1871</v>
      </c>
    </row>
    <row r="210" spans="1:6" hidden="1" x14ac:dyDescent="0.35">
      <c r="A210" t="s">
        <v>1944</v>
      </c>
      <c r="B210">
        <v>2030</v>
      </c>
      <c r="C210" t="s">
        <v>1853</v>
      </c>
      <c r="D210">
        <v>2</v>
      </c>
      <c r="E210" t="s">
        <v>1854</v>
      </c>
      <c r="F210" t="s">
        <v>1871</v>
      </c>
    </row>
    <row r="211" spans="1:6" hidden="1" x14ac:dyDescent="0.35">
      <c r="A211" t="s">
        <v>1945</v>
      </c>
      <c r="B211">
        <v>2030</v>
      </c>
      <c r="C211" t="s">
        <v>1848</v>
      </c>
      <c r="D211">
        <v>156.014091595369</v>
      </c>
      <c r="E211" t="s">
        <v>1904</v>
      </c>
      <c r="F211" t="s">
        <v>1946</v>
      </c>
    </row>
    <row r="212" spans="1:6" hidden="1" x14ac:dyDescent="0.35">
      <c r="A212" t="s">
        <v>1945</v>
      </c>
      <c r="B212">
        <v>2030</v>
      </c>
      <c r="C212" t="s">
        <v>1835</v>
      </c>
      <c r="D212">
        <v>20</v>
      </c>
      <c r="E212" t="s">
        <v>203</v>
      </c>
      <c r="F212" t="s">
        <v>1947</v>
      </c>
    </row>
    <row r="213" spans="1:6" hidden="1" x14ac:dyDescent="0.35">
      <c r="A213" t="s">
        <v>1945</v>
      </c>
      <c r="B213">
        <v>2030</v>
      </c>
      <c r="C213" t="s">
        <v>1853</v>
      </c>
      <c r="D213">
        <v>2</v>
      </c>
      <c r="E213" t="s">
        <v>1854</v>
      </c>
      <c r="F213" t="s">
        <v>1947</v>
      </c>
    </row>
    <row r="214" spans="1:6" hidden="1" x14ac:dyDescent="0.35">
      <c r="A214" t="s">
        <v>1945</v>
      </c>
      <c r="B214">
        <v>2030</v>
      </c>
      <c r="C214" t="s">
        <v>1865</v>
      </c>
      <c r="D214">
        <v>0.9</v>
      </c>
      <c r="E214" t="s">
        <v>1832</v>
      </c>
      <c r="F214" t="s">
        <v>1947</v>
      </c>
    </row>
    <row r="215" spans="1:6" hidden="1" x14ac:dyDescent="0.35">
      <c r="A215" t="s">
        <v>1948</v>
      </c>
      <c r="B215">
        <v>2030</v>
      </c>
      <c r="C215" t="s">
        <v>1848</v>
      </c>
      <c r="D215">
        <v>250</v>
      </c>
      <c r="E215" t="s">
        <v>1849</v>
      </c>
      <c r="F215" t="s">
        <v>1949</v>
      </c>
    </row>
    <row r="216" spans="1:6" hidden="1" x14ac:dyDescent="0.35">
      <c r="A216" t="s">
        <v>1950</v>
      </c>
      <c r="B216">
        <v>2030</v>
      </c>
      <c r="C216" t="s">
        <v>1848</v>
      </c>
      <c r="D216">
        <v>2685</v>
      </c>
      <c r="E216" t="s">
        <v>1881</v>
      </c>
      <c r="F216" t="s">
        <v>1949</v>
      </c>
    </row>
    <row r="217" spans="1:6" hidden="1" x14ac:dyDescent="0.35">
      <c r="A217" t="s">
        <v>1951</v>
      </c>
      <c r="B217">
        <v>2030</v>
      </c>
      <c r="C217" t="s">
        <v>1848</v>
      </c>
      <c r="D217">
        <v>1342</v>
      </c>
      <c r="E217" t="s">
        <v>1881</v>
      </c>
      <c r="F217" t="s">
        <v>1949</v>
      </c>
    </row>
    <row r="218" spans="1:6" hidden="1" x14ac:dyDescent="0.35">
      <c r="A218" t="s">
        <v>1952</v>
      </c>
      <c r="B218">
        <v>2030</v>
      </c>
      <c r="C218" t="s">
        <v>1848</v>
      </c>
      <c r="D218">
        <v>400</v>
      </c>
      <c r="E218" t="s">
        <v>1849</v>
      </c>
      <c r="F218" t="s">
        <v>1953</v>
      </c>
    </row>
    <row r="219" spans="1:6" hidden="1" x14ac:dyDescent="0.35">
      <c r="A219" t="s">
        <v>1954</v>
      </c>
      <c r="B219">
        <v>2030</v>
      </c>
      <c r="C219" t="s">
        <v>1848</v>
      </c>
      <c r="D219">
        <v>2000</v>
      </c>
      <c r="E219" t="s">
        <v>1881</v>
      </c>
      <c r="F219" t="s">
        <v>1955</v>
      </c>
    </row>
    <row r="220" spans="1:6" hidden="1" x14ac:dyDescent="0.3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topLeftCell="D1" workbookViewId="0">
      <selection activeCell="G1" sqref="G1"/>
    </sheetView>
  </sheetViews>
  <sheetFormatPr defaultColWidth="9.81640625" defaultRowHeight="14.5" x14ac:dyDescent="0.35"/>
  <cols>
    <col min="2" max="2" width="42.26953125" customWidth="1"/>
    <col min="3" max="3" width="54.7265625" bestFit="1" customWidth="1"/>
    <col min="4" max="4" width="16.81640625" bestFit="1" customWidth="1"/>
    <col min="8" max="8" width="57.26953125" customWidth="1"/>
    <col min="9" max="9" width="26.81640625" customWidth="1"/>
    <col min="10" max="10" width="56.7265625" bestFit="1" customWidth="1"/>
    <col min="11" max="11" width="13.7265625" customWidth="1"/>
  </cols>
  <sheetData>
    <row r="1" spans="1:17" x14ac:dyDescent="0.3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3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3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3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35">
      <c r="A5" t="s">
        <v>183</v>
      </c>
      <c r="B5" t="s">
        <v>184</v>
      </c>
      <c r="C5" t="s">
        <v>185</v>
      </c>
      <c r="D5" t="s">
        <v>186</v>
      </c>
      <c r="E5" t="s">
        <v>187</v>
      </c>
      <c r="F5" t="s">
        <v>188</v>
      </c>
      <c r="G5" t="s">
        <v>189</v>
      </c>
      <c r="H5" t="s">
        <v>190</v>
      </c>
      <c r="I5" t="s">
        <v>191</v>
      </c>
      <c r="K5" t="s">
        <v>192</v>
      </c>
      <c r="M5" t="s">
        <v>193</v>
      </c>
      <c r="N5" t="s">
        <v>194</v>
      </c>
      <c r="O5" t="s">
        <v>195</v>
      </c>
      <c r="P5">
        <v>2050</v>
      </c>
    </row>
    <row r="6" spans="1:17" x14ac:dyDescent="0.35">
      <c r="A6" t="s">
        <v>183</v>
      </c>
      <c r="B6" t="s">
        <v>184</v>
      </c>
      <c r="C6" t="s">
        <v>185</v>
      </c>
      <c r="D6" t="s">
        <v>186</v>
      </c>
      <c r="E6" t="s">
        <v>187</v>
      </c>
      <c r="F6" t="s">
        <v>188</v>
      </c>
      <c r="G6" t="s">
        <v>196</v>
      </c>
      <c r="H6" t="s">
        <v>197</v>
      </c>
      <c r="I6" t="s">
        <v>198</v>
      </c>
      <c r="J6" t="s">
        <v>199</v>
      </c>
      <c r="M6" t="s">
        <v>200</v>
      </c>
      <c r="O6" t="s">
        <v>195</v>
      </c>
      <c r="P6">
        <v>2015</v>
      </c>
      <c r="Q6">
        <v>0.75</v>
      </c>
    </row>
    <row r="7" spans="1:17" x14ac:dyDescent="0.35">
      <c r="A7" t="s">
        <v>183</v>
      </c>
      <c r="B7" t="s">
        <v>184</v>
      </c>
      <c r="C7" t="s">
        <v>185</v>
      </c>
      <c r="D7" t="s">
        <v>186</v>
      </c>
      <c r="E7" t="s">
        <v>187</v>
      </c>
      <c r="F7" t="s">
        <v>188</v>
      </c>
      <c r="G7" t="s">
        <v>196</v>
      </c>
      <c r="H7" t="s">
        <v>197</v>
      </c>
      <c r="I7" t="s">
        <v>198</v>
      </c>
      <c r="J7" t="s">
        <v>199</v>
      </c>
      <c r="M7" t="s">
        <v>200</v>
      </c>
      <c r="O7" t="s">
        <v>195</v>
      </c>
      <c r="P7">
        <v>2020</v>
      </c>
      <c r="Q7">
        <v>0.84</v>
      </c>
    </row>
    <row r="8" spans="1:17" x14ac:dyDescent="0.35">
      <c r="A8" t="s">
        <v>183</v>
      </c>
      <c r="B8" t="s">
        <v>184</v>
      </c>
      <c r="C8" t="s">
        <v>185</v>
      </c>
      <c r="D8" t="s">
        <v>186</v>
      </c>
      <c r="E8" t="s">
        <v>187</v>
      </c>
      <c r="F8" t="s">
        <v>188</v>
      </c>
      <c r="G8" t="s">
        <v>196</v>
      </c>
      <c r="H8" t="s">
        <v>197</v>
      </c>
      <c r="I8" t="s">
        <v>198</v>
      </c>
      <c r="J8" t="s">
        <v>199</v>
      </c>
      <c r="M8" t="s">
        <v>200</v>
      </c>
      <c r="O8" t="s">
        <v>195</v>
      </c>
      <c r="P8">
        <v>2030</v>
      </c>
      <c r="Q8">
        <v>1.01</v>
      </c>
    </row>
    <row r="9" spans="1:17" x14ac:dyDescent="0.35">
      <c r="A9" t="s">
        <v>183</v>
      </c>
      <c r="B9" t="s">
        <v>184</v>
      </c>
      <c r="C9" t="s">
        <v>185</v>
      </c>
      <c r="D9" t="s">
        <v>186</v>
      </c>
      <c r="E9" t="s">
        <v>187</v>
      </c>
      <c r="F9" t="s">
        <v>188</v>
      </c>
      <c r="G9" t="s">
        <v>196</v>
      </c>
      <c r="H9" t="s">
        <v>197</v>
      </c>
      <c r="I9" t="s">
        <v>198</v>
      </c>
      <c r="J9" t="s">
        <v>199</v>
      </c>
      <c r="M9" t="s">
        <v>200</v>
      </c>
      <c r="O9" t="s">
        <v>195</v>
      </c>
      <c r="P9">
        <v>2050</v>
      </c>
    </row>
    <row r="10" spans="1:17" x14ac:dyDescent="0.3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3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35">
      <c r="A12" t="s">
        <v>183</v>
      </c>
      <c r="B12" t="s">
        <v>184</v>
      </c>
      <c r="D12" t="s">
        <v>186</v>
      </c>
      <c r="E12" t="s">
        <v>187</v>
      </c>
      <c r="F12" t="s">
        <v>188</v>
      </c>
      <c r="G12" t="s">
        <v>196</v>
      </c>
      <c r="H12" t="s">
        <v>201</v>
      </c>
      <c r="I12" t="s">
        <v>202</v>
      </c>
      <c r="K12" t="s">
        <v>203</v>
      </c>
      <c r="N12" t="s">
        <v>204</v>
      </c>
      <c r="O12" t="s">
        <v>195</v>
      </c>
      <c r="P12">
        <v>2030</v>
      </c>
      <c r="Q12">
        <v>4.5</v>
      </c>
    </row>
    <row r="13" spans="1:17" x14ac:dyDescent="0.35">
      <c r="A13" t="s">
        <v>183</v>
      </c>
      <c r="B13" t="s">
        <v>184</v>
      </c>
      <c r="C13" t="s">
        <v>185</v>
      </c>
      <c r="D13" t="s">
        <v>186</v>
      </c>
      <c r="E13" t="s">
        <v>187</v>
      </c>
      <c r="F13" t="s">
        <v>188</v>
      </c>
      <c r="G13" t="s">
        <v>196</v>
      </c>
      <c r="H13" t="s">
        <v>201</v>
      </c>
      <c r="I13" t="s">
        <v>202</v>
      </c>
      <c r="K13" t="s">
        <v>203</v>
      </c>
      <c r="N13" t="s">
        <v>204</v>
      </c>
      <c r="O13" t="s">
        <v>195</v>
      </c>
      <c r="P13">
        <v>2050</v>
      </c>
    </row>
    <row r="14" spans="1:17" x14ac:dyDescent="0.3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3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3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35">
      <c r="A17" t="s">
        <v>183</v>
      </c>
      <c r="B17" t="s">
        <v>184</v>
      </c>
      <c r="C17" t="s">
        <v>185</v>
      </c>
      <c r="D17" t="s">
        <v>186</v>
      </c>
      <c r="E17" t="s">
        <v>187</v>
      </c>
      <c r="F17" t="s">
        <v>188</v>
      </c>
      <c r="G17" t="s">
        <v>196</v>
      </c>
      <c r="H17" t="s">
        <v>205</v>
      </c>
      <c r="I17" t="s">
        <v>206</v>
      </c>
      <c r="J17" t="s">
        <v>199</v>
      </c>
      <c r="N17" t="s">
        <v>207</v>
      </c>
      <c r="O17" t="s">
        <v>195</v>
      </c>
      <c r="P17">
        <v>2050</v>
      </c>
    </row>
    <row r="18" spans="1:17" x14ac:dyDescent="0.3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3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3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3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35">
      <c r="A22" t="s">
        <v>183</v>
      </c>
      <c r="B22" t="s">
        <v>184</v>
      </c>
      <c r="C22" t="s">
        <v>185</v>
      </c>
      <c r="D22" t="s">
        <v>186</v>
      </c>
      <c r="E22" t="s">
        <v>187</v>
      </c>
      <c r="F22" t="s">
        <v>188</v>
      </c>
      <c r="G22" t="s">
        <v>196</v>
      </c>
      <c r="H22" t="s">
        <v>213</v>
      </c>
      <c r="I22" t="s">
        <v>214</v>
      </c>
      <c r="K22" t="s">
        <v>215</v>
      </c>
      <c r="O22" t="s">
        <v>195</v>
      </c>
      <c r="P22">
        <v>2015</v>
      </c>
      <c r="Q22">
        <v>500</v>
      </c>
    </row>
    <row r="23" spans="1:17" x14ac:dyDescent="0.35">
      <c r="A23" t="s">
        <v>183</v>
      </c>
      <c r="B23" t="s">
        <v>184</v>
      </c>
      <c r="C23" t="s">
        <v>185</v>
      </c>
      <c r="D23" t="s">
        <v>186</v>
      </c>
      <c r="E23" t="s">
        <v>187</v>
      </c>
      <c r="F23" t="s">
        <v>188</v>
      </c>
      <c r="G23" t="s">
        <v>196</v>
      </c>
      <c r="H23" t="s">
        <v>213</v>
      </c>
      <c r="I23" t="s">
        <v>214</v>
      </c>
      <c r="K23" t="s">
        <v>215</v>
      </c>
      <c r="O23" t="s">
        <v>195</v>
      </c>
      <c r="P23">
        <v>2020</v>
      </c>
      <c r="Q23">
        <v>500</v>
      </c>
    </row>
    <row r="24" spans="1:17" x14ac:dyDescent="0.35">
      <c r="A24" t="s">
        <v>183</v>
      </c>
      <c r="B24" t="s">
        <v>184</v>
      </c>
      <c r="C24" t="s">
        <v>185</v>
      </c>
      <c r="D24" t="s">
        <v>186</v>
      </c>
      <c r="E24" t="s">
        <v>187</v>
      </c>
      <c r="F24" t="s">
        <v>188</v>
      </c>
      <c r="G24" t="s">
        <v>196</v>
      </c>
      <c r="H24" t="s">
        <v>213</v>
      </c>
      <c r="I24" t="s">
        <v>214</v>
      </c>
      <c r="K24" t="s">
        <v>215</v>
      </c>
      <c r="O24" t="s">
        <v>195</v>
      </c>
      <c r="P24">
        <v>2030</v>
      </c>
      <c r="Q24">
        <v>500</v>
      </c>
    </row>
    <row r="25" spans="1:17" x14ac:dyDescent="0.35">
      <c r="A25" t="s">
        <v>183</v>
      </c>
      <c r="B25" t="s">
        <v>184</v>
      </c>
      <c r="C25" t="s">
        <v>185</v>
      </c>
      <c r="D25" t="s">
        <v>186</v>
      </c>
      <c r="E25" t="s">
        <v>187</v>
      </c>
      <c r="F25" t="s">
        <v>188</v>
      </c>
      <c r="G25" t="s">
        <v>196</v>
      </c>
      <c r="H25" t="s">
        <v>213</v>
      </c>
      <c r="I25" t="s">
        <v>214</v>
      </c>
      <c r="K25" t="s">
        <v>215</v>
      </c>
      <c r="O25" t="s">
        <v>195</v>
      </c>
      <c r="P25">
        <v>2050</v>
      </c>
      <c r="Q25">
        <v>500</v>
      </c>
    </row>
    <row r="26" spans="1:17" x14ac:dyDescent="0.3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3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3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3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3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3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3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3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3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3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3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3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3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3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3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3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3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3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3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3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3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3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3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3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3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3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3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3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3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3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3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3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3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3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3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3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3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3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3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3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3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3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3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3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3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3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3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3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3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3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3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3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3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3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35">
      <c r="A80" t="s">
        <v>257</v>
      </c>
      <c r="B80" t="s">
        <v>258</v>
      </c>
      <c r="C80" t="s">
        <v>259</v>
      </c>
      <c r="D80" t="s">
        <v>260</v>
      </c>
      <c r="E80" t="s">
        <v>187</v>
      </c>
      <c r="F80" t="s">
        <v>261</v>
      </c>
      <c r="G80" t="s">
        <v>196</v>
      </c>
      <c r="H80" t="s">
        <v>201</v>
      </c>
      <c r="I80" t="s">
        <v>202</v>
      </c>
      <c r="K80" t="s">
        <v>203</v>
      </c>
      <c r="N80" t="s">
        <v>194</v>
      </c>
      <c r="O80" t="s">
        <v>265</v>
      </c>
      <c r="P80">
        <v>2020</v>
      </c>
    </row>
    <row r="81" spans="1:17" x14ac:dyDescent="0.35">
      <c r="A81" t="s">
        <v>257</v>
      </c>
      <c r="B81" t="s">
        <v>258</v>
      </c>
      <c r="C81" t="s">
        <v>259</v>
      </c>
      <c r="D81" t="s">
        <v>260</v>
      </c>
      <c r="E81" t="s">
        <v>187</v>
      </c>
      <c r="F81" t="s">
        <v>261</v>
      </c>
      <c r="G81" t="s">
        <v>196</v>
      </c>
      <c r="H81" t="s">
        <v>201</v>
      </c>
      <c r="I81" t="s">
        <v>202</v>
      </c>
      <c r="K81" t="s">
        <v>203</v>
      </c>
      <c r="N81" t="s">
        <v>194</v>
      </c>
      <c r="O81" t="s">
        <v>266</v>
      </c>
      <c r="P81">
        <v>2020</v>
      </c>
    </row>
    <row r="82" spans="1:17" x14ac:dyDescent="0.3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35">
      <c r="A83" t="s">
        <v>257</v>
      </c>
      <c r="B83" t="s">
        <v>258</v>
      </c>
      <c r="C83" t="s">
        <v>259</v>
      </c>
      <c r="D83" t="s">
        <v>260</v>
      </c>
      <c r="E83" t="s">
        <v>187</v>
      </c>
      <c r="F83" t="s">
        <v>261</v>
      </c>
      <c r="G83" t="s">
        <v>196</v>
      </c>
      <c r="H83" t="s">
        <v>201</v>
      </c>
      <c r="I83" t="s">
        <v>202</v>
      </c>
      <c r="K83" t="s">
        <v>203</v>
      </c>
      <c r="N83" t="s">
        <v>194</v>
      </c>
      <c r="O83" t="s">
        <v>195</v>
      </c>
      <c r="P83">
        <v>2050</v>
      </c>
    </row>
    <row r="84" spans="1:17" x14ac:dyDescent="0.35">
      <c r="A84" t="s">
        <v>257</v>
      </c>
      <c r="B84" t="s">
        <v>258</v>
      </c>
      <c r="C84" t="s">
        <v>259</v>
      </c>
      <c r="D84" t="s">
        <v>260</v>
      </c>
      <c r="E84" t="s">
        <v>187</v>
      </c>
      <c r="F84" t="s">
        <v>261</v>
      </c>
      <c r="G84" t="s">
        <v>196</v>
      </c>
      <c r="H84" t="s">
        <v>201</v>
      </c>
      <c r="I84" t="s">
        <v>202</v>
      </c>
      <c r="K84" t="s">
        <v>203</v>
      </c>
      <c r="N84" t="s">
        <v>194</v>
      </c>
      <c r="O84" t="s">
        <v>265</v>
      </c>
      <c r="P84">
        <v>2050</v>
      </c>
    </row>
    <row r="85" spans="1:17" x14ac:dyDescent="0.35">
      <c r="A85" t="s">
        <v>257</v>
      </c>
      <c r="B85" t="s">
        <v>258</v>
      </c>
      <c r="C85" t="s">
        <v>259</v>
      </c>
      <c r="D85" t="s">
        <v>260</v>
      </c>
      <c r="E85" t="s">
        <v>187</v>
      </c>
      <c r="F85" t="s">
        <v>261</v>
      </c>
      <c r="G85" t="s">
        <v>196</v>
      </c>
      <c r="H85" t="s">
        <v>201</v>
      </c>
      <c r="I85" t="s">
        <v>202</v>
      </c>
      <c r="K85" t="s">
        <v>203</v>
      </c>
      <c r="N85" t="s">
        <v>194</v>
      </c>
      <c r="O85" t="s">
        <v>266</v>
      </c>
      <c r="P85">
        <v>2050</v>
      </c>
    </row>
    <row r="86" spans="1:17" x14ac:dyDescent="0.3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3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3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3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3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3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3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3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3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3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3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3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3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3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3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3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3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3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3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3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3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3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3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3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3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3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3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3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3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3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3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3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3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3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3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3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3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35">
      <c r="A123" t="s">
        <v>257</v>
      </c>
      <c r="B123" t="s">
        <v>258</v>
      </c>
      <c r="C123" t="s">
        <v>259</v>
      </c>
      <c r="D123" t="s">
        <v>260</v>
      </c>
      <c r="E123" t="s">
        <v>187</v>
      </c>
      <c r="F123" t="s">
        <v>261</v>
      </c>
      <c r="G123" t="s">
        <v>196</v>
      </c>
      <c r="H123" t="s">
        <v>213</v>
      </c>
      <c r="I123" t="s">
        <v>214</v>
      </c>
      <c r="K123" t="s">
        <v>215</v>
      </c>
      <c r="O123" t="s">
        <v>195</v>
      </c>
      <c r="P123">
        <v>2050</v>
      </c>
    </row>
    <row r="124" spans="1:17" x14ac:dyDescent="0.3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3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3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3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3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3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3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3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3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3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3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3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3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3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3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3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3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3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3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3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3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3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3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3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3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3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3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3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3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3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3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3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3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3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3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3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3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3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3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3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3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3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3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3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3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3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3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3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3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3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3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3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3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3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3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3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3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3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3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3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3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3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3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3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3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3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3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3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3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3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3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3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3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3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3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3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3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3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3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3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3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3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3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3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3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3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3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3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3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3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3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3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3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3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3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3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3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3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3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3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3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3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3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3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3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3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3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3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3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3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3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3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3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3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3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3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3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3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3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3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3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3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3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3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3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3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3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3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3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3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3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3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3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3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3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3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3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3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3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3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3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3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3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3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3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3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3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3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3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3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3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3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3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3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3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3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3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3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3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3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3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3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3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3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3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3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3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3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3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3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3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3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3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3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3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3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3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3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3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3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3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3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3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3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3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3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3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3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3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3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3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35">
      <c r="A315" t="s">
        <v>308</v>
      </c>
      <c r="B315" t="s">
        <v>309</v>
      </c>
      <c r="C315" t="s">
        <v>310</v>
      </c>
      <c r="D315" t="s">
        <v>311</v>
      </c>
      <c r="E315" t="s">
        <v>312</v>
      </c>
      <c r="F315" t="s">
        <v>261</v>
      </c>
      <c r="G315" t="s">
        <v>196</v>
      </c>
      <c r="H315" t="s">
        <v>213</v>
      </c>
      <c r="I315" t="s">
        <v>214</v>
      </c>
      <c r="K315" t="s">
        <v>215</v>
      </c>
      <c r="O315" t="s">
        <v>195</v>
      </c>
      <c r="P315">
        <v>2050</v>
      </c>
    </row>
    <row r="316" spans="1:17" x14ac:dyDescent="0.35">
      <c r="A316" t="s">
        <v>308</v>
      </c>
      <c r="B316" t="s">
        <v>309</v>
      </c>
      <c r="C316" t="s">
        <v>310</v>
      </c>
      <c r="D316" t="s">
        <v>311</v>
      </c>
      <c r="E316" t="s">
        <v>312</v>
      </c>
      <c r="F316" t="s">
        <v>261</v>
      </c>
      <c r="G316" t="s">
        <v>196</v>
      </c>
      <c r="H316" t="s">
        <v>213</v>
      </c>
      <c r="I316" t="s">
        <v>214</v>
      </c>
      <c r="K316" t="s">
        <v>215</v>
      </c>
      <c r="O316" t="s">
        <v>265</v>
      </c>
      <c r="P316">
        <v>2050</v>
      </c>
    </row>
    <row r="317" spans="1:17" x14ac:dyDescent="0.35">
      <c r="A317" t="s">
        <v>308</v>
      </c>
      <c r="B317" t="s">
        <v>309</v>
      </c>
      <c r="C317" t="s">
        <v>310</v>
      </c>
      <c r="D317" t="s">
        <v>311</v>
      </c>
      <c r="E317" t="s">
        <v>312</v>
      </c>
      <c r="F317" t="s">
        <v>261</v>
      </c>
      <c r="G317" t="s">
        <v>196</v>
      </c>
      <c r="H317" t="s">
        <v>213</v>
      </c>
      <c r="I317" t="s">
        <v>214</v>
      </c>
      <c r="K317" t="s">
        <v>215</v>
      </c>
      <c r="O317" t="s">
        <v>266</v>
      </c>
      <c r="P317">
        <v>2050</v>
      </c>
    </row>
    <row r="318" spans="1:17" x14ac:dyDescent="0.3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3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3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3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3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3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3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3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3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3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3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3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3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3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3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3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3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3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3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3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3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3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3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3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3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3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3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3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3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3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3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3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3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3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3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3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3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3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3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3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3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3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3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3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3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3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3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3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3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3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35">
      <c r="A368" t="s">
        <v>308</v>
      </c>
      <c r="B368" t="s">
        <v>309</v>
      </c>
      <c r="C368" t="s">
        <v>310</v>
      </c>
      <c r="D368" t="s">
        <v>311</v>
      </c>
      <c r="E368" t="s">
        <v>312</v>
      </c>
      <c r="F368" t="s">
        <v>261</v>
      </c>
      <c r="G368" t="s">
        <v>219</v>
      </c>
      <c r="H368" t="s">
        <v>318</v>
      </c>
      <c r="I368" t="s">
        <v>319</v>
      </c>
      <c r="K368" t="s">
        <v>222</v>
      </c>
      <c r="O368" t="s">
        <v>265</v>
      </c>
      <c r="P368">
        <v>2020</v>
      </c>
    </row>
    <row r="369" spans="1:17" x14ac:dyDescent="0.35">
      <c r="A369" t="s">
        <v>308</v>
      </c>
      <c r="B369" t="s">
        <v>309</v>
      </c>
      <c r="C369" t="s">
        <v>310</v>
      </c>
      <c r="D369" t="s">
        <v>311</v>
      </c>
      <c r="E369" t="s">
        <v>312</v>
      </c>
      <c r="F369" t="s">
        <v>261</v>
      </c>
      <c r="G369" t="s">
        <v>219</v>
      </c>
      <c r="H369" t="s">
        <v>318</v>
      </c>
      <c r="I369" t="s">
        <v>319</v>
      </c>
      <c r="K369" t="s">
        <v>222</v>
      </c>
      <c r="O369" t="s">
        <v>266</v>
      </c>
      <c r="P369">
        <v>2020</v>
      </c>
    </row>
    <row r="370" spans="1:17" x14ac:dyDescent="0.3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35">
      <c r="A371" t="s">
        <v>308</v>
      </c>
      <c r="B371" t="s">
        <v>309</v>
      </c>
      <c r="C371" t="s">
        <v>310</v>
      </c>
      <c r="D371" t="s">
        <v>311</v>
      </c>
      <c r="E371" t="s">
        <v>312</v>
      </c>
      <c r="F371" t="s">
        <v>261</v>
      </c>
      <c r="G371" t="s">
        <v>219</v>
      </c>
      <c r="H371" t="s">
        <v>318</v>
      </c>
      <c r="I371" t="s">
        <v>319</v>
      </c>
      <c r="K371" t="s">
        <v>222</v>
      </c>
      <c r="O371" t="s">
        <v>195</v>
      </c>
      <c r="P371">
        <v>2050</v>
      </c>
    </row>
    <row r="372" spans="1:17" x14ac:dyDescent="0.35">
      <c r="A372" t="s">
        <v>308</v>
      </c>
      <c r="B372" t="s">
        <v>309</v>
      </c>
      <c r="C372" t="s">
        <v>310</v>
      </c>
      <c r="D372" t="s">
        <v>311</v>
      </c>
      <c r="E372" t="s">
        <v>312</v>
      </c>
      <c r="F372" t="s">
        <v>261</v>
      </c>
      <c r="G372" t="s">
        <v>219</v>
      </c>
      <c r="H372" t="s">
        <v>318</v>
      </c>
      <c r="I372" t="s">
        <v>319</v>
      </c>
      <c r="K372" t="s">
        <v>222</v>
      </c>
      <c r="O372" t="s">
        <v>265</v>
      </c>
      <c r="P372">
        <v>2050</v>
      </c>
    </row>
    <row r="373" spans="1:17" x14ac:dyDescent="0.35">
      <c r="A373" t="s">
        <v>308</v>
      </c>
      <c r="B373" t="s">
        <v>309</v>
      </c>
      <c r="C373" t="s">
        <v>310</v>
      </c>
      <c r="D373" t="s">
        <v>311</v>
      </c>
      <c r="E373" t="s">
        <v>312</v>
      </c>
      <c r="F373" t="s">
        <v>261</v>
      </c>
      <c r="G373" t="s">
        <v>219</v>
      </c>
      <c r="H373" t="s">
        <v>318</v>
      </c>
      <c r="I373" t="s">
        <v>319</v>
      </c>
      <c r="K373" t="s">
        <v>222</v>
      </c>
      <c r="O373" t="s">
        <v>266</v>
      </c>
      <c r="P373">
        <v>2050</v>
      </c>
    </row>
    <row r="374" spans="1:17" x14ac:dyDescent="0.3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3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3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3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3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3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3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3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3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3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3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3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3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3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3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3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3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3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3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3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3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3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3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3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3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3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3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3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3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3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3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3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3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3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3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3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3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3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3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3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3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3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3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3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3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3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3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3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3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3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3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3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3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3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3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3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3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3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3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3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3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3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3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3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3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3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3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3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3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3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3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3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3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3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3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3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3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3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3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3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3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3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3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3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3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3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3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3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3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3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3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3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3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3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3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3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3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3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3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3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3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3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3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3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3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3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3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3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3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3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3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3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3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3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3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3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3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3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3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3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3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3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3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3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3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3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3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3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3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3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3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3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3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3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3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3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3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3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3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3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3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3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3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3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3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3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3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3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3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3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3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3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3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3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3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3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3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35">
      <c r="A531" t="s">
        <v>330</v>
      </c>
      <c r="B531" t="s">
        <v>331</v>
      </c>
      <c r="C531" t="s">
        <v>332</v>
      </c>
      <c r="D531" t="s">
        <v>311</v>
      </c>
      <c r="E531" t="s">
        <v>333</v>
      </c>
      <c r="F531" t="s">
        <v>261</v>
      </c>
      <c r="G531" t="s">
        <v>196</v>
      </c>
      <c r="H531" t="s">
        <v>213</v>
      </c>
      <c r="I531" t="s">
        <v>214</v>
      </c>
      <c r="K531" t="s">
        <v>215</v>
      </c>
      <c r="O531" t="s">
        <v>195</v>
      </c>
      <c r="P531">
        <v>2050</v>
      </c>
    </row>
    <row r="532" spans="1:17" x14ac:dyDescent="0.35">
      <c r="A532" t="s">
        <v>330</v>
      </c>
      <c r="B532" t="s">
        <v>331</v>
      </c>
      <c r="C532" t="s">
        <v>332</v>
      </c>
      <c r="D532" t="s">
        <v>311</v>
      </c>
      <c r="E532" t="s">
        <v>333</v>
      </c>
      <c r="F532" t="s">
        <v>261</v>
      </c>
      <c r="G532" t="s">
        <v>196</v>
      </c>
      <c r="H532" t="s">
        <v>213</v>
      </c>
      <c r="I532" t="s">
        <v>214</v>
      </c>
      <c r="K532" t="s">
        <v>215</v>
      </c>
      <c r="O532" t="s">
        <v>265</v>
      </c>
      <c r="P532">
        <v>2050</v>
      </c>
    </row>
    <row r="533" spans="1:17" x14ac:dyDescent="0.35">
      <c r="A533" t="s">
        <v>330</v>
      </c>
      <c r="B533" t="s">
        <v>331</v>
      </c>
      <c r="C533" t="s">
        <v>332</v>
      </c>
      <c r="D533" t="s">
        <v>311</v>
      </c>
      <c r="E533" t="s">
        <v>333</v>
      </c>
      <c r="F533" t="s">
        <v>261</v>
      </c>
      <c r="G533" t="s">
        <v>196</v>
      </c>
      <c r="H533" t="s">
        <v>213</v>
      </c>
      <c r="I533" t="s">
        <v>214</v>
      </c>
      <c r="K533" t="s">
        <v>215</v>
      </c>
      <c r="O533" t="s">
        <v>266</v>
      </c>
      <c r="P533">
        <v>2050</v>
      </c>
    </row>
    <row r="534" spans="1:17" x14ac:dyDescent="0.3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3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3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3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3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3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3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3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3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3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3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3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3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3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3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3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3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3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3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3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3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3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3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3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3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3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3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3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3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3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3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3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3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3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3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3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3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3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3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3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3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3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3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3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3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3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3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3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3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3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35">
      <c r="A584" t="s">
        <v>330</v>
      </c>
      <c r="B584" t="s">
        <v>331</v>
      </c>
      <c r="C584" t="s">
        <v>332</v>
      </c>
      <c r="D584" t="s">
        <v>311</v>
      </c>
      <c r="E584" t="s">
        <v>333</v>
      </c>
      <c r="F584" t="s">
        <v>261</v>
      </c>
      <c r="G584" t="s">
        <v>219</v>
      </c>
      <c r="H584" t="s">
        <v>318</v>
      </c>
      <c r="I584" t="s">
        <v>319</v>
      </c>
      <c r="K584" t="s">
        <v>222</v>
      </c>
      <c r="O584" t="s">
        <v>265</v>
      </c>
      <c r="P584">
        <v>2020</v>
      </c>
    </row>
    <row r="585" spans="1:17" x14ac:dyDescent="0.35">
      <c r="A585" t="s">
        <v>330</v>
      </c>
      <c r="B585" t="s">
        <v>331</v>
      </c>
      <c r="C585" t="s">
        <v>332</v>
      </c>
      <c r="D585" t="s">
        <v>311</v>
      </c>
      <c r="E585" t="s">
        <v>333</v>
      </c>
      <c r="F585" t="s">
        <v>261</v>
      </c>
      <c r="G585" t="s">
        <v>219</v>
      </c>
      <c r="H585" t="s">
        <v>318</v>
      </c>
      <c r="I585" t="s">
        <v>319</v>
      </c>
      <c r="K585" t="s">
        <v>222</v>
      </c>
      <c r="O585" t="s">
        <v>266</v>
      </c>
      <c r="P585">
        <v>2020</v>
      </c>
    </row>
    <row r="586" spans="1:17" x14ac:dyDescent="0.3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35">
      <c r="A587" t="s">
        <v>330</v>
      </c>
      <c r="B587" t="s">
        <v>331</v>
      </c>
      <c r="C587" t="s">
        <v>332</v>
      </c>
      <c r="D587" t="s">
        <v>311</v>
      </c>
      <c r="E587" t="s">
        <v>333</v>
      </c>
      <c r="F587" t="s">
        <v>261</v>
      </c>
      <c r="G587" t="s">
        <v>219</v>
      </c>
      <c r="H587" t="s">
        <v>318</v>
      </c>
      <c r="I587" t="s">
        <v>319</v>
      </c>
      <c r="K587" t="s">
        <v>222</v>
      </c>
      <c r="O587" t="s">
        <v>195</v>
      </c>
      <c r="P587">
        <v>2050</v>
      </c>
    </row>
    <row r="588" spans="1:17" x14ac:dyDescent="0.35">
      <c r="A588" t="s">
        <v>330</v>
      </c>
      <c r="B588" t="s">
        <v>331</v>
      </c>
      <c r="C588" t="s">
        <v>332</v>
      </c>
      <c r="D588" t="s">
        <v>311</v>
      </c>
      <c r="E588" t="s">
        <v>333</v>
      </c>
      <c r="F588" t="s">
        <v>261</v>
      </c>
      <c r="G588" t="s">
        <v>219</v>
      </c>
      <c r="H588" t="s">
        <v>318</v>
      </c>
      <c r="I588" t="s">
        <v>319</v>
      </c>
      <c r="K588" t="s">
        <v>222</v>
      </c>
      <c r="O588" t="s">
        <v>265</v>
      </c>
      <c r="P588">
        <v>2050</v>
      </c>
    </row>
    <row r="589" spans="1:17" x14ac:dyDescent="0.35">
      <c r="A589" t="s">
        <v>330</v>
      </c>
      <c r="B589" t="s">
        <v>331</v>
      </c>
      <c r="C589" t="s">
        <v>332</v>
      </c>
      <c r="D589" t="s">
        <v>311</v>
      </c>
      <c r="E589" t="s">
        <v>333</v>
      </c>
      <c r="F589" t="s">
        <v>261</v>
      </c>
      <c r="G589" t="s">
        <v>219</v>
      </c>
      <c r="H589" t="s">
        <v>318</v>
      </c>
      <c r="I589" t="s">
        <v>319</v>
      </c>
      <c r="K589" t="s">
        <v>222</v>
      </c>
      <c r="O589" t="s">
        <v>266</v>
      </c>
      <c r="P589">
        <v>2050</v>
      </c>
    </row>
    <row r="590" spans="1:17" x14ac:dyDescent="0.3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3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3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3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3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3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3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3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3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3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3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3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3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3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3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3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3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3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3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3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3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3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3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3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3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3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3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3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3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3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3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3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3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3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3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3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3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3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3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3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3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3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3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3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3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3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3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3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3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3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3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3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3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3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3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3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3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3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3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3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3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3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3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3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3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3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3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3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3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3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3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3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3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3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3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3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3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3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3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3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3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3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3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3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3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3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3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3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3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3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3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3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3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3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3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3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3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3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3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3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3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3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3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3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3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3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3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3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3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3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3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3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3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3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3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3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3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3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3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3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3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3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3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3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3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3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3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3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3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3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3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3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3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3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3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3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3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3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3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3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3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3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3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3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3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3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3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3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3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3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3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3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3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3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3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3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3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35">
      <c r="A747" t="s">
        <v>341</v>
      </c>
      <c r="B747" t="s">
        <v>342</v>
      </c>
      <c r="C747" t="s">
        <v>343</v>
      </c>
      <c r="D747" t="s">
        <v>311</v>
      </c>
      <c r="E747" t="s">
        <v>333</v>
      </c>
      <c r="F747" t="s">
        <v>261</v>
      </c>
      <c r="G747" t="s">
        <v>196</v>
      </c>
      <c r="H747" t="s">
        <v>213</v>
      </c>
      <c r="I747" t="s">
        <v>214</v>
      </c>
      <c r="K747" t="s">
        <v>215</v>
      </c>
      <c r="O747" t="s">
        <v>195</v>
      </c>
      <c r="P747">
        <v>2050</v>
      </c>
    </row>
    <row r="748" spans="1:17" x14ac:dyDescent="0.35">
      <c r="A748" t="s">
        <v>341</v>
      </c>
      <c r="B748" t="s">
        <v>342</v>
      </c>
      <c r="C748" t="s">
        <v>343</v>
      </c>
      <c r="D748" t="s">
        <v>311</v>
      </c>
      <c r="E748" t="s">
        <v>333</v>
      </c>
      <c r="F748" t="s">
        <v>261</v>
      </c>
      <c r="G748" t="s">
        <v>196</v>
      </c>
      <c r="H748" t="s">
        <v>213</v>
      </c>
      <c r="I748" t="s">
        <v>214</v>
      </c>
      <c r="K748" t="s">
        <v>215</v>
      </c>
      <c r="O748" t="s">
        <v>265</v>
      </c>
      <c r="P748">
        <v>2050</v>
      </c>
    </row>
    <row r="749" spans="1:17" x14ac:dyDescent="0.35">
      <c r="A749" t="s">
        <v>341</v>
      </c>
      <c r="B749" t="s">
        <v>342</v>
      </c>
      <c r="C749" t="s">
        <v>343</v>
      </c>
      <c r="D749" t="s">
        <v>311</v>
      </c>
      <c r="E749" t="s">
        <v>333</v>
      </c>
      <c r="F749" t="s">
        <v>261</v>
      </c>
      <c r="G749" t="s">
        <v>196</v>
      </c>
      <c r="H749" t="s">
        <v>213</v>
      </c>
      <c r="I749" t="s">
        <v>214</v>
      </c>
      <c r="K749" t="s">
        <v>215</v>
      </c>
      <c r="O749" t="s">
        <v>266</v>
      </c>
      <c r="P749">
        <v>2050</v>
      </c>
    </row>
    <row r="750" spans="1:17" x14ac:dyDescent="0.3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3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3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3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3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3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3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3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3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3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3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3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3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3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3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3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3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3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3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3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3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3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3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3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3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3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3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3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3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3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3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3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3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3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3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3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3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3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3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3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3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3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3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3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3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3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3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3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3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3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3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3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3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3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3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3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3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3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3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3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3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3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3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3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3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3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3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3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3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3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3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3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3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3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3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3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3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3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3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3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3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3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3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3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3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3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3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3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3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3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3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3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3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3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3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3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3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3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3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3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3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3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3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3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3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3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3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3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3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3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3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3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3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3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3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3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3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3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3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3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3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3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3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3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3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3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3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3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3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3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3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3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3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3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3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3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3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3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3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3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3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3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3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3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3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3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3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3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3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3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3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3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35">
      <c r="A902" t="s">
        <v>346</v>
      </c>
      <c r="B902" t="s">
        <v>347</v>
      </c>
      <c r="C902" t="s">
        <v>348</v>
      </c>
      <c r="D902" t="s">
        <v>311</v>
      </c>
      <c r="E902" t="s">
        <v>333</v>
      </c>
      <c r="F902" t="s">
        <v>349</v>
      </c>
      <c r="G902" t="s">
        <v>196</v>
      </c>
      <c r="H902" t="s">
        <v>201</v>
      </c>
      <c r="I902" t="s">
        <v>202</v>
      </c>
      <c r="K902" t="s">
        <v>203</v>
      </c>
      <c r="O902" t="s">
        <v>195</v>
      </c>
      <c r="P902">
        <v>2015</v>
      </c>
    </row>
    <row r="903" spans="1:16" x14ac:dyDescent="0.35">
      <c r="A903" t="s">
        <v>346</v>
      </c>
      <c r="B903" t="s">
        <v>347</v>
      </c>
      <c r="C903" t="s">
        <v>348</v>
      </c>
      <c r="D903" t="s">
        <v>311</v>
      </c>
      <c r="E903" t="s">
        <v>333</v>
      </c>
      <c r="F903" t="s">
        <v>349</v>
      </c>
      <c r="G903" t="s">
        <v>196</v>
      </c>
      <c r="H903" t="s">
        <v>201</v>
      </c>
      <c r="I903" t="s">
        <v>202</v>
      </c>
      <c r="K903" t="s">
        <v>203</v>
      </c>
      <c r="O903" t="s">
        <v>195</v>
      </c>
      <c r="P903">
        <v>2020</v>
      </c>
    </row>
    <row r="904" spans="1:16" x14ac:dyDescent="0.35">
      <c r="A904" t="s">
        <v>346</v>
      </c>
      <c r="B904" t="s">
        <v>347</v>
      </c>
      <c r="C904" t="s">
        <v>348</v>
      </c>
      <c r="D904" t="s">
        <v>311</v>
      </c>
      <c r="E904" t="s">
        <v>333</v>
      </c>
      <c r="F904" t="s">
        <v>349</v>
      </c>
      <c r="G904" t="s">
        <v>196</v>
      </c>
      <c r="H904" t="s">
        <v>201</v>
      </c>
      <c r="I904" t="s">
        <v>202</v>
      </c>
      <c r="K904" t="s">
        <v>203</v>
      </c>
      <c r="O904" t="s">
        <v>265</v>
      </c>
      <c r="P904">
        <v>2020</v>
      </c>
    </row>
    <row r="905" spans="1:16" x14ac:dyDescent="0.35">
      <c r="A905" t="s">
        <v>346</v>
      </c>
      <c r="B905" t="s">
        <v>347</v>
      </c>
      <c r="C905" t="s">
        <v>348</v>
      </c>
      <c r="D905" t="s">
        <v>311</v>
      </c>
      <c r="E905" t="s">
        <v>333</v>
      </c>
      <c r="F905" t="s">
        <v>349</v>
      </c>
      <c r="G905" t="s">
        <v>196</v>
      </c>
      <c r="H905" t="s">
        <v>201</v>
      </c>
      <c r="I905" t="s">
        <v>202</v>
      </c>
      <c r="K905" t="s">
        <v>203</v>
      </c>
      <c r="O905" t="s">
        <v>266</v>
      </c>
      <c r="P905">
        <v>2020</v>
      </c>
    </row>
    <row r="906" spans="1:16" x14ac:dyDescent="0.35">
      <c r="A906" t="s">
        <v>346</v>
      </c>
      <c r="B906" t="s">
        <v>347</v>
      </c>
      <c r="C906" t="s">
        <v>348</v>
      </c>
      <c r="D906" t="s">
        <v>311</v>
      </c>
      <c r="E906" t="s">
        <v>333</v>
      </c>
      <c r="F906" t="s">
        <v>349</v>
      </c>
      <c r="G906" t="s">
        <v>196</v>
      </c>
      <c r="H906" t="s">
        <v>201</v>
      </c>
      <c r="I906" t="s">
        <v>202</v>
      </c>
      <c r="K906" t="s">
        <v>203</v>
      </c>
      <c r="O906" t="s">
        <v>195</v>
      </c>
      <c r="P906">
        <v>2030</v>
      </c>
    </row>
    <row r="907" spans="1:16" x14ac:dyDescent="0.35">
      <c r="A907" t="s">
        <v>346</v>
      </c>
      <c r="B907" t="s">
        <v>347</v>
      </c>
      <c r="C907" t="s">
        <v>348</v>
      </c>
      <c r="D907" t="s">
        <v>311</v>
      </c>
      <c r="E907" t="s">
        <v>333</v>
      </c>
      <c r="F907" t="s">
        <v>349</v>
      </c>
      <c r="G907" t="s">
        <v>196</v>
      </c>
      <c r="H907" t="s">
        <v>201</v>
      </c>
      <c r="I907" t="s">
        <v>202</v>
      </c>
      <c r="K907" t="s">
        <v>203</v>
      </c>
      <c r="O907" t="s">
        <v>195</v>
      </c>
      <c r="P907">
        <v>2050</v>
      </c>
    </row>
    <row r="908" spans="1:16" x14ac:dyDescent="0.35">
      <c r="A908" t="s">
        <v>346</v>
      </c>
      <c r="B908" t="s">
        <v>347</v>
      </c>
      <c r="C908" t="s">
        <v>348</v>
      </c>
      <c r="D908" t="s">
        <v>311</v>
      </c>
      <c r="E908" t="s">
        <v>333</v>
      </c>
      <c r="F908" t="s">
        <v>349</v>
      </c>
      <c r="G908" t="s">
        <v>196</v>
      </c>
      <c r="H908" t="s">
        <v>201</v>
      </c>
      <c r="I908" t="s">
        <v>202</v>
      </c>
      <c r="K908" t="s">
        <v>203</v>
      </c>
      <c r="O908" t="s">
        <v>265</v>
      </c>
      <c r="P908">
        <v>2050</v>
      </c>
    </row>
    <row r="909" spans="1:16" x14ac:dyDescent="0.35">
      <c r="A909" t="s">
        <v>346</v>
      </c>
      <c r="B909" t="s">
        <v>347</v>
      </c>
      <c r="C909" t="s">
        <v>348</v>
      </c>
      <c r="D909" t="s">
        <v>311</v>
      </c>
      <c r="E909" t="s">
        <v>333</v>
      </c>
      <c r="F909" t="s">
        <v>349</v>
      </c>
      <c r="G909" t="s">
        <v>196</v>
      </c>
      <c r="H909" t="s">
        <v>201</v>
      </c>
      <c r="I909" t="s">
        <v>202</v>
      </c>
      <c r="K909" t="s">
        <v>203</v>
      </c>
      <c r="O909" t="s">
        <v>266</v>
      </c>
      <c r="P909">
        <v>2050</v>
      </c>
    </row>
    <row r="910" spans="1:16" x14ac:dyDescent="0.3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3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3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3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3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3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3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3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3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3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3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3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3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3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3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3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3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3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3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3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3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3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3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3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3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3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3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3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3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3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3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3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3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3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3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3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3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3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3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3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3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3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3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3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3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3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3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3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35">
      <c r="A958" t="s">
        <v>346</v>
      </c>
      <c r="B958" t="s">
        <v>347</v>
      </c>
      <c r="C958" t="s">
        <v>348</v>
      </c>
      <c r="D958" t="s">
        <v>311</v>
      </c>
      <c r="E958" t="s">
        <v>333</v>
      </c>
      <c r="F958" t="s">
        <v>349</v>
      </c>
      <c r="G958" t="s">
        <v>196</v>
      </c>
      <c r="H958" t="s">
        <v>356</v>
      </c>
      <c r="I958" t="s">
        <v>278</v>
      </c>
      <c r="K958" t="s">
        <v>279</v>
      </c>
      <c r="O958" t="s">
        <v>195</v>
      </c>
      <c r="P958">
        <v>2015</v>
      </c>
    </row>
    <row r="959" spans="1:17" x14ac:dyDescent="0.35">
      <c r="A959" t="s">
        <v>346</v>
      </c>
      <c r="B959" t="s">
        <v>347</v>
      </c>
      <c r="C959" t="s">
        <v>348</v>
      </c>
      <c r="D959" t="s">
        <v>311</v>
      </c>
      <c r="E959" t="s">
        <v>333</v>
      </c>
      <c r="F959" t="s">
        <v>349</v>
      </c>
      <c r="G959" t="s">
        <v>196</v>
      </c>
      <c r="H959" t="s">
        <v>356</v>
      </c>
      <c r="I959" t="s">
        <v>278</v>
      </c>
      <c r="K959" t="s">
        <v>279</v>
      </c>
      <c r="O959" t="s">
        <v>195</v>
      </c>
      <c r="P959">
        <v>2020</v>
      </c>
    </row>
    <row r="960" spans="1:17" x14ac:dyDescent="0.35">
      <c r="A960" t="s">
        <v>346</v>
      </c>
      <c r="B960" t="s">
        <v>347</v>
      </c>
      <c r="C960" t="s">
        <v>348</v>
      </c>
      <c r="D960" t="s">
        <v>311</v>
      </c>
      <c r="E960" t="s">
        <v>333</v>
      </c>
      <c r="F960" t="s">
        <v>349</v>
      </c>
      <c r="G960" t="s">
        <v>196</v>
      </c>
      <c r="H960" t="s">
        <v>356</v>
      </c>
      <c r="I960" t="s">
        <v>278</v>
      </c>
      <c r="K960" t="s">
        <v>279</v>
      </c>
      <c r="O960" t="s">
        <v>265</v>
      </c>
      <c r="P960">
        <v>2020</v>
      </c>
    </row>
    <row r="961" spans="1:17" x14ac:dyDescent="0.35">
      <c r="A961" t="s">
        <v>346</v>
      </c>
      <c r="B961" t="s">
        <v>347</v>
      </c>
      <c r="C961" t="s">
        <v>348</v>
      </c>
      <c r="D961" t="s">
        <v>311</v>
      </c>
      <c r="E961" t="s">
        <v>333</v>
      </c>
      <c r="F961" t="s">
        <v>349</v>
      </c>
      <c r="G961" t="s">
        <v>196</v>
      </c>
      <c r="H961" t="s">
        <v>356</v>
      </c>
      <c r="I961" t="s">
        <v>278</v>
      </c>
      <c r="K961" t="s">
        <v>279</v>
      </c>
      <c r="O961" t="s">
        <v>266</v>
      </c>
      <c r="P961">
        <v>2020</v>
      </c>
    </row>
    <row r="962" spans="1:17" x14ac:dyDescent="0.35">
      <c r="A962" t="s">
        <v>346</v>
      </c>
      <c r="B962" t="s">
        <v>347</v>
      </c>
      <c r="C962" t="s">
        <v>348</v>
      </c>
      <c r="D962" t="s">
        <v>311</v>
      </c>
      <c r="E962" t="s">
        <v>333</v>
      </c>
      <c r="F962" t="s">
        <v>349</v>
      </c>
      <c r="G962" t="s">
        <v>196</v>
      </c>
      <c r="H962" t="s">
        <v>356</v>
      </c>
      <c r="I962" t="s">
        <v>278</v>
      </c>
      <c r="K962" t="s">
        <v>279</v>
      </c>
      <c r="O962" t="s">
        <v>195</v>
      </c>
      <c r="P962">
        <v>2030</v>
      </c>
    </row>
    <row r="963" spans="1:17" x14ac:dyDescent="0.35">
      <c r="A963" t="s">
        <v>346</v>
      </c>
      <c r="B963" t="s">
        <v>347</v>
      </c>
      <c r="C963" t="s">
        <v>348</v>
      </c>
      <c r="D963" t="s">
        <v>311</v>
      </c>
      <c r="E963" t="s">
        <v>333</v>
      </c>
      <c r="F963" t="s">
        <v>349</v>
      </c>
      <c r="G963" t="s">
        <v>196</v>
      </c>
      <c r="H963" t="s">
        <v>356</v>
      </c>
      <c r="I963" t="s">
        <v>278</v>
      </c>
      <c r="K963" t="s">
        <v>279</v>
      </c>
      <c r="O963" t="s">
        <v>195</v>
      </c>
      <c r="P963">
        <v>2050</v>
      </c>
    </row>
    <row r="964" spans="1:17" x14ac:dyDescent="0.35">
      <c r="A964" t="s">
        <v>346</v>
      </c>
      <c r="B964" t="s">
        <v>347</v>
      </c>
      <c r="C964" t="s">
        <v>348</v>
      </c>
      <c r="D964" t="s">
        <v>311</v>
      </c>
      <c r="E964" t="s">
        <v>333</v>
      </c>
      <c r="F964" t="s">
        <v>349</v>
      </c>
      <c r="G964" t="s">
        <v>196</v>
      </c>
      <c r="H964" t="s">
        <v>356</v>
      </c>
      <c r="I964" t="s">
        <v>278</v>
      </c>
      <c r="K964" t="s">
        <v>279</v>
      </c>
      <c r="O964" t="s">
        <v>265</v>
      </c>
      <c r="P964">
        <v>2050</v>
      </c>
    </row>
    <row r="965" spans="1:17" x14ac:dyDescent="0.35">
      <c r="A965" t="s">
        <v>346</v>
      </c>
      <c r="B965" t="s">
        <v>347</v>
      </c>
      <c r="C965" t="s">
        <v>348</v>
      </c>
      <c r="D965" t="s">
        <v>311</v>
      </c>
      <c r="E965" t="s">
        <v>333</v>
      </c>
      <c r="F965" t="s">
        <v>349</v>
      </c>
      <c r="G965" t="s">
        <v>196</v>
      </c>
      <c r="H965" t="s">
        <v>356</v>
      </c>
      <c r="I965" t="s">
        <v>278</v>
      </c>
      <c r="K965" t="s">
        <v>279</v>
      </c>
      <c r="O965" t="s">
        <v>266</v>
      </c>
      <c r="P965">
        <v>2050</v>
      </c>
    </row>
    <row r="966" spans="1:17" x14ac:dyDescent="0.3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35">
      <c r="A967" t="s">
        <v>346</v>
      </c>
      <c r="B967" t="s">
        <v>347</v>
      </c>
      <c r="C967" t="s">
        <v>348</v>
      </c>
      <c r="D967" t="s">
        <v>311</v>
      </c>
      <c r="E967" t="s">
        <v>333</v>
      </c>
      <c r="F967" t="s">
        <v>349</v>
      </c>
      <c r="G967" t="s">
        <v>196</v>
      </c>
      <c r="H967" t="s">
        <v>216</v>
      </c>
      <c r="I967" t="s">
        <v>217</v>
      </c>
      <c r="K967" t="s">
        <v>203</v>
      </c>
      <c r="O967" t="s">
        <v>195</v>
      </c>
      <c r="P967">
        <v>2020</v>
      </c>
    </row>
    <row r="968" spans="1:17" x14ac:dyDescent="0.35">
      <c r="A968" t="s">
        <v>346</v>
      </c>
      <c r="B968" t="s">
        <v>347</v>
      </c>
      <c r="C968" t="s">
        <v>348</v>
      </c>
      <c r="D968" t="s">
        <v>311</v>
      </c>
      <c r="E968" t="s">
        <v>333</v>
      </c>
      <c r="F968" t="s">
        <v>349</v>
      </c>
      <c r="G968" t="s">
        <v>196</v>
      </c>
      <c r="H968" t="s">
        <v>216</v>
      </c>
      <c r="I968" t="s">
        <v>217</v>
      </c>
      <c r="K968" t="s">
        <v>203</v>
      </c>
      <c r="O968" t="s">
        <v>265</v>
      </c>
      <c r="P968">
        <v>2020</v>
      </c>
    </row>
    <row r="969" spans="1:17" x14ac:dyDescent="0.35">
      <c r="A969" t="s">
        <v>346</v>
      </c>
      <c r="B969" t="s">
        <v>347</v>
      </c>
      <c r="C969" t="s">
        <v>348</v>
      </c>
      <c r="D969" t="s">
        <v>311</v>
      </c>
      <c r="E969" t="s">
        <v>333</v>
      </c>
      <c r="F969" t="s">
        <v>349</v>
      </c>
      <c r="G969" t="s">
        <v>196</v>
      </c>
      <c r="H969" t="s">
        <v>216</v>
      </c>
      <c r="I969" t="s">
        <v>217</v>
      </c>
      <c r="K969" t="s">
        <v>203</v>
      </c>
      <c r="O969" t="s">
        <v>266</v>
      </c>
      <c r="P969">
        <v>2020</v>
      </c>
    </row>
    <row r="970" spans="1:17" x14ac:dyDescent="0.35">
      <c r="A970" t="s">
        <v>346</v>
      </c>
      <c r="B970" t="s">
        <v>347</v>
      </c>
      <c r="C970" t="s">
        <v>348</v>
      </c>
      <c r="D970" t="s">
        <v>311</v>
      </c>
      <c r="E970" t="s">
        <v>333</v>
      </c>
      <c r="F970" t="s">
        <v>349</v>
      </c>
      <c r="G970" t="s">
        <v>196</v>
      </c>
      <c r="H970" t="s">
        <v>216</v>
      </c>
      <c r="I970" t="s">
        <v>217</v>
      </c>
      <c r="K970" t="s">
        <v>203</v>
      </c>
      <c r="O970" t="s">
        <v>195</v>
      </c>
      <c r="P970">
        <v>2030</v>
      </c>
    </row>
    <row r="971" spans="1:17" x14ac:dyDescent="0.35">
      <c r="A971" t="s">
        <v>346</v>
      </c>
      <c r="B971" t="s">
        <v>347</v>
      </c>
      <c r="C971" t="s">
        <v>348</v>
      </c>
      <c r="D971" t="s">
        <v>311</v>
      </c>
      <c r="E971" t="s">
        <v>333</v>
      </c>
      <c r="F971" t="s">
        <v>349</v>
      </c>
      <c r="G971" t="s">
        <v>196</v>
      </c>
      <c r="H971" t="s">
        <v>216</v>
      </c>
      <c r="I971" t="s">
        <v>217</v>
      </c>
      <c r="K971" t="s">
        <v>203</v>
      </c>
      <c r="O971" t="s">
        <v>195</v>
      </c>
      <c r="P971">
        <v>2050</v>
      </c>
    </row>
    <row r="972" spans="1:17" x14ac:dyDescent="0.35">
      <c r="A972" t="s">
        <v>346</v>
      </c>
      <c r="B972" t="s">
        <v>347</v>
      </c>
      <c r="C972" t="s">
        <v>348</v>
      </c>
      <c r="D972" t="s">
        <v>311</v>
      </c>
      <c r="E972" t="s">
        <v>333</v>
      </c>
      <c r="F972" t="s">
        <v>349</v>
      </c>
      <c r="G972" t="s">
        <v>196</v>
      </c>
      <c r="H972" t="s">
        <v>216</v>
      </c>
      <c r="I972" t="s">
        <v>217</v>
      </c>
      <c r="K972" t="s">
        <v>203</v>
      </c>
      <c r="O972" t="s">
        <v>265</v>
      </c>
      <c r="P972">
        <v>2050</v>
      </c>
    </row>
    <row r="973" spans="1:17" x14ac:dyDescent="0.35">
      <c r="A973" t="s">
        <v>346</v>
      </c>
      <c r="B973" t="s">
        <v>347</v>
      </c>
      <c r="C973" t="s">
        <v>348</v>
      </c>
      <c r="D973" t="s">
        <v>311</v>
      </c>
      <c r="E973" t="s">
        <v>333</v>
      </c>
      <c r="F973" t="s">
        <v>349</v>
      </c>
      <c r="G973" t="s">
        <v>196</v>
      </c>
      <c r="H973" t="s">
        <v>216</v>
      </c>
      <c r="I973" t="s">
        <v>217</v>
      </c>
      <c r="K973" t="s">
        <v>203</v>
      </c>
      <c r="O973" t="s">
        <v>266</v>
      </c>
      <c r="P973">
        <v>2050</v>
      </c>
    </row>
    <row r="974" spans="1:17" x14ac:dyDescent="0.3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3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3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3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3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3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3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3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3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3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3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3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3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3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3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3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3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3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3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3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3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3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3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3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3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3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3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3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3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3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3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3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3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3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3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3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3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3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3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3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3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3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3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3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3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3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3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3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3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3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3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3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3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3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3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3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3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3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3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3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3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3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3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3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3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3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3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3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3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3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3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3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3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3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3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3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3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3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3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3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3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3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3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3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3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3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3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3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3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3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3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3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3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3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3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3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3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3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3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3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3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3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3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3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3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3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3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3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3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3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3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3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3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3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3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3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3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3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3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3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3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3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3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3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3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3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3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3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3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3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3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3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3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3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3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3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3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3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3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3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3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3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3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3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3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3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3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3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3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3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3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3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3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3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3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3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3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3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3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3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3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3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3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3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3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3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3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3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3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3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3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3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3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3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3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3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3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3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3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3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3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3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3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3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3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3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3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3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3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3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3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3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3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3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3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3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3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3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3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3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3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3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3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3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3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3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3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3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3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3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3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3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3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3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3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3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3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3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3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3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3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3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3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3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3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3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3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3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3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3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3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3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3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3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3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3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3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3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3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3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3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3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3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3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3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3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3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3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3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3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3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3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3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3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3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3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3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3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3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3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3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3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3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3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3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3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3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3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3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3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3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3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3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3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3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3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3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3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3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3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3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3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3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3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3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3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3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3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3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3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3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3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3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3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3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3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3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3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3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3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3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3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3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3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3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3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3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3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3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3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3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3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3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3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3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3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3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3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3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3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3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3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3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3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3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3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3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3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3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3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3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3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3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3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3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3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3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3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3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3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3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3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3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3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3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3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3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3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3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3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3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3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3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3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3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3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3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3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3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3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3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3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3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3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3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3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3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3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3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3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3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3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3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3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3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3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3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3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3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3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3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3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3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3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3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3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3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3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3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3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3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3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3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3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3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3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3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3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3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3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3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3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3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3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3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3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3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3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3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3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3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3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3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3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3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3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3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3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3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3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3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3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3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3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3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3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3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3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3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3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3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3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3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3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3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3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3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3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3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3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3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3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3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3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3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3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3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3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3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3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3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3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3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3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3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3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3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3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3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3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3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3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3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3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3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3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3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3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3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3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3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3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3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3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3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3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3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3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3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3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3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3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3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3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3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3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3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3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3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3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3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3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3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3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3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3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3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3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3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3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3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3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3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3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3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3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3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3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3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3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3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3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3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3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3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3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3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3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3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3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3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3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3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3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3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3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3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3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3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3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3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3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3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3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3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3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3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3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3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3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3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3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3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3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3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3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3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3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3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3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3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3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3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3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3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3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3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3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3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3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3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3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35">
      <c r="A1536" t="s">
        <v>376</v>
      </c>
      <c r="B1536" t="s">
        <v>377</v>
      </c>
      <c r="C1536" t="s">
        <v>361</v>
      </c>
      <c r="D1536" t="s">
        <v>362</v>
      </c>
      <c r="E1536" t="s">
        <v>363</v>
      </c>
      <c r="F1536" t="s">
        <v>378</v>
      </c>
      <c r="G1536" t="s">
        <v>196</v>
      </c>
      <c r="H1536" t="s">
        <v>353</v>
      </c>
      <c r="I1536" t="s">
        <v>135</v>
      </c>
      <c r="K1536" t="s">
        <v>192</v>
      </c>
      <c r="O1536" t="s">
        <v>265</v>
      </c>
      <c r="P1536">
        <v>2020</v>
      </c>
    </row>
    <row r="1537" spans="1:17" x14ac:dyDescent="0.35">
      <c r="A1537" t="s">
        <v>376</v>
      </c>
      <c r="B1537" t="s">
        <v>377</v>
      </c>
      <c r="C1537" t="s">
        <v>361</v>
      </c>
      <c r="D1537" t="s">
        <v>362</v>
      </c>
      <c r="E1537" t="s">
        <v>363</v>
      </c>
      <c r="F1537" t="s">
        <v>378</v>
      </c>
      <c r="G1537" t="s">
        <v>196</v>
      </c>
      <c r="H1537" t="s">
        <v>353</v>
      </c>
      <c r="I1537" t="s">
        <v>135</v>
      </c>
      <c r="K1537" t="s">
        <v>192</v>
      </c>
      <c r="O1537" t="s">
        <v>266</v>
      </c>
      <c r="P1537">
        <v>2020</v>
      </c>
    </row>
    <row r="1538" spans="1:17" x14ac:dyDescent="0.3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3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35">
      <c r="A1540" t="s">
        <v>376</v>
      </c>
      <c r="B1540" t="s">
        <v>377</v>
      </c>
      <c r="C1540" t="s">
        <v>361</v>
      </c>
      <c r="D1540" t="s">
        <v>362</v>
      </c>
      <c r="E1540" t="s">
        <v>363</v>
      </c>
      <c r="F1540" t="s">
        <v>378</v>
      </c>
      <c r="G1540" t="s">
        <v>196</v>
      </c>
      <c r="H1540" t="s">
        <v>353</v>
      </c>
      <c r="I1540" t="s">
        <v>135</v>
      </c>
      <c r="K1540" t="s">
        <v>192</v>
      </c>
      <c r="O1540" t="s">
        <v>265</v>
      </c>
      <c r="P1540">
        <v>2050</v>
      </c>
    </row>
    <row r="1541" spans="1:17" x14ac:dyDescent="0.35">
      <c r="A1541" t="s">
        <v>376</v>
      </c>
      <c r="B1541" t="s">
        <v>377</v>
      </c>
      <c r="C1541" t="s">
        <v>361</v>
      </c>
      <c r="D1541" t="s">
        <v>362</v>
      </c>
      <c r="E1541" t="s">
        <v>363</v>
      </c>
      <c r="F1541" t="s">
        <v>378</v>
      </c>
      <c r="G1541" t="s">
        <v>196</v>
      </c>
      <c r="H1541" t="s">
        <v>353</v>
      </c>
      <c r="I1541" t="s">
        <v>135</v>
      </c>
      <c r="K1541" t="s">
        <v>192</v>
      </c>
      <c r="O1541" t="s">
        <v>266</v>
      </c>
      <c r="P1541">
        <v>2050</v>
      </c>
    </row>
    <row r="1542" spans="1:17" x14ac:dyDescent="0.35">
      <c r="A1542" t="s">
        <v>376</v>
      </c>
      <c r="B1542" t="s">
        <v>377</v>
      </c>
      <c r="C1542" t="s">
        <v>361</v>
      </c>
      <c r="D1542" t="s">
        <v>362</v>
      </c>
      <c r="E1542" t="s">
        <v>363</v>
      </c>
      <c r="F1542" t="s">
        <v>378</v>
      </c>
      <c r="G1542" t="s">
        <v>196</v>
      </c>
      <c r="H1542" t="s">
        <v>213</v>
      </c>
      <c r="I1542" t="s">
        <v>214</v>
      </c>
      <c r="K1542" t="s">
        <v>215</v>
      </c>
      <c r="O1542" t="s">
        <v>195</v>
      </c>
      <c r="P1542">
        <v>2015</v>
      </c>
    </row>
    <row r="1543" spans="1:17" x14ac:dyDescent="0.35">
      <c r="A1543" t="s">
        <v>376</v>
      </c>
      <c r="B1543" t="s">
        <v>377</v>
      </c>
      <c r="C1543" t="s">
        <v>361</v>
      </c>
      <c r="D1543" t="s">
        <v>362</v>
      </c>
      <c r="E1543" t="s">
        <v>363</v>
      </c>
      <c r="F1543" t="s">
        <v>378</v>
      </c>
      <c r="G1543" t="s">
        <v>196</v>
      </c>
      <c r="H1543" t="s">
        <v>213</v>
      </c>
      <c r="I1543" t="s">
        <v>214</v>
      </c>
      <c r="K1543" t="s">
        <v>215</v>
      </c>
      <c r="O1543" t="s">
        <v>195</v>
      </c>
      <c r="P1543">
        <v>2020</v>
      </c>
    </row>
    <row r="1544" spans="1:17" x14ac:dyDescent="0.3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3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35">
      <c r="A1546" t="s">
        <v>376</v>
      </c>
      <c r="B1546" t="s">
        <v>377</v>
      </c>
      <c r="C1546" t="s">
        <v>361</v>
      </c>
      <c r="D1546" t="s">
        <v>362</v>
      </c>
      <c r="E1546" t="s">
        <v>363</v>
      </c>
      <c r="F1546" t="s">
        <v>378</v>
      </c>
      <c r="G1546" t="s">
        <v>196</v>
      </c>
      <c r="H1546" t="s">
        <v>213</v>
      </c>
      <c r="I1546" t="s">
        <v>214</v>
      </c>
      <c r="K1546" t="s">
        <v>215</v>
      </c>
      <c r="O1546" t="s">
        <v>195</v>
      </c>
      <c r="P1546">
        <v>2030</v>
      </c>
    </row>
    <row r="1547" spans="1:17" x14ac:dyDescent="0.35">
      <c r="A1547" t="s">
        <v>376</v>
      </c>
      <c r="B1547" t="s">
        <v>377</v>
      </c>
      <c r="C1547" t="s">
        <v>361</v>
      </c>
      <c r="D1547" t="s">
        <v>362</v>
      </c>
      <c r="E1547" t="s">
        <v>363</v>
      </c>
      <c r="F1547" t="s">
        <v>378</v>
      </c>
      <c r="G1547" t="s">
        <v>196</v>
      </c>
      <c r="H1547" t="s">
        <v>213</v>
      </c>
      <c r="I1547" t="s">
        <v>214</v>
      </c>
      <c r="K1547" t="s">
        <v>215</v>
      </c>
      <c r="O1547" t="s">
        <v>195</v>
      </c>
      <c r="P1547">
        <v>2050</v>
      </c>
    </row>
    <row r="1548" spans="1:17" x14ac:dyDescent="0.3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3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35">
      <c r="A1550" t="s">
        <v>376</v>
      </c>
      <c r="B1550" t="s">
        <v>377</v>
      </c>
      <c r="C1550" t="s">
        <v>361</v>
      </c>
      <c r="D1550" t="s">
        <v>362</v>
      </c>
      <c r="E1550" t="s">
        <v>363</v>
      </c>
      <c r="F1550" t="s">
        <v>378</v>
      </c>
      <c r="G1550" t="s">
        <v>196</v>
      </c>
      <c r="H1550" t="s">
        <v>355</v>
      </c>
      <c r="I1550" t="s">
        <v>136</v>
      </c>
      <c r="K1550" t="s">
        <v>276</v>
      </c>
      <c r="O1550" t="s">
        <v>195</v>
      </c>
      <c r="P1550">
        <v>2015</v>
      </c>
    </row>
    <row r="1551" spans="1:17" x14ac:dyDescent="0.35">
      <c r="A1551" t="s">
        <v>376</v>
      </c>
      <c r="B1551" t="s">
        <v>377</v>
      </c>
      <c r="C1551" t="s">
        <v>361</v>
      </c>
      <c r="D1551" t="s">
        <v>362</v>
      </c>
      <c r="E1551" t="s">
        <v>363</v>
      </c>
      <c r="F1551" t="s">
        <v>378</v>
      </c>
      <c r="G1551" t="s">
        <v>196</v>
      </c>
      <c r="H1551" t="s">
        <v>355</v>
      </c>
      <c r="I1551" t="s">
        <v>136</v>
      </c>
      <c r="K1551" t="s">
        <v>276</v>
      </c>
      <c r="O1551" t="s">
        <v>195</v>
      </c>
      <c r="P1551">
        <v>2020</v>
      </c>
    </row>
    <row r="1552" spans="1:17" x14ac:dyDescent="0.35">
      <c r="A1552" t="s">
        <v>376</v>
      </c>
      <c r="B1552" t="s">
        <v>377</v>
      </c>
      <c r="C1552" t="s">
        <v>361</v>
      </c>
      <c r="D1552" t="s">
        <v>362</v>
      </c>
      <c r="E1552" t="s">
        <v>363</v>
      </c>
      <c r="F1552" t="s">
        <v>378</v>
      </c>
      <c r="G1552" t="s">
        <v>196</v>
      </c>
      <c r="H1552" t="s">
        <v>355</v>
      </c>
      <c r="I1552" t="s">
        <v>136</v>
      </c>
      <c r="K1552" t="s">
        <v>276</v>
      </c>
      <c r="O1552" t="s">
        <v>265</v>
      </c>
      <c r="P1552">
        <v>2020</v>
      </c>
    </row>
    <row r="1553" spans="1:17" x14ac:dyDescent="0.35">
      <c r="A1553" t="s">
        <v>376</v>
      </c>
      <c r="B1553" t="s">
        <v>377</v>
      </c>
      <c r="C1553" t="s">
        <v>361</v>
      </c>
      <c r="D1553" t="s">
        <v>362</v>
      </c>
      <c r="E1553" t="s">
        <v>363</v>
      </c>
      <c r="F1553" t="s">
        <v>378</v>
      </c>
      <c r="G1553" t="s">
        <v>196</v>
      </c>
      <c r="H1553" t="s">
        <v>355</v>
      </c>
      <c r="I1553" t="s">
        <v>136</v>
      </c>
      <c r="K1553" t="s">
        <v>276</v>
      </c>
      <c r="O1553" t="s">
        <v>266</v>
      </c>
      <c r="P1553">
        <v>2020</v>
      </c>
    </row>
    <row r="1554" spans="1:17" x14ac:dyDescent="0.35">
      <c r="A1554" t="s">
        <v>376</v>
      </c>
      <c r="B1554" t="s">
        <v>377</v>
      </c>
      <c r="C1554" t="s">
        <v>361</v>
      </c>
      <c r="D1554" t="s">
        <v>362</v>
      </c>
      <c r="E1554" t="s">
        <v>363</v>
      </c>
      <c r="F1554" t="s">
        <v>378</v>
      </c>
      <c r="G1554" t="s">
        <v>196</v>
      </c>
      <c r="H1554" t="s">
        <v>355</v>
      </c>
      <c r="I1554" t="s">
        <v>136</v>
      </c>
      <c r="K1554" t="s">
        <v>276</v>
      </c>
      <c r="O1554" t="s">
        <v>195</v>
      </c>
      <c r="P1554">
        <v>2030</v>
      </c>
    </row>
    <row r="1555" spans="1:17" x14ac:dyDescent="0.35">
      <c r="A1555" t="s">
        <v>376</v>
      </c>
      <c r="B1555" t="s">
        <v>377</v>
      </c>
      <c r="C1555" t="s">
        <v>361</v>
      </c>
      <c r="D1555" t="s">
        <v>362</v>
      </c>
      <c r="E1555" t="s">
        <v>363</v>
      </c>
      <c r="F1555" t="s">
        <v>378</v>
      </c>
      <c r="G1555" t="s">
        <v>196</v>
      </c>
      <c r="H1555" t="s">
        <v>355</v>
      </c>
      <c r="I1555" t="s">
        <v>136</v>
      </c>
      <c r="K1555" t="s">
        <v>276</v>
      </c>
      <c r="O1555" t="s">
        <v>195</v>
      </c>
      <c r="P1555">
        <v>2050</v>
      </c>
    </row>
    <row r="1556" spans="1:17" x14ac:dyDescent="0.35">
      <c r="A1556" t="s">
        <v>376</v>
      </c>
      <c r="B1556" t="s">
        <v>377</v>
      </c>
      <c r="C1556" t="s">
        <v>361</v>
      </c>
      <c r="D1556" t="s">
        <v>362</v>
      </c>
      <c r="E1556" t="s">
        <v>363</v>
      </c>
      <c r="F1556" t="s">
        <v>378</v>
      </c>
      <c r="G1556" t="s">
        <v>196</v>
      </c>
      <c r="H1556" t="s">
        <v>355</v>
      </c>
      <c r="I1556" t="s">
        <v>136</v>
      </c>
      <c r="K1556" t="s">
        <v>276</v>
      </c>
      <c r="O1556" t="s">
        <v>265</v>
      </c>
      <c r="P1556">
        <v>2050</v>
      </c>
    </row>
    <row r="1557" spans="1:17" x14ac:dyDescent="0.35">
      <c r="A1557" t="s">
        <v>376</v>
      </c>
      <c r="B1557" t="s">
        <v>377</v>
      </c>
      <c r="C1557" t="s">
        <v>361</v>
      </c>
      <c r="D1557" t="s">
        <v>362</v>
      </c>
      <c r="E1557" t="s">
        <v>363</v>
      </c>
      <c r="F1557" t="s">
        <v>378</v>
      </c>
      <c r="G1557" t="s">
        <v>196</v>
      </c>
      <c r="H1557" t="s">
        <v>355</v>
      </c>
      <c r="I1557" t="s">
        <v>136</v>
      </c>
      <c r="K1557" t="s">
        <v>276</v>
      </c>
      <c r="O1557" t="s">
        <v>266</v>
      </c>
      <c r="P1557">
        <v>2050</v>
      </c>
    </row>
    <row r="1558" spans="1:17" x14ac:dyDescent="0.3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3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3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3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3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3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3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3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3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3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3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3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3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3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3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3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3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3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3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3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3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3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3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3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3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3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3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3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3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3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3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3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3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3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3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3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3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3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3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3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3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3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3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3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3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3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3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3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3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3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3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3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3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3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3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3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3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3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3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3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3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3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3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3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3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3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3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3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3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3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3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3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3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3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3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3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3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3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3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3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3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3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3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3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3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3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3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3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3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3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35">
      <c r="A1648" t="s">
        <v>376</v>
      </c>
      <c r="B1648" t="s">
        <v>377</v>
      </c>
      <c r="C1648" t="s">
        <v>361</v>
      </c>
      <c r="D1648" t="s">
        <v>362</v>
      </c>
      <c r="E1648" t="s">
        <v>363</v>
      </c>
      <c r="F1648" t="s">
        <v>378</v>
      </c>
      <c r="G1648" t="s">
        <v>244</v>
      </c>
      <c r="H1648" t="s">
        <v>357</v>
      </c>
      <c r="I1648" t="s">
        <v>299</v>
      </c>
      <c r="K1648" t="s">
        <v>78</v>
      </c>
      <c r="O1648" t="s">
        <v>265</v>
      </c>
      <c r="P1648">
        <v>2020</v>
      </c>
    </row>
    <row r="1649" spans="1:17" x14ac:dyDescent="0.35">
      <c r="A1649" t="s">
        <v>376</v>
      </c>
      <c r="B1649" t="s">
        <v>377</v>
      </c>
      <c r="C1649" t="s">
        <v>361</v>
      </c>
      <c r="D1649" t="s">
        <v>362</v>
      </c>
      <c r="E1649" t="s">
        <v>363</v>
      </c>
      <c r="F1649" t="s">
        <v>378</v>
      </c>
      <c r="G1649" t="s">
        <v>244</v>
      </c>
      <c r="H1649" t="s">
        <v>357</v>
      </c>
      <c r="I1649" t="s">
        <v>299</v>
      </c>
      <c r="K1649" t="s">
        <v>78</v>
      </c>
      <c r="O1649" t="s">
        <v>266</v>
      </c>
      <c r="P1649">
        <v>2020</v>
      </c>
    </row>
    <row r="1650" spans="1:17" x14ac:dyDescent="0.3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3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35">
      <c r="A1652" t="s">
        <v>376</v>
      </c>
      <c r="B1652" t="s">
        <v>377</v>
      </c>
      <c r="C1652" t="s">
        <v>361</v>
      </c>
      <c r="D1652" t="s">
        <v>362</v>
      </c>
      <c r="E1652" t="s">
        <v>363</v>
      </c>
      <c r="F1652" t="s">
        <v>378</v>
      </c>
      <c r="G1652" t="s">
        <v>244</v>
      </c>
      <c r="H1652" t="s">
        <v>357</v>
      </c>
      <c r="I1652" t="s">
        <v>299</v>
      </c>
      <c r="K1652" t="s">
        <v>78</v>
      </c>
      <c r="O1652" t="s">
        <v>265</v>
      </c>
      <c r="P1652">
        <v>2050</v>
      </c>
    </row>
    <row r="1653" spans="1:17" x14ac:dyDescent="0.35">
      <c r="A1653" t="s">
        <v>376</v>
      </c>
      <c r="B1653" t="s">
        <v>377</v>
      </c>
      <c r="C1653" t="s">
        <v>361</v>
      </c>
      <c r="D1653" t="s">
        <v>362</v>
      </c>
      <c r="E1653" t="s">
        <v>363</v>
      </c>
      <c r="F1653" t="s">
        <v>378</v>
      </c>
      <c r="G1653" t="s">
        <v>244</v>
      </c>
      <c r="H1653" t="s">
        <v>357</v>
      </c>
      <c r="I1653" t="s">
        <v>299</v>
      </c>
      <c r="K1653" t="s">
        <v>78</v>
      </c>
      <c r="O1653" t="s">
        <v>266</v>
      </c>
      <c r="P1653">
        <v>2050</v>
      </c>
    </row>
    <row r="1654" spans="1:17" x14ac:dyDescent="0.3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3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3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3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3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3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3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3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3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3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3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3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3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3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3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3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3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3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3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3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3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3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3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3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3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3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35">
      <c r="A1680" t="s">
        <v>376</v>
      </c>
      <c r="B1680" t="s">
        <v>377</v>
      </c>
      <c r="C1680" t="s">
        <v>361</v>
      </c>
      <c r="D1680" t="s">
        <v>362</v>
      </c>
      <c r="E1680" t="s">
        <v>363</v>
      </c>
      <c r="F1680" t="s">
        <v>378</v>
      </c>
      <c r="G1680" t="s">
        <v>244</v>
      </c>
      <c r="H1680" t="s">
        <v>358</v>
      </c>
      <c r="I1680" t="s">
        <v>307</v>
      </c>
      <c r="K1680" t="s">
        <v>78</v>
      </c>
      <c r="O1680" t="s">
        <v>265</v>
      </c>
      <c r="P1680">
        <v>2020</v>
      </c>
    </row>
    <row r="1681" spans="1:17" x14ac:dyDescent="0.35">
      <c r="A1681" t="s">
        <v>376</v>
      </c>
      <c r="B1681" t="s">
        <v>377</v>
      </c>
      <c r="C1681" t="s">
        <v>361</v>
      </c>
      <c r="D1681" t="s">
        <v>362</v>
      </c>
      <c r="E1681" t="s">
        <v>363</v>
      </c>
      <c r="F1681" t="s">
        <v>378</v>
      </c>
      <c r="G1681" t="s">
        <v>244</v>
      </c>
      <c r="H1681" t="s">
        <v>358</v>
      </c>
      <c r="I1681" t="s">
        <v>307</v>
      </c>
      <c r="K1681" t="s">
        <v>78</v>
      </c>
      <c r="O1681" t="s">
        <v>266</v>
      </c>
      <c r="P1681">
        <v>2020</v>
      </c>
    </row>
    <row r="1682" spans="1:17" x14ac:dyDescent="0.3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3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35">
      <c r="A1684" t="s">
        <v>376</v>
      </c>
      <c r="B1684" t="s">
        <v>377</v>
      </c>
      <c r="C1684" t="s">
        <v>361</v>
      </c>
      <c r="D1684" t="s">
        <v>362</v>
      </c>
      <c r="E1684" t="s">
        <v>363</v>
      </c>
      <c r="F1684" t="s">
        <v>378</v>
      </c>
      <c r="G1684" t="s">
        <v>244</v>
      </c>
      <c r="H1684" t="s">
        <v>358</v>
      </c>
      <c r="I1684" t="s">
        <v>307</v>
      </c>
      <c r="K1684" t="s">
        <v>78</v>
      </c>
      <c r="O1684" t="s">
        <v>265</v>
      </c>
      <c r="P1684">
        <v>2050</v>
      </c>
    </row>
    <row r="1685" spans="1:17" x14ac:dyDescent="0.35">
      <c r="A1685" t="s">
        <v>376</v>
      </c>
      <c r="B1685" t="s">
        <v>377</v>
      </c>
      <c r="C1685" t="s">
        <v>361</v>
      </c>
      <c r="D1685" t="s">
        <v>362</v>
      </c>
      <c r="E1685" t="s">
        <v>363</v>
      </c>
      <c r="F1685" t="s">
        <v>378</v>
      </c>
      <c r="G1685" t="s">
        <v>244</v>
      </c>
      <c r="H1685" t="s">
        <v>358</v>
      </c>
      <c r="I1685" t="s">
        <v>307</v>
      </c>
      <c r="K1685" t="s">
        <v>78</v>
      </c>
      <c r="O1685" t="s">
        <v>266</v>
      </c>
      <c r="P1685">
        <v>2050</v>
      </c>
    </row>
    <row r="1686" spans="1:17" x14ac:dyDescent="0.3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3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3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3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3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3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3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3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3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3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3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3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3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3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3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3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3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3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3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3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3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3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3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3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3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3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3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3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3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3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3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3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3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3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3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3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3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3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3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3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3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3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3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3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3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3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3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3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3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3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3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3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3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3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3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3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3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3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3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3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3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3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3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3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3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3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3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3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3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3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3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3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3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3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3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3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3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3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3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3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3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3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3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3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3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3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3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3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3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3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3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3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3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3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3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3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3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3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3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3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3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3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3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3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3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3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3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3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3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3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3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3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3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3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3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3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3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3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3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3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3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3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3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3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3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3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3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3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3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3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3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3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3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3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3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3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3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3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3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3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3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3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3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3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3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3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3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3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3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3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3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3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3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3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3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3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3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3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3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3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3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3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3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3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3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3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3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3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3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3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3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3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3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3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3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3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3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3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3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3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3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3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3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3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3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3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3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3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3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3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3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3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3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3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3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3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3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3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3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3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3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3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3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3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3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3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3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3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3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3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3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3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3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3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3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3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3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3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3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3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3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3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3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3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3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3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3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3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3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3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3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3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3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3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3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3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3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3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3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3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3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3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3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3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3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3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3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3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3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3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3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3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3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3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3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3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3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3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3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3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3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3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3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3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3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3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3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3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3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3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3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3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3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3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3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3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3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3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3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3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3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3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3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3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3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3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3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3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3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3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3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3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3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3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3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3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3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3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3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3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3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3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3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3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3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3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3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3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3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3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3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3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3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3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3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3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3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3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3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3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3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3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3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3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3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3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3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3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3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3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3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3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3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3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3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3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3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3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3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3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3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3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3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3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3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3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3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3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3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3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3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3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3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3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3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3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3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3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3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3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3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3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3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3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3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3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3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3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3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3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3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3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3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3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3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3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3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3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3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3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3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3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3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3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3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3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3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3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3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3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3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3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3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3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3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3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3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3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3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3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3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3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3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3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3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3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3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3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3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3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3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3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3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3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3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3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3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3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3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3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3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3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3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3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3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3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3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3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3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3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3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3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35">
      <c r="A2118" t="s">
        <v>397</v>
      </c>
      <c r="B2118" t="s">
        <v>398</v>
      </c>
      <c r="C2118" t="s">
        <v>399</v>
      </c>
      <c r="D2118" t="s">
        <v>362</v>
      </c>
      <c r="E2118" t="s">
        <v>363</v>
      </c>
      <c r="F2118" t="s">
        <v>349</v>
      </c>
      <c r="G2118" t="s">
        <v>196</v>
      </c>
      <c r="H2118" t="s">
        <v>213</v>
      </c>
      <c r="I2118" t="s">
        <v>214</v>
      </c>
      <c r="K2118" t="s">
        <v>215</v>
      </c>
      <c r="O2118" t="s">
        <v>195</v>
      </c>
      <c r="P2118">
        <v>2015</v>
      </c>
    </row>
    <row r="2119" spans="1:17" x14ac:dyDescent="0.35">
      <c r="A2119" t="s">
        <v>397</v>
      </c>
      <c r="B2119" t="s">
        <v>398</v>
      </c>
      <c r="C2119" t="s">
        <v>399</v>
      </c>
      <c r="D2119" t="s">
        <v>362</v>
      </c>
      <c r="E2119" t="s">
        <v>363</v>
      </c>
      <c r="F2119" t="s">
        <v>349</v>
      </c>
      <c r="G2119" t="s">
        <v>196</v>
      </c>
      <c r="H2119" t="s">
        <v>213</v>
      </c>
      <c r="I2119" t="s">
        <v>214</v>
      </c>
      <c r="K2119" t="s">
        <v>215</v>
      </c>
      <c r="O2119" t="s">
        <v>195</v>
      </c>
      <c r="P2119">
        <v>2020</v>
      </c>
    </row>
    <row r="2120" spans="1:17" x14ac:dyDescent="0.3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3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35">
      <c r="A2122" t="s">
        <v>397</v>
      </c>
      <c r="B2122" t="s">
        <v>398</v>
      </c>
      <c r="C2122" t="s">
        <v>399</v>
      </c>
      <c r="D2122" t="s">
        <v>362</v>
      </c>
      <c r="E2122" t="s">
        <v>363</v>
      </c>
      <c r="F2122" t="s">
        <v>349</v>
      </c>
      <c r="G2122" t="s">
        <v>196</v>
      </c>
      <c r="H2122" t="s">
        <v>213</v>
      </c>
      <c r="I2122" t="s">
        <v>214</v>
      </c>
      <c r="K2122" t="s">
        <v>215</v>
      </c>
      <c r="O2122" t="s">
        <v>195</v>
      </c>
      <c r="P2122">
        <v>2030</v>
      </c>
    </row>
    <row r="2123" spans="1:17" x14ac:dyDescent="0.35">
      <c r="A2123" t="s">
        <v>397</v>
      </c>
      <c r="B2123" t="s">
        <v>398</v>
      </c>
      <c r="C2123" t="s">
        <v>399</v>
      </c>
      <c r="D2123" t="s">
        <v>362</v>
      </c>
      <c r="E2123" t="s">
        <v>363</v>
      </c>
      <c r="F2123" t="s">
        <v>349</v>
      </c>
      <c r="G2123" t="s">
        <v>196</v>
      </c>
      <c r="H2123" t="s">
        <v>213</v>
      </c>
      <c r="I2123" t="s">
        <v>214</v>
      </c>
      <c r="K2123" t="s">
        <v>215</v>
      </c>
      <c r="O2123" t="s">
        <v>195</v>
      </c>
      <c r="P2123">
        <v>2050</v>
      </c>
    </row>
    <row r="2124" spans="1:17" x14ac:dyDescent="0.3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3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3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3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3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3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3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3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3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3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3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3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3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3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3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3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3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3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3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3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3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3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3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3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3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3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3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3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3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3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3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3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3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3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3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3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3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3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3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3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3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3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3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3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3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3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3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3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3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3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3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3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3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3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3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3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3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3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3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3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3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3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3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3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3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3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3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3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3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3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3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3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3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3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3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3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3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3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3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3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3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3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3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3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3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3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3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3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3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3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3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3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3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3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3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3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3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3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3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3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3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3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3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3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3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3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3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3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3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3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3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3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3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3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3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3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3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3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3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3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3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3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3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3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3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3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3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3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3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3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3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3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3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3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3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3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3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3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3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3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3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3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3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3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3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3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3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3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3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3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3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3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3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3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3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3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3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3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3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3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3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3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3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3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3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3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3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3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3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3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3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3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3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3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3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3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3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3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3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3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3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3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3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3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3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3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35">
      <c r="A2310" t="s">
        <v>410</v>
      </c>
      <c r="B2310" t="s">
        <v>411</v>
      </c>
      <c r="C2310" t="s">
        <v>399</v>
      </c>
      <c r="D2310" t="s">
        <v>362</v>
      </c>
      <c r="E2310" t="s">
        <v>412</v>
      </c>
      <c r="F2310" t="s">
        <v>349</v>
      </c>
      <c r="G2310" t="s">
        <v>196</v>
      </c>
      <c r="H2310" t="s">
        <v>213</v>
      </c>
      <c r="I2310" t="s">
        <v>214</v>
      </c>
      <c r="K2310" t="s">
        <v>215</v>
      </c>
      <c r="O2310" t="s">
        <v>195</v>
      </c>
      <c r="P2310">
        <v>2015</v>
      </c>
    </row>
    <row r="2311" spans="1:17" x14ac:dyDescent="0.35">
      <c r="A2311" t="s">
        <v>410</v>
      </c>
      <c r="B2311" t="s">
        <v>411</v>
      </c>
      <c r="C2311" t="s">
        <v>399</v>
      </c>
      <c r="D2311" t="s">
        <v>362</v>
      </c>
      <c r="E2311" t="s">
        <v>412</v>
      </c>
      <c r="F2311" t="s">
        <v>349</v>
      </c>
      <c r="G2311" t="s">
        <v>196</v>
      </c>
      <c r="H2311" t="s">
        <v>213</v>
      </c>
      <c r="I2311" t="s">
        <v>214</v>
      </c>
      <c r="K2311" t="s">
        <v>215</v>
      </c>
      <c r="O2311" t="s">
        <v>195</v>
      </c>
      <c r="P2311">
        <v>2020</v>
      </c>
    </row>
    <row r="2312" spans="1:17" x14ac:dyDescent="0.3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3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35">
      <c r="A2314" t="s">
        <v>410</v>
      </c>
      <c r="B2314" t="s">
        <v>411</v>
      </c>
      <c r="C2314" t="s">
        <v>399</v>
      </c>
      <c r="D2314" t="s">
        <v>362</v>
      </c>
      <c r="E2314" t="s">
        <v>412</v>
      </c>
      <c r="F2314" t="s">
        <v>349</v>
      </c>
      <c r="G2314" t="s">
        <v>196</v>
      </c>
      <c r="H2314" t="s">
        <v>213</v>
      </c>
      <c r="I2314" t="s">
        <v>214</v>
      </c>
      <c r="K2314" t="s">
        <v>215</v>
      </c>
      <c r="O2314" t="s">
        <v>195</v>
      </c>
      <c r="P2314">
        <v>2030</v>
      </c>
    </row>
    <row r="2315" spans="1:17" x14ac:dyDescent="0.35">
      <c r="A2315" t="s">
        <v>410</v>
      </c>
      <c r="B2315" t="s">
        <v>411</v>
      </c>
      <c r="C2315" t="s">
        <v>399</v>
      </c>
      <c r="D2315" t="s">
        <v>362</v>
      </c>
      <c r="E2315" t="s">
        <v>412</v>
      </c>
      <c r="F2315" t="s">
        <v>349</v>
      </c>
      <c r="G2315" t="s">
        <v>196</v>
      </c>
      <c r="H2315" t="s">
        <v>213</v>
      </c>
      <c r="I2315" t="s">
        <v>214</v>
      </c>
      <c r="K2315" t="s">
        <v>215</v>
      </c>
      <c r="O2315" t="s">
        <v>195</v>
      </c>
      <c r="P2315">
        <v>2050</v>
      </c>
    </row>
    <row r="2316" spans="1:17" x14ac:dyDescent="0.3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3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3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3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3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3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3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3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3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3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3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3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3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3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3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3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3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3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3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3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3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3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3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3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3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3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3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3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3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3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3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3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3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3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3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3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3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3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3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3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3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3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3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3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3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3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3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3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3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3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3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3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3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3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3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3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3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3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3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3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3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3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3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3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3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3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3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3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3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3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3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3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3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3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3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3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3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3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3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3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3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3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3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3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3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3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3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3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3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3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3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3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3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3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3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3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3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3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3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3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3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3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3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3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3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3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3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3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3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3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3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3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3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3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3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3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3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3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3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3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3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3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3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3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3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3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3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3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3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3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3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3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3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3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3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3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3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3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3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3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3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3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3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3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3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3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3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3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3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3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3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3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3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3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3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3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3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3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3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3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3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3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3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3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3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3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3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3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3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3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3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3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3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3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3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3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3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3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3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3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3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3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3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3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3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3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3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3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3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3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3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3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3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3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3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3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3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3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3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3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3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3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3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3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3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3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3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3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3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3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3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3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3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3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3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3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3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3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3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3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3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3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3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3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3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3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3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3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3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3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3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3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3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3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3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3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3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3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3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3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3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3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3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3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3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3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3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3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3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3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3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3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3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3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3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3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3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3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3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3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3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3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3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3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3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3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3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3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3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3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3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3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3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3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3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3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3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3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3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3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3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3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3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3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3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3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3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3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3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3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3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3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3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3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3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3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3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3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3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3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3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3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3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3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3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3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3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3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3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3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3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3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3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3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3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3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3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3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3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3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3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3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3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3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3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3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3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3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3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3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3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3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3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3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3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3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3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3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3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3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3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3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3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3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3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3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3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3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3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3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3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3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3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3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3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3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3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3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3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3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3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3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3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3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3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3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3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3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3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3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3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3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3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3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3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3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3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3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3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3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3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3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3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3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3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3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3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3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3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3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3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3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3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3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3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3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3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3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3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3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3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3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3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3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3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3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3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3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3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3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3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3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3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3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3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3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3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3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3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3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3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3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3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3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3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3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3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3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3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3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3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3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3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3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3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3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3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3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3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3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3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3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3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3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3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3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3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3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3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3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3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3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3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3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3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3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3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3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3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3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3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3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3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3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3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3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3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3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3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3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3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3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3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3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3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3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3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3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3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3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3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3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3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3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3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3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3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3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3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3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3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3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3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3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3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3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3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3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3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3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3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3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3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3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3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3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3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3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3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3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3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3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3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3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3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3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3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3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3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3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3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3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3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3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3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3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3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3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3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3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3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3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3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3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3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3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3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3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3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3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3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3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3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3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3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3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3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3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3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3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3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3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3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3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3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3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3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3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3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3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3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3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3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3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3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3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3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3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3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3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3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3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3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3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3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3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3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3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3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3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3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3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3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3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3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3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3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3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3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3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3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3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3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3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3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3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3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3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3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3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3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3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3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3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3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3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3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3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3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3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3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3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3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3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3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3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3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3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3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3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3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3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3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3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3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3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3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3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3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3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3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3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3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3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3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3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3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3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3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3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3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3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3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3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3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3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3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3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3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3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3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3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3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3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3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3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3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3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3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3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3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3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3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3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3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3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3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3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3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3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3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3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3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3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3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3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3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3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3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3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3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3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3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3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3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3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3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3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3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3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3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3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3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3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3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3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3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3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3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3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3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3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3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3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3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3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3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3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3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3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3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3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3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3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3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3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3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3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3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3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3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3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3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3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3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3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3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3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3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3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3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3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3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3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3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3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3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3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3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3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3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3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3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3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3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3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3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3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3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3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3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3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3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3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3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3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3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3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3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3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3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3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3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3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3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3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3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3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3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3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3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3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3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3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3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3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3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3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3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3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3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3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3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3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3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3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3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3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3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3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3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3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3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3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3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3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3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3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3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3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3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3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3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3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3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3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3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3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3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3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3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3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3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3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3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3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3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3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3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3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3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3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3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3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3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3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3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3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3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3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3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3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3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3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3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3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3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3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3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3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3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3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3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3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3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3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3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3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3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3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3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3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3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3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3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3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3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3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3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3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3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3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3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3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3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3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3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3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3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3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3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3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3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3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3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3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3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3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3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3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3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3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3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3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3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3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3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3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3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3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3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3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3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3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3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3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3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3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3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3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3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3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3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3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3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3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3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3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3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3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3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3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3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3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3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3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3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3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3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3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3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3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3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3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3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3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3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3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3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3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3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3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3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3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3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3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3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3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3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3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3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3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3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3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3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3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3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3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3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3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3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3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3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3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3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3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3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3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3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3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3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3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3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3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3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3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3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3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3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3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3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3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3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3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3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3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3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3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3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3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3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3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3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3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3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3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3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3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3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3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3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3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3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3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3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3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3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3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3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3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3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3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3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3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3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3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3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3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3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3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3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3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3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3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3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3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3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3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3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3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3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3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3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3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3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3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3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3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3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3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3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3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3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3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3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3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3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3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3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3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3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3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3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3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3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3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3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3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3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3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3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3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3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3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3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3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3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3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3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3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3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3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3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3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3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3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3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3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3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3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3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3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3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3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3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3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3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3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3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3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3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3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3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3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3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3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3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3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3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3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3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3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3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3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3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3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3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3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3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3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3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3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3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3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3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3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3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3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3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3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3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3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3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3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3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3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3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3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3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3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3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3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3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3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3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3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3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3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3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3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3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3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3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3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3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3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3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3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3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3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3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3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3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3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3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3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3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3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3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3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3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3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3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3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3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3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3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3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3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3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3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3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3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3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3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3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3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3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3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3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3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3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3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3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3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3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3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3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3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3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3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3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3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3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3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3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3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3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3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3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3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3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3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3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3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3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3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3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3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3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3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3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3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3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3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3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3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3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3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3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3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3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3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3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3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3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3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3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3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3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3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3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3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3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3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3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3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3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3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3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3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3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3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3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3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3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3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3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3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3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3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3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3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3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3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3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3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3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3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3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3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3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3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3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3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3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3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3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3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3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3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3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3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3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3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3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3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3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3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3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3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3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3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3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3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3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3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3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3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3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3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3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3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3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3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3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3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3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3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3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3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3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3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3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3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3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3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3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3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3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3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3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3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3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3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3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3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3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3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3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3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3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3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3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3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3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3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3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3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3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3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3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3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3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3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3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3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3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3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3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3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3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3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3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3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3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3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3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3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3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3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3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3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3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3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3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3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3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3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3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3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3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3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3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3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3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3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3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3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3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3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3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3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3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3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3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3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3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3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3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3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3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3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3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3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3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3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3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3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3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3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3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3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3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3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3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3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3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3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3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3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3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3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3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3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3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3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3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3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3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3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3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3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3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3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3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3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3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3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3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3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3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3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3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3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3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3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3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3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3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3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3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3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3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3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3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3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3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3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3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3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3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3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3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3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3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3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3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3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3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3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3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3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3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3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3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3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3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3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3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3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3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3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3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3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3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3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3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3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3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3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3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3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3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3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3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3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3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3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3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3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3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3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3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3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3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3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3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3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3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3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3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3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3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3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3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3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3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3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3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3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3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3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3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3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3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3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3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3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3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3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3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3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3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3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3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3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3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3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3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3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3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3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3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3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3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3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3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3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3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3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3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3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3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3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3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3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3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3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3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3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3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3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3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3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3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3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3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3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3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3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3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3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3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3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3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3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3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3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3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3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3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3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3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3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3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3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3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3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3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3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3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3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3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3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3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3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3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3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3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3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3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3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3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3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3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3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3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3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3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3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3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3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3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3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3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3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3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3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3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3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3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3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3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3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3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3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3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3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3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3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3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3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3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3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3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3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3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3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3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3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3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3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3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3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3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3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3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3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3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3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3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3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3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3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3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3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3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3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3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3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3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3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3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3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3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3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3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3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3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3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3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3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3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3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3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3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3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3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3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3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3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3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3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3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3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3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3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3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3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3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3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3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3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3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3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3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3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3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3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3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3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3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3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3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3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3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3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3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3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3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3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3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3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3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3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3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3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3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3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3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3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3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3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3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3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3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3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3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3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3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3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3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3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3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3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3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3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3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3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3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3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3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3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3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3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3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3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3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3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3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3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3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3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3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3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3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3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3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3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3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3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3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3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3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3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3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3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3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3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3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3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3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3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3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3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3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3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3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3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3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3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3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3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3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3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3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3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3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3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3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3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3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3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3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3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3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3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3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3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3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3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3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3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3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3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3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3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3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3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3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3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3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3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3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3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3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3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3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3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3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3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3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3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3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3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3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3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3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3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3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3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3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3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3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3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3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3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3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3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3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3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3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3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3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3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3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3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3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3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3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3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3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3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3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3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3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3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3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3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3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3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3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3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3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3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3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3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3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3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3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3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3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3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3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3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3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3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3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3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3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3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3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3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3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3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3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3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3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3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3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3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3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3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3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3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3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3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3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3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3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3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3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3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3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3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3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3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3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3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3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3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3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3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3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3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3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3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3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3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3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3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3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3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3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3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3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3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3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3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3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3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3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3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3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3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3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3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3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3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3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3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3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3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3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3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3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3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3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3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3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3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3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3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3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3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3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3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3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3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3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3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3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3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3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3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3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3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3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3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3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3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3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3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3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3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3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3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3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3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3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3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3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3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3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3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3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3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3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3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3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3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3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3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3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3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3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3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3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3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3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3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3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3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3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3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3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3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3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3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3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3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3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3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3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3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3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3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3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3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3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3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3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3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3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3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3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3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3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3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3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3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3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3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3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3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3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3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3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3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3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3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3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3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3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3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3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3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3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3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3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3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3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3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3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3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3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3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3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3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3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3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3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3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3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3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3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3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3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3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3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3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3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3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3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3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3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3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3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3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3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3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3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3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3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3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3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3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3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3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3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3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3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3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3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3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3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3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3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3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3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3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3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3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3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3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3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3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3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3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3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3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3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3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3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3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3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3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3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3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3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3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3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3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3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3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3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3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3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3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3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3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3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3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3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3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3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3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3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3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3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3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3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3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3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3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3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3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3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3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3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3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3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3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3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3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3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3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3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3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3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3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3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3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3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3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3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3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3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3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3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3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3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3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3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3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3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3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3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3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3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3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3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3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3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3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3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3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3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3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3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3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3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3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3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3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3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3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3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3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3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3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3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3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3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3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3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3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3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3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3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3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3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3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3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3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3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3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3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3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3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3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3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3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3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3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3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3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3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3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3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3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3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3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3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3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3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3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3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3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3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3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3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3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3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3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3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3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3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3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3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3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3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3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3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3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3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3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3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3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3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3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3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3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3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3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3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3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3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3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3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3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3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3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3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3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3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3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3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3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3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3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3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3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3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3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3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3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3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3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3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3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3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3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3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3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3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3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3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3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3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3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3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3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3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3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3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3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3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3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3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3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3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3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3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3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3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3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3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3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3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3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3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3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3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3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3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3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3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3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3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3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3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3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3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3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3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3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3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3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3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3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3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3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3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3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3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3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3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3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3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3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3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3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3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3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3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3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3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3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3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3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3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3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3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3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3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3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3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3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3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3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3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3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3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3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3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3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3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3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3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3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3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3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3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3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3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3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3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3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3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3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3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3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3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3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3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3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3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3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3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3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3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3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3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3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3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3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3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3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3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3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3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3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3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3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3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3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3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3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3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3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3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3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3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3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3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3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3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3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3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3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3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3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3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3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3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3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3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3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3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3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3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3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3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3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3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3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3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3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3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3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3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3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3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3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3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3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3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3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3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3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3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3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3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3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3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3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3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3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3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3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3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3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3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3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3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3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3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3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3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3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3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3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3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3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3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3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3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3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3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3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3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3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3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3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3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3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3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3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3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3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3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3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3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3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3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3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3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3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3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3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3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3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3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3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3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3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3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3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3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3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3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3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3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3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3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3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3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3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3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3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3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3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3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3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3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3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3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3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3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3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3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3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3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3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3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3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3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3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3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3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3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3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3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3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3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3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3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3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3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3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3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3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3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3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3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3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3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3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3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3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3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3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3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3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3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3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3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3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3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3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3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3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3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3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3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3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3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3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3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3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3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3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3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3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3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3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3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3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3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3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3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3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3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3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3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3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3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3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3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3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3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3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3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3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3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3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3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3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3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3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3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3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3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3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3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3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3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3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3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3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3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3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3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3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3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3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3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3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3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3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3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3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3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3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3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3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3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3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3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3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3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3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3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3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3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3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3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3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3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3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3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3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3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3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3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3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3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3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3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3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3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3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3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3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3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3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3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3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3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3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3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3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3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3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3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3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3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3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3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3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3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3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3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3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3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3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3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3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3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3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3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3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3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3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3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3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3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3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3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3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3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3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3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3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3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3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3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3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3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3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3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3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3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3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3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3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3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3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3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3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3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3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3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3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3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3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3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3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3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3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3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3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3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3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3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3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3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3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3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3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3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3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3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3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3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3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3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3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3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3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3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3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3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3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3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3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3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3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3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3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3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3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3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3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3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3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3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3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3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3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3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3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3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3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3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3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3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3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3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3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3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3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3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3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3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3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3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3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3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3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3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3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3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3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3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3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3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3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3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3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3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3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3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3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3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3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3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3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3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3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3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3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3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3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3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3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3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3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3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3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3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3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3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3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3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3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3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3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3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3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3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3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3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3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3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3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3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3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3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3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3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3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3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3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3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3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3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3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3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3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3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3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3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3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3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3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3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3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3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3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3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3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3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3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3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3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3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3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3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3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3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3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3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3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3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3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3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3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3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3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3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3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3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3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3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3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3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3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3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3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3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3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3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3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3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3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3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3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3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3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3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3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3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3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3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3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3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3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3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3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3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3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3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3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3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3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3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3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3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3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3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3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3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3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3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3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3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3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3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3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3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3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3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3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3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3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3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3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3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3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3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3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3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3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3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3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3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3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3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3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3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3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3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3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3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3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3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3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3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3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3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3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3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3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3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3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3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3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3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3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3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3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3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3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3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3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3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3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3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3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3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3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3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3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3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3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3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3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3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3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3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3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3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3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3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3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3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3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3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3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3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3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3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3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3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3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3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3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3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3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3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3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3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3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3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3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3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3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3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3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3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3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3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3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3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3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3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3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3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3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3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3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3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3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3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3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3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3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3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3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3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3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3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3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3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3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3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3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3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3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3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3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3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3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3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3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3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3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3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3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3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3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3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3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3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3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3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3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3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3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3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3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3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3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3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3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3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3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3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3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3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3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3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3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3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3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3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3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3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3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3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3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3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3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3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3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3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3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3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3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3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3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3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3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3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3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3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3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3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3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3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3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3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3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3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3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3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3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3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3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3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3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3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3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3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3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3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3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3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3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3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3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3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3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3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3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3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3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3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3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3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3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3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3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3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3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3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3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3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3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3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3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3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3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3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3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3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3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3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3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3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3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3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3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3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3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3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3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3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3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3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3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3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3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3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3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3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3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3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3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3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3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3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3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3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3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3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3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3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3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3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3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3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3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3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3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3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3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3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3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3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3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3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3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3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3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3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3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3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3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3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3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3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3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3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3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3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3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3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3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3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3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3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3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3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3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3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3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3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3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3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3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3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3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3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3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3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3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3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3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3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3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3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3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3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3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3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3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3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3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3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3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3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3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3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3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3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3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3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3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3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3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3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3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3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3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3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3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3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3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3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3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3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3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3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3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3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3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3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3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3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3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3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3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3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3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3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3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3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3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3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3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3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3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3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3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3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3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3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3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3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3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3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3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3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3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3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3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3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3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3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3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3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3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3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3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3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3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3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3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3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3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3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3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3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3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3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3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3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3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3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3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3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3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3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3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3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3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3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3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3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3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3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3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3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3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3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3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3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3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3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3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3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3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3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3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3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3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3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3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3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3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3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3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3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3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3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3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3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3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3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3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3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3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3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3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3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3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3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3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3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3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3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3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3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3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3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3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3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3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3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3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3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3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3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3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3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3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3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3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3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3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3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3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3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3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3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3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3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3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3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3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3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3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3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3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3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3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3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3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3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3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3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3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3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3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3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3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3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3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3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3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3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3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3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3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3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3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3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3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3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3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3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3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3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3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3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3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3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3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3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3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3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3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3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3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3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3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3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3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3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3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3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3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3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3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3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3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3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3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3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3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3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3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3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3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3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3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3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3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3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3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3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3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3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3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3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3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3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3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3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3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3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3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3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3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3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3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3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3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3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3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3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3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3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3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3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3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3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3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3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3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3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3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3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3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3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3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3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3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3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3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3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3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3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3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3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3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3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3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3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3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3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3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3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3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3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3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3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3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3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3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3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3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3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3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3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3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3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3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3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3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3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3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3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3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3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3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3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3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3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3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3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3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3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3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3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3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3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3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3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3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3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3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3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3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3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3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3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3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3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3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3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3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3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3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3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3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3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3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3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3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3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3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3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3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3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3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3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3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3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3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3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3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3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3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3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3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3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3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3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3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3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3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3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3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3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3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3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3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3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3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3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3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3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3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3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3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3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3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3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3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3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3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3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3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3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3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3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3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3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3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3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3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3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3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3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3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3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3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3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3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3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3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3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3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3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3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3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3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3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3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3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3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3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3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3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3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3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3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3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3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3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3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3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3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3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3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3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3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3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3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3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3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3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3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3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3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3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3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3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3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3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3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3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3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3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3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3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3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3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3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3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3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3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3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3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3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3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3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3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3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3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3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3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3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3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3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3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3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3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3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3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3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3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3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3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3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3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3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3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3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3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3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3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3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3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3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3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3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3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3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3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3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3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3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3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3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3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3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3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3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3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3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3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3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3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3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3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3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3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3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3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3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3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3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3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3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3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3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3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3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3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3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3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3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3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3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3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3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3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3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3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3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3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3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3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3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3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3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3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3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3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3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3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3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3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3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3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3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3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3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3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3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3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3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3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3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3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3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3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3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3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3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3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3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3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3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3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3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3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3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3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3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3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3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3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3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3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3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3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3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3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3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3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3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3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3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3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3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3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3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3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3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3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3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3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3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3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3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3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3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3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3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3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3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3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3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3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3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3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3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3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3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3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3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3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3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3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3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3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3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3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3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3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3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3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3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3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3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3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3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3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3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3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3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3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3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3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3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3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3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3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3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3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3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3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3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3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3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3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3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3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3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3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3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3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3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3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3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3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3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3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3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3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3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3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3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3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3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3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3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3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3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3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3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3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3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3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3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3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3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3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3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3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3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3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3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3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3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3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3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3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3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3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3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3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3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3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3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3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3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3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3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3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3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3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3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3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3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3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3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3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3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3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3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3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3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3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3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3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3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3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3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3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3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3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3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3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3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3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3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3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3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3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3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3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3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3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3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3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3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3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3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3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3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3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3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3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3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3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3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3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3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3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3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3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3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3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3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3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3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3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3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3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3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3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3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3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3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3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3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3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3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3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3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3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3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3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3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3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3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3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3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3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3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3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3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3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3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3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3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3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3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3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3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3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3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3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3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3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3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3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3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3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3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3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3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3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3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3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3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3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3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3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3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3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3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3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3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3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3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3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3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3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3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3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3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3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3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3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3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3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3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3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3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3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3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3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3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3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3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3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3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3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3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3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3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3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3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3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3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3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3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3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3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3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3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3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3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3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3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3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3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3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3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3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3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3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3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3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3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3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3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3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3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3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3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3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3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3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3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3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3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3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3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3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3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3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3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3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3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3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3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3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3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3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3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3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3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3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3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3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3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3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3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3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3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3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3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3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3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3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3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3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3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3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3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3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3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3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3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3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3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3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3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3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3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3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3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3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3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3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3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3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3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3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3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3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3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3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3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3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3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3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3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3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3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3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3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3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3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3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3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3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3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3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3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3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3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3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3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3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3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3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3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3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3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3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3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3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3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3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3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3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3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3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3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3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3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3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3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3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3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3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3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3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3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3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3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3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3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3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3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3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3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3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3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3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3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3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3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3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3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3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3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3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3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3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3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3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3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3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3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3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3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3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3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3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3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3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3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3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3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3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3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3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3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3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3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3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3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3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3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3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3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3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3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3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3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3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3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3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3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3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3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3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3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3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3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3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3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3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3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3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3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3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3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3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3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3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3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3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3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3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3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3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3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3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3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3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3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3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3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3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3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3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3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3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3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3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3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3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3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3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3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3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3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3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3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3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3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3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3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3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3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3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3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3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3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3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3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3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3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3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3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3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3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3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3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3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3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3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3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3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3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3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3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3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3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3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3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3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3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3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3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3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3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3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3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3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3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3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3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3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3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3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3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3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3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3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3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3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3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3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3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3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3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3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3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3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3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3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3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3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3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3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3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3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3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3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3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3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3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3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3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3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3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3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3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3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3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3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3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3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3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3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3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3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3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3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3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3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3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3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3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3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3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3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3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3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3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3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3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3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3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3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3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3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3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3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3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3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3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3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3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3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3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3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3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3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3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3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3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3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3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3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3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3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3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3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3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3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3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3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3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3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3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3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3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3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3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3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3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3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3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3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3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3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3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3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3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3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3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3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3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3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3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3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3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3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3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3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3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3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3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3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3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3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3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3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3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3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3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3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3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3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3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3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3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3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3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3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3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3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3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3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3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3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3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3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3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3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3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3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3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3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3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3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3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3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3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3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3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3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3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3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3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3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3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3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3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3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3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3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3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3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3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3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3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3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3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3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3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3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3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3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3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3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3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3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3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3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3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3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3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3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3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3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3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3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3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3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3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3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3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3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3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3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3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3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3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3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3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3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3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3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3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3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3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3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3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3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3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3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3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3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3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3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3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3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3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3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3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3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3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3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3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3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3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3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3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3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3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3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3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3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3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3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3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3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3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3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3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3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3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3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3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3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3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3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3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3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3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3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3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3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3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3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3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3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3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3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3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3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3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3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3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3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3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3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3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3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3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3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3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3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3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3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3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3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3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3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3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3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3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3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3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3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3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3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3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3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3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3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3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3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3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3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3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3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3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3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3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3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3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3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3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3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3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3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3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3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3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3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3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3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3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3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3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3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3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3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3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3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3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3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3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3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3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3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3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3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3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3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3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3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3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3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3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3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3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3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3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3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3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3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3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3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3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3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3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3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3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3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3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3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3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3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3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3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3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3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3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3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3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3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3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3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3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3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3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3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3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3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3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3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3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3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3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3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3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3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3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3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3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3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3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3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3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3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3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3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3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3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3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3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3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3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3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3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3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3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3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3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3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3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3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3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3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3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3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3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3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3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3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3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3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3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3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3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3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3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3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3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3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3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3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3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3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3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3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3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3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3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3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3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3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3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3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3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3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3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3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3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3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3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3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3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3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3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3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3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3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3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3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3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3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3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3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3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3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3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3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3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3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3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3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3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3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3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3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3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3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3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3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3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3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3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3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3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3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3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3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3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3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3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3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3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3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3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3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3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3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3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3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3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3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3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3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3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3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3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3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3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3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3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3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3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3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3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3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3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3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3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3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3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3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3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3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3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3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3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3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3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3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3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3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3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3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3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3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3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3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3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3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3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3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3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3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3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3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3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3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3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3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3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3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3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3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3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3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3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3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3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3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3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3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3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3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3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3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3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3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3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3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3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3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3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3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3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3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3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3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3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3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3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3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3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3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3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3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3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3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3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3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3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3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3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3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3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3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3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3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3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3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3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3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3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3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3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3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3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3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3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3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3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3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3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3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3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3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3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3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3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3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3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3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3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3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3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3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3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3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3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3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3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3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3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3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3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3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3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3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3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3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3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3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3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3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3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3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3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3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3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3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3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3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3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3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3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3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3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3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3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3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3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3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3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3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3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3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3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3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3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3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3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3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3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3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3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3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3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3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3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3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3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3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3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3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3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3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3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3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3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3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3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3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3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3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3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3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3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3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3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3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3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3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3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3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3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3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3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3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3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3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3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3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3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3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3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3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3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3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3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3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3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3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3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3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3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3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3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3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3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3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3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3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3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3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3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3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3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3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3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3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3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3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3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3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3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3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3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3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3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3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3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3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3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3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3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3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3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3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3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3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3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3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3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3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3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3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3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3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3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3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3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3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3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3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3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3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3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3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3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3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3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3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3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3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3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3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3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3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3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3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3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3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3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3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3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3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3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3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3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3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3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3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3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3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3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3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3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3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3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3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3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3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3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3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3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3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3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3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3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3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3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3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3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3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3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3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3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3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3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3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3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3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3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3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3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3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3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3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3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3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3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3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3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3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3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3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3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3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3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3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3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3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3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3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3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3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3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3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3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3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3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3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3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3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3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3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3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3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3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3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3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3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3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3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3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3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3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3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3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3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3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3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3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3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3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3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3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3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3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3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3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3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3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3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3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3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3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3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3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3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3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3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3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3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3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3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3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3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3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3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3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3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3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3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3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3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3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3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3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3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3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3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3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3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3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3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3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3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3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3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3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3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3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3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3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3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3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3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3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3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3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3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3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3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3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3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3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3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3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3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3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3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3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3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3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3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3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3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3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3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3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3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3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3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3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3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3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3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3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3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3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3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3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3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3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3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3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3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3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3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3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3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3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3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3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3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3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3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3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3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3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3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3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3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3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3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3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3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3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3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3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3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3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3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3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3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3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3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3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3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3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3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3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3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3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3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3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3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3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3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3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3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3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3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3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3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3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3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3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3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3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3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3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3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3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3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3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3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3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3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3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3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3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3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3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3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3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3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3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3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3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3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3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3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3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3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3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3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3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3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3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3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3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3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3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3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3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3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3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3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3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3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3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3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3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3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3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3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3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3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3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3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3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3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3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3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3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3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3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3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3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3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3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3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3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3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3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3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3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3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3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3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3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3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3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3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3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3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3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3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3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3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3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3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3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3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3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3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3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3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3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3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3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3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3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3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3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3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3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3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3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3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3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3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3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3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3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3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3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3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3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3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3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3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3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3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3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3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3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3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3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3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3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3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3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3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3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3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3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3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3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3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3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3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3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3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3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3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3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3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3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3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3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3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3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3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3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3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3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3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3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3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3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3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3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3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3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3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3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3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3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3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3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3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3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3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3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3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3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3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3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3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3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3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3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3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3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3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3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3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3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3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3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3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3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3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3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3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3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3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3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3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3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3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3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3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3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3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3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3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3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3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3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3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3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3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3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3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3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3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3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3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3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3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3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3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3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3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3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3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3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3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3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3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3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3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3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3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3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3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3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3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3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3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3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3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3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3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3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3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3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3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3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3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3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3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3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3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3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3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3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3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3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3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3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3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3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3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3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3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3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3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3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3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3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3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3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3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3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3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3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3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3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3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3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3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3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3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3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3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3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3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3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3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3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3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3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3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3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3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3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3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3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3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3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3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3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3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3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3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3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3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3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3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3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3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3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3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3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3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3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3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3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3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3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3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3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3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3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3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3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3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3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3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3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3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3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3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3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3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3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3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3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3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3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3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3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3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3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3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3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3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3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3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3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3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3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3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3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3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3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3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3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3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3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3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3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3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3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3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3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3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3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3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3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3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3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3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3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3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3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3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3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3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3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3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3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3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3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3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3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3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3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3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3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3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3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3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3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3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3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3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3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3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3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3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3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3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3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3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3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3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3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3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3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3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3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3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3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3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3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3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3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3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3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3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3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3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3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3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3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3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3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3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3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3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3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3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3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3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3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3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3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3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3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3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3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3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3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3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3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3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3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3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3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3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3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3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3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3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3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3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3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3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3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3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3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3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3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3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3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3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3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3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3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3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3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3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3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3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3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3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3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3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3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3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3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3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3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3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3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3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3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3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3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3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3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3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3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3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3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3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3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3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3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3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3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3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3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3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3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3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3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3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3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3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3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3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3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3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3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3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3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3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3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3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3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3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3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3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3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3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3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3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3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3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3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3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3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3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3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3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3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3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3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3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3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3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3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3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3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3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3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3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3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3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3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3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3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3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3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3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3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3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3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3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3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3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3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3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3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3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3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3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3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3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3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3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3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3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3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3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3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3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3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3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3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3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3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3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3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3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3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3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3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3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3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3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3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3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3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3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3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3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3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3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3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3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3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3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3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3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3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3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3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3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3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3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3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3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3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3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3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3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3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3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3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3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3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3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3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3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3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3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3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3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3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3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3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3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3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3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3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3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3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3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3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3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3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3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3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3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3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3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3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3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3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3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3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3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3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3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3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3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3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3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3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3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3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3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3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3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3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3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3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3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3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3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3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3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3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3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3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3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3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3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3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3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3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3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3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3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3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3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3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3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3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3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3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3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3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3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3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3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3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3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3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3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3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3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3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3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3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3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3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3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3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3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3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3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3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3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3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3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3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3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3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3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3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3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3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3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3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3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3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3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3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3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3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3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3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3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3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3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3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3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3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3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3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3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3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3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3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3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3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3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3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3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3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3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3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3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3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3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3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3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3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3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3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3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3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3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3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3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3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3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3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3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3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3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3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3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3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3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3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3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3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3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3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3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3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3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3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3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3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3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3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3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3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3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3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3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3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3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3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3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3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3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3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3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3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3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3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3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3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3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3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3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3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3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3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3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3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3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3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3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3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3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3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3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3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3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3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3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3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3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3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3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3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3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3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3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3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3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3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3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3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3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3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3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3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3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3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3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3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3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3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3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3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3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3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3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3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3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3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3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3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3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3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3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3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3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3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3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3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3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3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3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3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3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3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3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3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3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3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3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3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3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3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3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3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3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3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3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3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3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3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3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3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3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3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3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3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3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3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3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3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3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3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3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3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3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3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3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3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3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3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3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3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3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3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3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3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3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3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3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3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3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3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3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3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3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3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3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3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3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3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3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3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3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3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3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3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3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3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3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3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3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3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3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3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3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3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3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3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3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3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3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3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3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3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3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3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3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3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3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3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3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3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3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3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3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3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3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3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3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3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3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3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3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3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3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3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3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3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3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3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3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3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3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3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3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3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3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3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3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3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3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3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3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3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3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3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3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3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3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3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3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3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3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3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3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3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3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3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3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3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3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3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3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3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3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3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3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3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3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3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3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3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3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3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3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3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3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3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3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3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3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3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3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3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3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3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3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3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3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3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3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3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3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3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3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3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3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3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3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3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3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3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3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3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3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3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3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3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3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3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3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3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3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3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3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3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3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3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3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3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3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3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3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3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3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3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3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3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3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3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3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3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3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3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3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3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3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3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3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3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3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3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3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3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3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3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3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3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3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3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3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3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3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3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3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3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3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3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3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3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3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3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3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3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3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3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3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3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3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3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3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3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3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3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3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3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3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3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3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3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3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3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3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3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3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3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3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3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3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3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3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3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3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3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3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3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3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3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3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3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3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3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3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3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3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3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3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3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3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3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3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3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3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3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3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3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3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3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3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3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3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3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3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3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3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3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3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3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3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3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3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3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3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3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3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3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3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3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3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3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3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3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3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3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3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3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3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3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3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3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3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3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3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3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3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3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3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3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3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3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3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3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3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3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3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3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3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3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3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3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3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3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3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3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3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3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3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3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3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3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3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3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3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3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3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3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3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3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3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3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3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3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3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3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3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3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3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3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3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3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3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3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3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3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3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3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3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3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3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3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3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3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3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3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3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3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3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3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3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3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3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3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3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3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3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3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3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3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3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3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3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3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3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3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3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3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3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3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3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3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3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3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3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3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3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3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3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3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3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3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3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3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3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3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3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3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3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3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3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3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3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3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3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3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3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3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3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3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3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3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3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3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3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3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3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3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3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3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3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3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3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3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3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3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3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3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3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3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3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3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3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3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3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3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3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3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3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3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3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3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3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3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3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3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3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3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3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3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3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3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3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3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3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3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3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3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3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3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3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3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3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3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3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3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3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3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3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3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3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3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3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3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3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3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3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3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3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3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3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3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3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3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3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3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3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3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3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3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3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3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3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3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3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3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3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3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3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3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3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3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3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3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3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3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3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3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3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3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3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3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3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3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3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3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3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3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3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3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3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3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3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3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3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3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3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3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3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3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3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3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3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3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3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3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3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3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3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3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3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3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3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3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3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3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3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3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3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3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3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3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3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3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3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3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3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3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3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3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3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3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3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3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3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3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3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3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3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3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3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3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3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3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3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3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3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3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3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3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3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3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3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3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3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3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3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3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3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3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3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3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3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3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3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3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3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3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3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3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3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3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3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3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3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3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3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3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3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3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3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3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3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3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3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3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3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3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3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3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3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3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3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3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3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3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3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3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3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3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3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3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3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3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3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3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3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3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3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3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3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3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3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3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3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3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3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3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3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3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3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3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3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3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3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3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3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3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3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3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3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3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3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3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3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3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3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3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3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3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3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3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3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3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3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3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3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3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3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3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3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3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3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3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3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3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3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3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3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3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3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3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3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3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3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3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3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3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3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3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3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3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3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3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3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3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3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3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3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3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3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3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3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3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3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3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3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3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3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3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3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3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3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3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3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3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3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3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3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3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3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3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3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3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3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3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3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3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3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3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3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3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3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3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3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3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3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3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3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3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3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3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3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3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3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3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3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3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3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3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3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3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3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3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3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3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3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3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3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3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3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3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3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3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3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3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3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3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3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3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3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3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3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3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3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3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3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3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3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3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3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3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3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3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3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3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3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3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3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3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3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3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3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3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3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3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3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3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3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3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3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3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3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3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3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3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3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3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3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3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3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3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3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3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3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3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3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3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3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3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3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3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3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3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3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3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3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3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3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3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3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3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3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3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3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3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3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3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3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3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3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3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3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3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3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3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3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3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3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3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3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3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3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3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3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3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3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3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3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3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3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3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3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3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3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3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3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3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3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3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3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3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3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3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3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3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3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3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3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3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3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3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3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3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3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3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3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3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3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3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3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3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3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3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3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3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3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3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3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3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3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3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3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3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3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3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3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3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3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3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3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3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3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3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3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3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3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3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3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3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3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3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3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3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3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3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3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3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3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3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3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3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3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3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3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3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3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3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3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3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3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3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3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3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3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3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3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3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3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3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3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3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3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3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3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3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3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3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3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3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3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3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3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3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3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3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3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3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3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3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3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3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3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3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3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3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3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3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3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3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3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3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3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3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3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3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3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3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3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3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3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3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3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3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3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3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3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3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3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3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3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3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3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3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3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3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3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3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3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3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3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3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3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3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3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3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3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3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3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3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3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3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3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3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3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3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3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3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3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3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3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3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3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3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3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3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3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3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3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3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3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3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3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3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3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3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3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3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3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3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3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3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3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3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3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3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3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3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3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3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3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3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3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3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3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3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3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3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3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3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3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3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3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3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3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3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3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3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3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3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3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3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3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3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3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3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3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3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3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3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3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3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3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3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3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3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3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3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3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3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3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3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3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3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3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3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3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3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3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3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3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3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3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3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3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3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3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3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3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3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3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3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3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3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3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3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3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3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3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3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3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3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3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3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3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3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3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3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3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3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3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3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3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3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3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3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3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3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3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3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3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3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3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3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3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3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3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3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3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3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3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3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3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3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3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3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3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3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3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3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3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3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3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3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3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3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3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3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3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3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3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3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3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3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3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3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3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3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3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3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3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3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3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3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3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3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3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3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3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3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3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3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3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3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3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3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3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3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3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3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3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3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3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3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3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3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3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3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3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3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3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3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3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3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3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3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3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3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3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3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3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3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3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3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3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3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3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3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3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3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3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3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3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3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3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3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3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3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3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3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3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3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3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3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3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3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3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3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3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3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3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3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3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3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3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3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3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3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3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3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3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3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3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3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3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3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3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3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3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3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3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3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3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3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3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3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3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3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3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3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3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3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3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3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3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3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3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3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3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3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3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3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3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3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3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3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3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3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3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3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3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35">
      <c r="A9940" t="s">
        <v>568</v>
      </c>
      <c r="B9940" t="s">
        <v>569</v>
      </c>
      <c r="C9940" t="s">
        <v>570</v>
      </c>
      <c r="D9940" t="s">
        <v>362</v>
      </c>
      <c r="E9940" t="s">
        <v>412</v>
      </c>
      <c r="F9940" t="s">
        <v>349</v>
      </c>
      <c r="G9940" t="s">
        <v>196</v>
      </c>
      <c r="H9940" t="s">
        <v>201</v>
      </c>
      <c r="I9940" t="s">
        <v>202</v>
      </c>
      <c r="K9940" t="s">
        <v>203</v>
      </c>
      <c r="O9940" t="s">
        <v>265</v>
      </c>
      <c r="P9940">
        <v>2020</v>
      </c>
    </row>
    <row r="9941" spans="1:17" x14ac:dyDescent="0.35">
      <c r="A9941" t="s">
        <v>568</v>
      </c>
      <c r="B9941" t="s">
        <v>569</v>
      </c>
      <c r="C9941" t="s">
        <v>570</v>
      </c>
      <c r="D9941" t="s">
        <v>362</v>
      </c>
      <c r="E9941" t="s">
        <v>412</v>
      </c>
      <c r="F9941" t="s">
        <v>349</v>
      </c>
      <c r="G9941" t="s">
        <v>196</v>
      </c>
      <c r="H9941" t="s">
        <v>201</v>
      </c>
      <c r="I9941" t="s">
        <v>202</v>
      </c>
      <c r="K9941" t="s">
        <v>203</v>
      </c>
      <c r="O9941" t="s">
        <v>266</v>
      </c>
      <c r="P9941">
        <v>2020</v>
      </c>
    </row>
    <row r="9942" spans="1:17" x14ac:dyDescent="0.3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3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35">
      <c r="A9944" t="s">
        <v>568</v>
      </c>
      <c r="B9944" t="s">
        <v>569</v>
      </c>
      <c r="C9944" t="s">
        <v>570</v>
      </c>
      <c r="D9944" t="s">
        <v>362</v>
      </c>
      <c r="E9944" t="s">
        <v>412</v>
      </c>
      <c r="F9944" t="s">
        <v>349</v>
      </c>
      <c r="G9944" t="s">
        <v>196</v>
      </c>
      <c r="H9944" t="s">
        <v>201</v>
      </c>
      <c r="I9944" t="s">
        <v>202</v>
      </c>
      <c r="K9944" t="s">
        <v>203</v>
      </c>
      <c r="O9944" t="s">
        <v>265</v>
      </c>
      <c r="P9944">
        <v>2050</v>
      </c>
    </row>
    <row r="9945" spans="1:17" x14ac:dyDescent="0.35">
      <c r="A9945" t="s">
        <v>568</v>
      </c>
      <c r="B9945" t="s">
        <v>569</v>
      </c>
      <c r="C9945" t="s">
        <v>570</v>
      </c>
      <c r="D9945" t="s">
        <v>362</v>
      </c>
      <c r="E9945" t="s">
        <v>412</v>
      </c>
      <c r="F9945" t="s">
        <v>349</v>
      </c>
      <c r="G9945" t="s">
        <v>196</v>
      </c>
      <c r="H9945" t="s">
        <v>201</v>
      </c>
      <c r="I9945" t="s">
        <v>202</v>
      </c>
      <c r="K9945" t="s">
        <v>203</v>
      </c>
      <c r="O9945" t="s">
        <v>266</v>
      </c>
      <c r="P9945">
        <v>2050</v>
      </c>
    </row>
    <row r="9946" spans="1:17" x14ac:dyDescent="0.35">
      <c r="A9946" t="s">
        <v>568</v>
      </c>
      <c r="B9946" t="s">
        <v>569</v>
      </c>
      <c r="C9946" t="s">
        <v>570</v>
      </c>
      <c r="D9946" t="s">
        <v>362</v>
      </c>
      <c r="E9946" t="s">
        <v>412</v>
      </c>
      <c r="F9946" t="s">
        <v>349</v>
      </c>
      <c r="G9946" t="s">
        <v>196</v>
      </c>
      <c r="H9946" t="s">
        <v>205</v>
      </c>
      <c r="I9946" t="s">
        <v>206</v>
      </c>
      <c r="J9946" t="s">
        <v>199</v>
      </c>
      <c r="O9946" t="s">
        <v>195</v>
      </c>
      <c r="P9946">
        <v>2015</v>
      </c>
    </row>
    <row r="9947" spans="1:17" x14ac:dyDescent="0.35">
      <c r="A9947" t="s">
        <v>568</v>
      </c>
      <c r="B9947" t="s">
        <v>569</v>
      </c>
      <c r="C9947" t="s">
        <v>570</v>
      </c>
      <c r="D9947" t="s">
        <v>362</v>
      </c>
      <c r="E9947" t="s">
        <v>412</v>
      </c>
      <c r="F9947" t="s">
        <v>349</v>
      </c>
      <c r="G9947" t="s">
        <v>196</v>
      </c>
      <c r="H9947" t="s">
        <v>205</v>
      </c>
      <c r="I9947" t="s">
        <v>206</v>
      </c>
      <c r="J9947" t="s">
        <v>199</v>
      </c>
      <c r="O9947" t="s">
        <v>195</v>
      </c>
      <c r="P9947">
        <v>2020</v>
      </c>
    </row>
    <row r="9948" spans="1:17" x14ac:dyDescent="0.35">
      <c r="A9948" t="s">
        <v>568</v>
      </c>
      <c r="B9948" t="s">
        <v>569</v>
      </c>
      <c r="C9948" t="s">
        <v>570</v>
      </c>
      <c r="D9948" t="s">
        <v>362</v>
      </c>
      <c r="E9948" t="s">
        <v>412</v>
      </c>
      <c r="F9948" t="s">
        <v>349</v>
      </c>
      <c r="G9948" t="s">
        <v>196</v>
      </c>
      <c r="H9948" t="s">
        <v>205</v>
      </c>
      <c r="I9948" t="s">
        <v>206</v>
      </c>
      <c r="J9948" t="s">
        <v>199</v>
      </c>
      <c r="O9948" t="s">
        <v>265</v>
      </c>
      <c r="P9948">
        <v>2020</v>
      </c>
    </row>
    <row r="9949" spans="1:17" x14ac:dyDescent="0.35">
      <c r="A9949" t="s">
        <v>568</v>
      </c>
      <c r="B9949" t="s">
        <v>569</v>
      </c>
      <c r="C9949" t="s">
        <v>570</v>
      </c>
      <c r="D9949" t="s">
        <v>362</v>
      </c>
      <c r="E9949" t="s">
        <v>412</v>
      </c>
      <c r="F9949" t="s">
        <v>349</v>
      </c>
      <c r="G9949" t="s">
        <v>196</v>
      </c>
      <c r="H9949" t="s">
        <v>205</v>
      </c>
      <c r="I9949" t="s">
        <v>206</v>
      </c>
      <c r="J9949" t="s">
        <v>199</v>
      </c>
      <c r="O9949" t="s">
        <v>266</v>
      </c>
      <c r="P9949">
        <v>2020</v>
      </c>
    </row>
    <row r="9950" spans="1:17" x14ac:dyDescent="0.35">
      <c r="A9950" t="s">
        <v>568</v>
      </c>
      <c r="B9950" t="s">
        <v>569</v>
      </c>
      <c r="C9950" t="s">
        <v>570</v>
      </c>
      <c r="D9950" t="s">
        <v>362</v>
      </c>
      <c r="E9950" t="s">
        <v>412</v>
      </c>
      <c r="F9950" t="s">
        <v>349</v>
      </c>
      <c r="G9950" t="s">
        <v>196</v>
      </c>
      <c r="H9950" t="s">
        <v>205</v>
      </c>
      <c r="I9950" t="s">
        <v>206</v>
      </c>
      <c r="J9950" t="s">
        <v>199</v>
      </c>
      <c r="O9950" t="s">
        <v>195</v>
      </c>
      <c r="P9950">
        <v>2030</v>
      </c>
    </row>
    <row r="9951" spans="1:17" x14ac:dyDescent="0.35">
      <c r="A9951" t="s">
        <v>568</v>
      </c>
      <c r="B9951" t="s">
        <v>569</v>
      </c>
      <c r="C9951" t="s">
        <v>570</v>
      </c>
      <c r="D9951" t="s">
        <v>362</v>
      </c>
      <c r="E9951" t="s">
        <v>412</v>
      </c>
      <c r="F9951" t="s">
        <v>349</v>
      </c>
      <c r="G9951" t="s">
        <v>196</v>
      </c>
      <c r="H9951" t="s">
        <v>205</v>
      </c>
      <c r="I9951" t="s">
        <v>206</v>
      </c>
      <c r="J9951" t="s">
        <v>199</v>
      </c>
      <c r="O9951" t="s">
        <v>195</v>
      </c>
      <c r="P9951">
        <v>2050</v>
      </c>
    </row>
    <row r="9952" spans="1:17" x14ac:dyDescent="0.35">
      <c r="A9952" t="s">
        <v>568</v>
      </c>
      <c r="B9952" t="s">
        <v>569</v>
      </c>
      <c r="C9952" t="s">
        <v>570</v>
      </c>
      <c r="D9952" t="s">
        <v>362</v>
      </c>
      <c r="E9952" t="s">
        <v>412</v>
      </c>
      <c r="F9952" t="s">
        <v>349</v>
      </c>
      <c r="G9952" t="s">
        <v>196</v>
      </c>
      <c r="H9952" t="s">
        <v>205</v>
      </c>
      <c r="I9952" t="s">
        <v>206</v>
      </c>
      <c r="J9952" t="s">
        <v>199</v>
      </c>
      <c r="O9952" t="s">
        <v>265</v>
      </c>
      <c r="P9952">
        <v>2050</v>
      </c>
    </row>
    <row r="9953" spans="1:17" x14ac:dyDescent="0.35">
      <c r="A9953" t="s">
        <v>568</v>
      </c>
      <c r="B9953" t="s">
        <v>569</v>
      </c>
      <c r="C9953" t="s">
        <v>570</v>
      </c>
      <c r="D9953" t="s">
        <v>362</v>
      </c>
      <c r="E9953" t="s">
        <v>412</v>
      </c>
      <c r="F9953" t="s">
        <v>349</v>
      </c>
      <c r="G9953" t="s">
        <v>196</v>
      </c>
      <c r="H9953" t="s">
        <v>205</v>
      </c>
      <c r="I9953" t="s">
        <v>206</v>
      </c>
      <c r="J9953" t="s">
        <v>199</v>
      </c>
      <c r="O9953" t="s">
        <v>266</v>
      </c>
      <c r="P9953">
        <v>2050</v>
      </c>
    </row>
    <row r="9954" spans="1:17" x14ac:dyDescent="0.3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3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3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3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3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3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3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3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3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3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3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3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3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3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3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3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35">
      <c r="A9970" t="s">
        <v>568</v>
      </c>
      <c r="B9970" t="s">
        <v>569</v>
      </c>
      <c r="C9970" t="s">
        <v>570</v>
      </c>
      <c r="D9970" t="s">
        <v>362</v>
      </c>
      <c r="E9970" t="s">
        <v>412</v>
      </c>
      <c r="F9970" t="s">
        <v>349</v>
      </c>
      <c r="G9970" t="s">
        <v>196</v>
      </c>
      <c r="H9970" t="s">
        <v>353</v>
      </c>
      <c r="I9970" t="s">
        <v>135</v>
      </c>
      <c r="K9970" t="s">
        <v>192</v>
      </c>
      <c r="O9970" t="s">
        <v>195</v>
      </c>
      <c r="P9970">
        <v>2015</v>
      </c>
    </row>
    <row r="9971" spans="1:17" x14ac:dyDescent="0.35">
      <c r="A9971" t="s">
        <v>568</v>
      </c>
      <c r="B9971" t="s">
        <v>569</v>
      </c>
      <c r="C9971" t="s">
        <v>570</v>
      </c>
      <c r="D9971" t="s">
        <v>362</v>
      </c>
      <c r="E9971" t="s">
        <v>412</v>
      </c>
      <c r="F9971" t="s">
        <v>349</v>
      </c>
      <c r="G9971" t="s">
        <v>196</v>
      </c>
      <c r="H9971" t="s">
        <v>353</v>
      </c>
      <c r="I9971" t="s">
        <v>135</v>
      </c>
      <c r="K9971" t="s">
        <v>192</v>
      </c>
      <c r="O9971" t="s">
        <v>195</v>
      </c>
      <c r="P9971">
        <v>2020</v>
      </c>
    </row>
    <row r="9972" spans="1:17" x14ac:dyDescent="0.35">
      <c r="A9972" t="s">
        <v>568</v>
      </c>
      <c r="B9972" t="s">
        <v>569</v>
      </c>
      <c r="C9972" t="s">
        <v>570</v>
      </c>
      <c r="D9972" t="s">
        <v>362</v>
      </c>
      <c r="E9972" t="s">
        <v>412</v>
      </c>
      <c r="F9972" t="s">
        <v>349</v>
      </c>
      <c r="G9972" t="s">
        <v>196</v>
      </c>
      <c r="H9972" t="s">
        <v>353</v>
      </c>
      <c r="I9972" t="s">
        <v>135</v>
      </c>
      <c r="K9972" t="s">
        <v>192</v>
      </c>
      <c r="O9972" t="s">
        <v>265</v>
      </c>
      <c r="P9972">
        <v>2020</v>
      </c>
    </row>
    <row r="9973" spans="1:17" x14ac:dyDescent="0.35">
      <c r="A9973" t="s">
        <v>568</v>
      </c>
      <c r="B9973" t="s">
        <v>569</v>
      </c>
      <c r="C9973" t="s">
        <v>570</v>
      </c>
      <c r="D9973" t="s">
        <v>362</v>
      </c>
      <c r="E9973" t="s">
        <v>412</v>
      </c>
      <c r="F9973" t="s">
        <v>349</v>
      </c>
      <c r="G9973" t="s">
        <v>196</v>
      </c>
      <c r="H9973" t="s">
        <v>353</v>
      </c>
      <c r="I9973" t="s">
        <v>135</v>
      </c>
      <c r="K9973" t="s">
        <v>192</v>
      </c>
      <c r="O9973" t="s">
        <v>266</v>
      </c>
      <c r="P9973">
        <v>2020</v>
      </c>
    </row>
    <row r="9974" spans="1:17" x14ac:dyDescent="0.35">
      <c r="A9974" t="s">
        <v>568</v>
      </c>
      <c r="B9974" t="s">
        <v>569</v>
      </c>
      <c r="C9974" t="s">
        <v>570</v>
      </c>
      <c r="D9974" t="s">
        <v>362</v>
      </c>
      <c r="E9974" t="s">
        <v>412</v>
      </c>
      <c r="F9974" t="s">
        <v>349</v>
      </c>
      <c r="G9974" t="s">
        <v>196</v>
      </c>
      <c r="H9974" t="s">
        <v>353</v>
      </c>
      <c r="I9974" t="s">
        <v>135</v>
      </c>
      <c r="K9974" t="s">
        <v>192</v>
      </c>
      <c r="O9974" t="s">
        <v>195</v>
      </c>
      <c r="P9974">
        <v>2030</v>
      </c>
    </row>
    <row r="9975" spans="1:17" x14ac:dyDescent="0.35">
      <c r="A9975" t="s">
        <v>568</v>
      </c>
      <c r="B9975" t="s">
        <v>569</v>
      </c>
      <c r="C9975" t="s">
        <v>570</v>
      </c>
      <c r="D9975" t="s">
        <v>362</v>
      </c>
      <c r="E9975" t="s">
        <v>412</v>
      </c>
      <c r="F9975" t="s">
        <v>349</v>
      </c>
      <c r="G9975" t="s">
        <v>196</v>
      </c>
      <c r="H9975" t="s">
        <v>353</v>
      </c>
      <c r="I9975" t="s">
        <v>135</v>
      </c>
      <c r="K9975" t="s">
        <v>192</v>
      </c>
      <c r="O9975" t="s">
        <v>195</v>
      </c>
      <c r="P9975">
        <v>2050</v>
      </c>
    </row>
    <row r="9976" spans="1:17" x14ac:dyDescent="0.35">
      <c r="A9976" t="s">
        <v>568</v>
      </c>
      <c r="B9976" t="s">
        <v>569</v>
      </c>
      <c r="C9976" t="s">
        <v>570</v>
      </c>
      <c r="D9976" t="s">
        <v>362</v>
      </c>
      <c r="E9976" t="s">
        <v>412</v>
      </c>
      <c r="F9976" t="s">
        <v>349</v>
      </c>
      <c r="G9976" t="s">
        <v>196</v>
      </c>
      <c r="H9976" t="s">
        <v>353</v>
      </c>
      <c r="I9976" t="s">
        <v>135</v>
      </c>
      <c r="K9976" t="s">
        <v>192</v>
      </c>
      <c r="O9976" t="s">
        <v>265</v>
      </c>
      <c r="P9976">
        <v>2050</v>
      </c>
    </row>
    <row r="9977" spans="1:17" x14ac:dyDescent="0.35">
      <c r="A9977" t="s">
        <v>568</v>
      </c>
      <c r="B9977" t="s">
        <v>569</v>
      </c>
      <c r="C9977" t="s">
        <v>570</v>
      </c>
      <c r="D9977" t="s">
        <v>362</v>
      </c>
      <c r="E9977" t="s">
        <v>412</v>
      </c>
      <c r="F9977" t="s">
        <v>349</v>
      </c>
      <c r="G9977" t="s">
        <v>196</v>
      </c>
      <c r="H9977" t="s">
        <v>353</v>
      </c>
      <c r="I9977" t="s">
        <v>135</v>
      </c>
      <c r="K9977" t="s">
        <v>192</v>
      </c>
      <c r="O9977" t="s">
        <v>266</v>
      </c>
      <c r="P9977">
        <v>2050</v>
      </c>
    </row>
    <row r="9978" spans="1:17" x14ac:dyDescent="0.3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3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3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3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3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3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3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3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35">
      <c r="A9986" t="s">
        <v>568</v>
      </c>
      <c r="B9986" t="s">
        <v>569</v>
      </c>
      <c r="C9986" t="s">
        <v>570</v>
      </c>
      <c r="D9986" t="s">
        <v>362</v>
      </c>
      <c r="E9986" t="s">
        <v>412</v>
      </c>
      <c r="F9986" t="s">
        <v>349</v>
      </c>
      <c r="G9986" t="s">
        <v>196</v>
      </c>
      <c r="H9986" t="s">
        <v>355</v>
      </c>
      <c r="I9986" t="s">
        <v>136</v>
      </c>
      <c r="K9986" t="s">
        <v>276</v>
      </c>
      <c r="O9986" t="s">
        <v>195</v>
      </c>
      <c r="P9986">
        <v>2015</v>
      </c>
    </row>
    <row r="9987" spans="1:17" x14ac:dyDescent="0.35">
      <c r="A9987" t="s">
        <v>568</v>
      </c>
      <c r="B9987" t="s">
        <v>569</v>
      </c>
      <c r="C9987" t="s">
        <v>570</v>
      </c>
      <c r="D9987" t="s">
        <v>362</v>
      </c>
      <c r="E9987" t="s">
        <v>412</v>
      </c>
      <c r="F9987" t="s">
        <v>349</v>
      </c>
      <c r="G9987" t="s">
        <v>196</v>
      </c>
      <c r="H9987" t="s">
        <v>355</v>
      </c>
      <c r="I9987" t="s">
        <v>136</v>
      </c>
      <c r="K9987" t="s">
        <v>276</v>
      </c>
      <c r="O9987" t="s">
        <v>195</v>
      </c>
      <c r="P9987">
        <v>2020</v>
      </c>
    </row>
    <row r="9988" spans="1:17" x14ac:dyDescent="0.35">
      <c r="A9988" t="s">
        <v>568</v>
      </c>
      <c r="B9988" t="s">
        <v>569</v>
      </c>
      <c r="C9988" t="s">
        <v>570</v>
      </c>
      <c r="D9988" t="s">
        <v>362</v>
      </c>
      <c r="E9988" t="s">
        <v>412</v>
      </c>
      <c r="F9988" t="s">
        <v>349</v>
      </c>
      <c r="G9988" t="s">
        <v>196</v>
      </c>
      <c r="H9988" t="s">
        <v>355</v>
      </c>
      <c r="I9988" t="s">
        <v>136</v>
      </c>
      <c r="K9988" t="s">
        <v>276</v>
      </c>
      <c r="O9988" t="s">
        <v>265</v>
      </c>
      <c r="P9988">
        <v>2020</v>
      </c>
    </row>
    <row r="9989" spans="1:17" x14ac:dyDescent="0.35">
      <c r="A9989" t="s">
        <v>568</v>
      </c>
      <c r="B9989" t="s">
        <v>569</v>
      </c>
      <c r="C9989" t="s">
        <v>570</v>
      </c>
      <c r="D9989" t="s">
        <v>362</v>
      </c>
      <c r="E9989" t="s">
        <v>412</v>
      </c>
      <c r="F9989" t="s">
        <v>349</v>
      </c>
      <c r="G9989" t="s">
        <v>196</v>
      </c>
      <c r="H9989" t="s">
        <v>355</v>
      </c>
      <c r="I9989" t="s">
        <v>136</v>
      </c>
      <c r="K9989" t="s">
        <v>276</v>
      </c>
      <c r="O9989" t="s">
        <v>266</v>
      </c>
      <c r="P9989">
        <v>2020</v>
      </c>
    </row>
    <row r="9990" spans="1:17" x14ac:dyDescent="0.35">
      <c r="A9990" t="s">
        <v>568</v>
      </c>
      <c r="B9990" t="s">
        <v>569</v>
      </c>
      <c r="C9990" t="s">
        <v>570</v>
      </c>
      <c r="D9990" t="s">
        <v>362</v>
      </c>
      <c r="E9990" t="s">
        <v>412</v>
      </c>
      <c r="F9990" t="s">
        <v>349</v>
      </c>
      <c r="G9990" t="s">
        <v>196</v>
      </c>
      <c r="H9990" t="s">
        <v>355</v>
      </c>
      <c r="I9990" t="s">
        <v>136</v>
      </c>
      <c r="K9990" t="s">
        <v>276</v>
      </c>
      <c r="O9990" t="s">
        <v>195</v>
      </c>
      <c r="P9990">
        <v>2030</v>
      </c>
    </row>
    <row r="9991" spans="1:17" x14ac:dyDescent="0.35">
      <c r="A9991" t="s">
        <v>568</v>
      </c>
      <c r="B9991" t="s">
        <v>569</v>
      </c>
      <c r="C9991" t="s">
        <v>570</v>
      </c>
      <c r="D9991" t="s">
        <v>362</v>
      </c>
      <c r="E9991" t="s">
        <v>412</v>
      </c>
      <c r="F9991" t="s">
        <v>349</v>
      </c>
      <c r="G9991" t="s">
        <v>196</v>
      </c>
      <c r="H9991" t="s">
        <v>355</v>
      </c>
      <c r="I9991" t="s">
        <v>136</v>
      </c>
      <c r="K9991" t="s">
        <v>276</v>
      </c>
      <c r="O9991" t="s">
        <v>195</v>
      </c>
      <c r="P9991">
        <v>2050</v>
      </c>
    </row>
    <row r="9992" spans="1:17" x14ac:dyDescent="0.35">
      <c r="A9992" t="s">
        <v>568</v>
      </c>
      <c r="B9992" t="s">
        <v>569</v>
      </c>
      <c r="C9992" t="s">
        <v>570</v>
      </c>
      <c r="D9992" t="s">
        <v>362</v>
      </c>
      <c r="E9992" t="s">
        <v>412</v>
      </c>
      <c r="F9992" t="s">
        <v>349</v>
      </c>
      <c r="G9992" t="s">
        <v>196</v>
      </c>
      <c r="H9992" t="s">
        <v>355</v>
      </c>
      <c r="I9992" t="s">
        <v>136</v>
      </c>
      <c r="K9992" t="s">
        <v>276</v>
      </c>
      <c r="O9992" t="s">
        <v>265</v>
      </c>
      <c r="P9992">
        <v>2050</v>
      </c>
    </row>
    <row r="9993" spans="1:17" x14ac:dyDescent="0.35">
      <c r="A9993" t="s">
        <v>568</v>
      </c>
      <c r="B9993" t="s">
        <v>569</v>
      </c>
      <c r="C9993" t="s">
        <v>570</v>
      </c>
      <c r="D9993" t="s">
        <v>362</v>
      </c>
      <c r="E9993" t="s">
        <v>412</v>
      </c>
      <c r="F9993" t="s">
        <v>349</v>
      </c>
      <c r="G9993" t="s">
        <v>196</v>
      </c>
      <c r="H9993" t="s">
        <v>355</v>
      </c>
      <c r="I9993" t="s">
        <v>136</v>
      </c>
      <c r="K9993" t="s">
        <v>276</v>
      </c>
      <c r="O9993" t="s">
        <v>266</v>
      </c>
      <c r="P9993">
        <v>2050</v>
      </c>
    </row>
    <row r="9994" spans="1:17" x14ac:dyDescent="0.3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3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3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3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3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3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3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3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3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3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3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3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3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3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3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3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3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3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3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3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3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3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3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3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3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3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3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3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3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3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3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3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3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3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3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3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3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3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3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3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3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3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3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3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3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3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3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3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3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3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3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3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3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3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3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3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3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3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3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3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3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3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3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3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3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3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3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3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3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3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3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3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3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3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3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3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3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3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3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3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3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3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3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3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3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3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3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3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3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3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3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3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3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3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3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3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3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3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3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3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3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3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3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3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3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3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3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3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3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3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3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3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3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3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3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3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3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3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3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3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3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3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3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3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3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3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3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3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3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3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3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3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3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3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3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3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3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3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3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3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3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3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3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3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3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3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3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3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3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3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3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3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3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3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3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3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3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3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3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3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3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3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3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3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3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3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3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3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3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3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3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3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3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3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3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3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3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3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3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3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3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3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3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3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3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3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3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3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3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3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3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3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3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3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3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3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3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3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3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3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3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3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3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3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3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3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3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3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3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3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3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3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3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3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3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3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3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3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3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3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3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3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3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3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3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3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3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3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3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3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3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3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3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3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3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3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3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3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3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3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3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3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3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3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3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3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3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3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3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3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3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3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3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3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3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3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3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3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3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3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3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3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3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3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3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3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3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3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3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3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3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3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3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3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3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3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3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3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3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3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3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3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3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3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3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3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3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3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3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3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3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3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3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3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3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3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3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3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3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3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3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3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3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3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3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3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3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3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3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3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3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3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3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3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3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3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3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3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3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3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3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3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3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3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3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3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3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3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3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3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3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3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3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3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3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3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3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3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3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3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3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3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3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3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3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3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3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3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3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3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3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3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3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3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3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3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3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3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3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3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3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3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3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3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3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3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3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3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3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3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3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3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3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3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3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3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3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3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3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3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3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3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3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3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3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3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3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3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3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3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3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3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3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3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3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3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3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3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3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3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3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3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3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3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3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3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3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3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3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3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3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3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3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3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3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3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3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3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3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3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3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3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3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3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3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3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3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3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3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3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3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3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3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3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3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3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3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3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3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3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3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3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3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3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3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3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3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3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3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3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3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3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3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3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3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3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3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3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3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3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3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3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3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3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3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3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3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3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3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3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3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3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3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3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3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3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3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3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3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3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3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3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3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3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3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3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3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3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3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3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3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3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3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3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3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3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3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3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3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3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3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3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3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3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3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3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3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3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3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3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3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3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3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3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3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3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3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3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3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3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3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3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3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3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3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3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3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3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3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3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3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3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3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3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3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3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3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3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3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3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3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3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3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3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3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3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3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3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3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3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3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3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3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3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3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3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3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3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3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3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3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3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3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3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3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3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3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3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3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3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3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3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3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3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3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3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3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3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3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3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3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3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3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3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3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3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3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3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3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3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3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3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3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3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3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3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3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3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3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3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3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3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3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3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3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3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3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3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3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3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3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3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3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3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3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3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3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3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3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3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3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3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3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3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3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3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3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3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3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3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3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3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3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3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3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3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3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3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3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3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3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3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3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3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3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3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3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3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3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3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3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3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3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3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3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3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3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3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3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3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3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3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3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3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3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3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3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3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3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3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3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3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3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3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3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3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3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3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3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3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3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3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3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3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3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3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3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3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3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3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3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3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3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3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3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3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3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3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3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3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3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3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3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3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3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3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3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3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3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3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3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3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3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3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3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3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3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3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3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3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3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3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3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3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3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3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3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3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3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3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3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3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3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3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3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3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3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3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3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3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3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3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3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3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3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3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3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3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3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3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3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3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3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3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3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3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3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3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3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3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3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3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3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3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3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3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3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3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3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3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3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3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3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3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3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3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3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3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3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3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3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3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3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3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3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3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3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3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3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3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3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3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3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3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3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3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3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3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3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3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3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3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3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3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3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3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3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3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3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3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3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3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3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3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3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3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3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3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3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3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3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3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3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3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3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3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3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3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3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3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3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3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3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3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3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3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3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3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3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3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3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3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3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3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3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3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3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3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3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3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3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3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3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3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3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3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3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3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3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3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3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3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3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3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3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3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3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3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3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3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3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3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3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3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3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3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3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3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3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3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3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3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3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3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3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3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3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3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3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3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3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3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3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3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3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3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3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3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3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3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3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3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3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3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3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3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3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3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3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3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3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3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3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3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3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3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3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3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3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3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3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3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3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3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3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3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3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3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3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3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3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3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3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3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3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3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3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3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3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3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3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3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3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3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3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3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3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3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3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3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3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3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3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3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3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3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3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3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3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3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3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3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3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3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3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3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3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3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3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3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3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3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3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3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3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3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3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3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3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3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3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3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3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3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3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3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3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3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3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3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3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3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3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3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3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3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3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3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3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3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3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3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3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3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3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3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3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3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3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3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3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3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3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3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3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3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3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3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3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3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3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3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3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3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3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3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3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3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3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3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3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3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3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3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3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3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3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3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3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3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3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3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3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3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3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3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3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3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3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3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3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3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3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3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3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3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3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3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3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3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3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3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3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3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3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3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3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3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3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3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3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3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3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3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3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3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3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3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3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3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3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3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3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3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3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3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3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3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3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3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3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3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3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3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3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3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3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3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3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3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3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3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3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3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3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3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3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3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3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3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3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3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3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3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3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3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3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3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3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3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3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3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3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3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3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3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3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3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3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3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3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3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3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3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3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3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3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3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3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3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3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3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3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3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3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3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3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3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3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3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3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3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3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3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3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3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3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3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3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3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3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3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3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3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3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3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3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3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3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3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3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3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3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3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3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3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3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3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3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3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3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3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3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3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3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3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3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3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3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3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3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3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3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3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3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3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3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3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3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3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3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3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3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3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3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3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3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3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3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3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3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3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3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3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3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3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3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3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3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3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3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3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3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3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3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3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3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3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3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3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3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3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3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3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3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3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3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3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3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3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3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3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3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3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3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3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3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3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3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3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3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3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3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3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3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3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3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3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3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3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3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3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3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3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3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3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3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3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3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3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3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3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3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3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3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3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3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3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3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3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3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3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3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3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3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3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3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3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3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3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3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3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3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3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3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3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3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3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3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3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3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3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3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3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3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3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3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3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3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3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3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3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3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3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3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3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3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3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3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3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3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3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3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3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3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3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3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3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3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3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3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3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3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3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3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3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3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3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3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3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3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3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3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3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3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3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3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3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3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3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3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3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3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3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3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3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3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3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3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3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3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3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3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3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3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3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3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3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3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3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3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3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3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3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3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3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3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3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3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3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3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3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3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3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3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3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3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3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3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3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3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3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3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3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3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3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3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3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3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3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3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3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3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3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3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3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3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3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3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3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3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3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3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3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3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3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3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3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3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3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3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3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3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3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3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3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3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3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3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3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3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3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3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3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3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3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3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3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3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3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3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3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3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3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3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3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3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3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3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3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3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3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3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3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3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3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3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3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3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3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3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3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3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3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3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3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3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3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3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3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3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3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3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3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3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3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3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3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3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3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3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3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3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3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3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3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3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3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3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3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3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3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3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3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3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3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3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3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3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3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3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3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3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3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3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3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3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3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3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3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3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3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3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3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3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3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3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3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3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3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3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3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3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3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3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3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3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3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3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3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3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3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3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3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3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3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3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3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3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3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3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3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3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3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3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3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3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3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3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3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3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3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3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3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3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3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3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3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3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3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3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3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3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3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3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3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3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3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3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3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3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3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3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3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3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3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3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3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3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3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3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3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3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3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3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3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3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3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3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3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3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3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3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3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3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3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3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3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3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3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3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3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3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3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3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3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3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3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3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3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3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3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3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3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3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3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3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3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3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3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3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3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3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3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3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3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3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3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3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3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3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3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3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3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3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3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3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3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3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3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3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3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3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3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3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3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3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3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3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3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3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3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3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3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3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3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3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3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3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3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3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3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3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3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3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3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3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3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3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3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3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3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3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3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3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3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3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3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3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3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3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3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3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3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3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3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3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3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3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3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3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3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3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3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3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3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3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3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3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3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3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3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3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3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3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3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3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3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3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3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3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3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3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3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3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3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3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3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3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3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3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3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3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3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3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3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3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3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3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3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3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3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3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3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3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3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3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3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3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3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3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3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3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3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3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3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3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3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3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3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3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3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3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3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3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3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3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3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3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3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3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3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3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3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3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3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3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3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3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3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3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3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3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3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3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3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3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3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3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3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3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3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3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3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3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3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3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3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3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3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3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3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3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3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3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3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3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3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3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3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3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3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3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3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3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3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3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3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3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3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3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3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3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3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3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3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3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3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3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3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3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3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3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3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3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3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3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3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3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3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3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3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3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3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3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3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3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3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3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3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3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3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3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3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3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3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3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3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3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3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3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3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3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3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3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3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3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3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3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3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3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3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3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3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3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3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3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3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3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3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3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3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3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3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3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3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3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3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3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3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3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3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3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3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3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3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3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3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3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3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3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3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3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3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3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3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3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3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3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3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3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3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3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3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3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3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3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3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3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3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3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3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3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3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3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3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3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3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3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3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3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3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3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3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3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3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3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3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3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3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3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3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3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3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3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3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3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3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3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3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3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3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3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3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3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3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3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3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3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3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3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3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3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3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3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3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3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3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3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3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3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3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3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3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3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3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3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3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3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3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3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3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3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3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3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3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3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3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3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3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3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3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3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3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3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3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3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3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3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3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3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3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3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3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3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3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3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3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3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3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3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3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3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3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3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3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3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3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3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3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3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3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3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3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3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3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3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3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3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3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3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3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3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3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3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3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3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3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3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3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3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3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3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3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3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3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3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3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3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3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3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3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3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3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3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3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3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3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3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3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3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3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3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3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3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3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3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3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3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3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3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3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3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3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3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3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3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3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3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3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3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3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3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3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3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3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3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3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3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3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3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3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3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3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3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3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3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3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3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3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3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3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3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3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3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3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3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3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3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3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3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3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3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3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3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3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3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3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3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3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3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3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3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3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3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3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3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3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3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3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3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3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3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3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3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3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3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3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3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3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3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3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3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3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3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3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3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3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3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3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3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3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3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3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3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3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3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3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3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3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3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3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3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3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3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3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3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3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3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3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3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3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3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3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3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3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3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3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3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3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3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3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3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3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3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3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3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3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3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3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3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3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3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3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3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3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3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3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3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3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3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3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3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3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3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3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3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3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3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3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3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3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3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3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3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3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3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3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3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3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3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3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3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3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3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3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3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3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3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3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3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3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3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3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3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3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3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3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3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3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3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3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3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3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3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3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3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3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3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3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3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3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3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3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3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3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3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3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3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3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3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3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3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3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3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3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3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3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3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3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3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3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3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3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3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3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3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3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3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3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3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3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3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3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3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3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3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3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3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3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3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3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3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3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3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3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3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3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3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3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3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3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3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3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3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3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3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3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3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3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3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3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3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3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3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3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3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3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3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3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3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3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3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3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3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3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3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3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3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3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3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3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3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3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3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3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3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3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3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3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3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3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3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3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3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3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3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3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3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3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3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3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3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3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3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3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3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3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3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3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3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3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3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3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3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3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3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3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3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3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3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3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3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3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3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3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3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3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3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3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3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3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3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3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3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3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3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3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3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3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3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3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3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3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3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3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3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3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3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3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3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3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3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3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3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3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3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3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3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3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3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3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3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3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3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3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3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3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3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3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3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3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3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3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3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3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3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3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3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3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3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3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3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3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3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3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3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3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3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3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3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3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3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3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3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3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3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3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3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3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3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3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3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3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3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3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3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3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3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3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3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3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3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3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3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3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3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3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3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3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3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3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3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3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3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3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3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3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3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3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3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3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3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3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3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3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3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3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3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3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3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3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3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3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3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3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3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3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3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3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3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3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3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3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3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3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3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3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3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3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3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3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3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3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3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3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3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3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3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3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3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3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3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3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3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3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3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3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3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3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3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3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3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3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3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3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3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3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3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3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3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3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3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3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3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3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3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3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3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3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3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3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3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3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3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3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3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3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3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3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3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3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3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3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3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3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3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3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3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3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3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3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3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3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3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3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3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3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3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3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3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3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3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3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3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3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3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3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3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3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3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3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3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3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3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3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3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3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3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3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3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3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3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3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3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3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3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3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3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3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3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3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3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3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3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3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3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3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3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3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3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3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3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3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3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3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3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3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3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3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3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3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3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3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3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3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3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3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3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3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3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3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3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3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3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3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3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3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3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3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3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3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3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3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3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3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3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3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3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3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3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3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3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3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3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3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3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3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3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3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3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3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3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3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3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3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3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3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3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3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3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3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3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3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3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3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3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3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3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3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3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3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3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3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3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3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3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3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3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3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3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3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3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3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3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3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3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3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3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3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3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3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3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3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3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3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3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3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3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3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3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3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3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3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3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3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3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3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3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3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3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3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3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3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3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3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3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3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3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3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3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3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3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3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3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3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3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3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3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3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3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3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3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3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3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3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3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3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3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3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3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3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3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3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3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3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3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3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3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3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3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3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3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3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3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3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3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3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3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3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3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3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3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3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3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3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3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3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3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3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3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3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3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3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3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3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3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3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3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3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3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3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3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3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3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3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3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3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3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3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3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3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3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3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3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3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3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3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3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3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3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3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3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3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3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3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3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3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3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3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3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3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3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3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3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3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3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3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3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3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3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3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3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3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3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3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3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3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3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3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3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3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3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3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3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3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3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3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3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3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3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3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3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3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3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3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3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3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3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3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3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3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3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3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3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3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3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3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3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3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3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3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3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3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3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3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3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3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3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3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3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3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3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3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3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3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3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3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3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3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3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3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3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3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3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3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3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3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3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3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3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3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3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3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3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3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3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3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3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3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3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3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3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3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3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3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3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3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3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3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3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3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3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3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3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3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3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3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3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3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3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3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3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3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3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3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3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3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3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3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3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3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3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3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3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3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3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3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3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3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3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3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3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3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3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3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3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3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3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3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3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3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3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3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3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3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3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3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3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3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3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3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3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3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3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3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3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3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3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3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3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3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3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3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3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3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3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3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3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3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3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3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3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3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3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3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3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3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3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3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3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3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3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3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3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3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3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3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3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3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3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3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3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3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3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3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3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3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3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3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3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3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3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3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3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3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3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3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3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3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3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3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3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3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3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3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3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3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3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3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3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3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3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3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3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3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3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3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3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3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3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3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3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3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3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3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3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3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3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3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3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3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3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3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3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3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3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3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3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3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3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3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3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3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3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3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3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3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3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3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3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3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3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3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3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3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3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3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3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3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3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3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3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3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3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3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3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3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3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3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3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3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3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3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3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3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3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3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3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3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3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3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3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3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3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3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3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3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3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3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3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3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3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3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3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3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3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3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3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3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3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3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3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3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3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3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3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3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3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3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3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3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3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3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3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3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3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3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3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3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3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3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3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3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3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3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3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3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3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3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3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3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3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3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3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3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3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3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3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3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3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3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3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3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3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3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3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3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3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3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3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3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3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3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3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3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3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3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3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3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3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3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3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3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3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3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3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3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3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3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3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3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3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3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3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3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3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3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3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3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3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3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3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3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3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3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3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3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3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3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3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3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3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3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3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3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3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3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3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3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3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3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3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3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3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3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3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3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3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3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3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3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3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3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3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3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3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3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3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3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3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3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3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3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3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3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3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3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3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3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3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3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3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3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3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3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3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3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3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3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3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3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3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3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3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3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3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3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3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3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3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3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3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3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3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3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3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3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3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3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3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3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3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3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3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3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3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3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3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3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3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3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3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3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3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3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3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3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3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3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3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3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3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3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3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3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3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3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3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3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3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3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3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3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3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3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3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3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3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3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3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3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3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3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3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3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3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3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3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3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3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3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3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3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3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3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3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3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3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3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3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3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3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3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3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3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3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3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3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3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3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3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3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3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3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3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3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3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3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3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3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3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3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3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3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3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3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3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3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3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3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3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3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3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3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3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3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3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3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3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3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3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3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3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3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3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3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3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3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3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3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3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3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3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3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3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3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3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3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3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3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3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3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3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3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3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3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3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3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3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3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3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3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3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3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3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3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3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3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3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3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3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3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3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3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3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3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3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3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3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3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3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3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3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3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3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3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3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3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3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3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3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3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3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3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3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3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3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3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3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3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3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3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3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3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3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3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3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3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3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3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3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3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3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3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3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3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3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3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3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3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3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3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3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3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3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3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3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3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3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3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3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3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3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3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3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3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3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3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3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3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3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3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3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3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3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3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3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3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3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3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3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3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3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3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3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3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3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3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3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3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3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3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3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3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3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3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3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3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3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3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3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3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3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3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3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3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3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3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3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3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3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3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3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3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3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3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3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3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3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3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3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3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3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3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3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3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3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3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3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3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3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3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3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3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3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3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3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3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3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3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3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3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3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3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3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3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3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3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3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3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3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3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3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3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3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3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3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3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3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3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3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3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3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3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3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3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3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3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3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3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3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3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3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3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3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3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3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3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3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3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3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3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3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3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3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3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3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3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3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3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3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3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3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3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3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3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3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3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3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3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3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3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3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3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3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3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3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3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3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3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3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3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3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3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3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3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3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3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3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3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3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3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3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3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3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3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3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3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3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3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3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3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3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3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3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3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3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3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3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3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3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3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3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3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3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3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3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3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3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3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3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3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3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3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3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3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3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3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3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3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3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3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3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3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3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3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3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3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3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3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3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3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3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3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3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3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3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3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3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3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3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3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3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3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3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3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3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3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3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3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3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3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3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3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3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3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3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3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3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3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3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3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3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3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3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3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3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3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3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3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3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3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3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3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3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3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3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3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3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3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3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3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3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3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3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3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3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3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3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3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3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3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3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3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3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3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3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3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3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3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3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3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3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3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3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3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3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3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3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3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3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3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3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3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3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3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3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3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3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3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3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3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3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3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3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3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3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3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3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3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3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3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3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3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3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3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3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3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3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3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3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3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3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3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3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3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3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3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3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3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3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3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3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3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3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3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3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3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3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3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3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3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3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3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3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3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3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3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3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3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3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3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3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3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3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3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3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3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3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3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3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3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3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3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3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3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3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3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3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3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3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3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3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3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3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3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3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3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3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3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3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3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3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3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3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3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3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3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3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3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3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3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3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3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3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3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3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3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3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3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3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3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3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3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3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3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3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3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3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3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3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3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3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3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3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3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3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3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3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3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3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3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3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3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3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3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3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3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3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3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3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3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3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3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3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3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3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3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3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3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3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3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3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3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3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3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3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3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3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3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3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3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3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3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3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3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3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3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3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3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3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3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3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3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3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3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3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3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3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3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3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3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3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3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3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3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3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3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3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3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3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3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3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3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3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3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3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3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3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3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3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3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3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3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3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3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3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3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3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3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3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3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3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3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3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3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3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3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3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3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3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3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3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3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3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3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3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3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3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3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3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3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3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3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3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3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3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3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3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3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3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3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3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3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3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3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3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3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3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3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3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3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3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3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3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3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3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3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3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3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3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3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3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3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3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3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3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3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3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3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3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3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3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3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3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3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3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3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3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3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3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3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3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3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3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3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3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3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3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3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3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3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3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3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3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3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3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3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3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3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3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3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3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3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3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3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3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3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3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3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3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3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3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3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3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3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3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3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3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3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3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3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3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3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3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3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3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3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3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3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3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3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3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3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3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3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3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3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3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3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3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3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3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3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3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3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3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3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3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3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3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3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3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3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3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3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3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3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3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3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3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3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3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3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3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3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3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3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3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3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3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3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3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3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3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3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3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3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3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3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3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3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3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3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3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3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3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3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3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3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3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3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3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3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3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3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3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3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3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3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3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3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3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3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3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3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3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3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3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3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3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3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3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3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3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3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3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3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3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3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3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3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3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3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3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3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3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3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3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3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3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3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3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3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3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3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3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3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3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3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3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3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3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3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3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3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3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3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3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3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3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3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3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3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3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3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3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3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3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3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3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3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3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3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3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3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3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3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3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3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3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3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3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3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3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3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3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3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3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3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3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3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3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3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3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3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3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3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3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3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3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3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3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3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3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3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3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3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3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3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3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3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3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3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3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3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3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3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3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3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3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3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3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3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3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3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3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3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3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3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3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3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3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3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3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3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3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3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3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3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3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3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3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3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3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3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3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3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3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3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3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3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3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3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3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3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3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3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3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3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3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3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3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3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3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3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3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3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3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3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3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3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3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3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3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3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3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3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3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3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3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3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3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3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3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3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3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3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3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3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3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3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3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3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3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3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3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3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3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3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3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3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3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3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3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3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3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3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3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3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3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3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3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3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3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3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3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3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3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3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3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3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3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3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3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3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3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3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3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3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3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3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3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3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3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3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3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3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3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3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3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3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3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3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3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3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3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3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3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3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3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3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3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3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3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3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3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3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3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3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3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3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3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3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3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3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3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3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3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3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3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3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3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3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3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3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3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3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3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3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3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3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3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3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3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3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3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3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3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3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3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3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3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3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3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3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3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3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3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3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3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3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3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3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3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3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3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3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3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3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3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3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3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3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3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3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3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3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3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3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3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3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3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3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3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3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3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3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3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3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3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3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3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3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3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3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3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3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3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3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3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3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3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3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3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3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3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3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3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3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3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3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3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3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3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3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3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3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3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3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3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3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3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3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3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3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3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3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3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3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3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3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3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3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3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3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3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3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3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3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3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3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3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3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3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3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3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3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3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3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3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3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3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3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3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3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3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3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3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3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3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3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3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3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3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3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3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3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3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3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3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3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3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3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3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3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3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3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3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3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3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3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3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3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3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3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3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3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3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3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3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3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3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3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3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3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3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3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3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3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3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3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3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3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3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3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3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3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3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3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3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3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3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3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3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3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3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3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3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3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3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3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3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3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3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3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3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3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3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3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3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3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3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3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3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3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3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3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3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3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3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3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3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3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3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3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3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3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3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3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3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3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3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3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3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3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3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3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3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3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3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3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3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3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3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3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3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3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3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3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3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3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3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3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3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3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3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3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3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3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3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3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3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3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3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3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3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3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3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3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3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3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3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3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3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3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3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3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3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3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3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3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3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3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3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3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3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3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3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3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3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3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3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3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3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3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3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3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3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3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3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3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3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3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3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3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3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3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3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3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3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3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3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3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3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3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3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3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3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3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3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3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3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3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3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3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3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3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3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3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3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3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3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3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3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3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3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3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3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3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3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3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3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3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3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3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3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3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3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3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3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3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3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3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3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3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3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3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3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3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3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3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3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3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3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3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3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3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3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3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3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3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3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3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3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3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3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3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3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3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3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3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3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3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3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3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3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3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3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3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3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3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3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3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3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3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3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3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3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3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3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3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3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3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3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3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3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3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3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3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3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3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3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3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3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3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3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3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3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3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3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3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3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3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3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3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3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3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3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3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3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3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3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3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3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3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3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3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3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3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3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3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3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3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3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3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3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3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3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3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3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3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3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3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3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3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3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3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3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3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3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3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3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3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3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3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3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3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3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3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3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3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3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3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3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3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3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3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3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3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3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3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3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3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3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3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3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3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3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3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3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3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3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3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3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3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3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3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3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3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3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3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3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3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3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3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3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3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3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3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3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3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3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3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3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3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3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3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3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3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3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3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3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3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3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3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3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3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3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3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3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3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3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3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3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3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3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3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3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3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3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3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3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3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3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3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3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3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3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3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3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3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3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3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3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3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3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3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3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3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3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3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3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3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3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3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3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3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3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3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3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3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3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3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3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3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3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3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3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3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3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3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3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3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3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3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3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3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3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3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3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3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3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3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3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3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3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3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3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3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3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3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3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3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3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3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3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3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3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3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3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3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3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3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3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3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3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3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3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3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3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3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3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3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3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3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3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3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3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3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3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3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3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3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3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3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3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3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3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3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3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3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3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3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3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3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3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3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3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3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3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3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3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3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3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3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3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3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3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3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3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3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3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3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3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3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3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3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3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3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3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3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3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3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3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3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3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3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3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3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3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3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3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3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3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3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3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3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3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3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3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3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3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3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3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3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3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3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3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3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3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3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3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3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3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3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3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3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3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3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3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3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3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3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3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3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3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3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3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3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3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3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3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3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3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3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3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3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3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3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3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3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3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3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3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3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3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3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3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3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3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3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3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3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3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3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3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3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3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3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3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3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3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3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3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3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3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3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3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3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3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3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3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3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3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3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3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3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3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3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3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3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3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3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3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3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3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3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3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3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3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3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3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3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3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3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3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3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3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3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3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3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3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3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3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3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3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3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3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3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3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3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3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3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3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3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3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3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3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3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3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3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3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3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3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3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3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3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3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3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3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3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3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3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3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3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3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3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3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3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3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3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3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3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3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3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3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3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3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3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3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3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3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3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3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3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3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3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3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3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3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3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3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3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3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3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3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3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3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3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3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3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3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3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3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3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3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3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3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3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3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3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3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3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3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3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3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3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3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3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3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3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3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3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3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3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3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3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3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3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3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3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3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3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3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3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3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3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3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3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3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3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3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3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3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3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3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3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3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3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3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3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3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3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3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3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3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3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3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3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3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3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3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3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3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3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3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3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3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3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3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3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3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3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3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3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3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3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3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3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3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3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3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3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3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3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3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3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3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3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3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3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3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3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3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3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3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3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3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3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3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3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3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3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3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3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3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3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3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3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3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3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3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3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3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3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3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3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3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3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3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3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3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3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3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3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3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3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3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3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3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3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3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3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3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3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3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3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3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3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3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3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3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3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3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3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3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3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3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3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3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3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3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3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3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3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3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3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3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3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3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3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3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3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3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3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3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3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3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3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3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3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3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3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3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3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3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3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3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3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3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3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3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3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3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3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3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3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3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3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3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3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3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3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3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3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3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3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3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3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3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3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3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3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3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3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3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3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3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3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3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3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3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3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3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3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3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3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3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3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3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3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3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3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3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3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3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3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3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3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3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3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3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3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3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3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3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3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3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3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3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3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3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3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3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3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3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3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3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3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3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3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3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3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3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3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3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3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3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3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3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3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3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3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3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3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3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3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3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3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3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3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3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3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3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3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3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3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3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3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3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3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3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3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3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3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3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3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3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3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3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3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3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3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3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3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3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3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3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3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3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3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3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3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3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3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3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3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3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3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3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3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3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3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3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3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3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3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3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3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3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3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3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3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3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3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3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3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3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3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3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3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3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3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3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3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3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3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3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3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3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3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3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3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3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3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3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3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3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3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3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3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3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3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3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3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3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3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3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3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3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3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3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3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3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3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3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3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3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3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3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3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3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3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3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3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3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3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3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3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3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3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3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3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3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3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3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3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3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3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3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3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3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3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3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3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3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3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3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3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3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3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3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3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3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3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3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3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3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3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3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3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3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3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3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3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3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3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3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3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3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3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3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3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3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3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3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3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3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3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3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3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3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3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3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3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3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3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3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3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3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3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3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3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3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3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3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3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3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3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3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3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3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3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3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3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3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3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3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3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3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3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3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3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3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3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3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3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3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3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3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3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3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3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3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3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3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3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3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3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3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3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3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3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3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3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3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3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3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3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3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3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3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3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3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3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3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3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3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3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3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3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3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3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3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3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3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3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3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3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3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3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3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3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3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3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3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3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3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3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3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3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3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3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3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3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3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3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3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3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3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3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3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3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3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3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3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3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3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3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3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3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3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3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3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3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3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3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3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3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3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3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3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3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3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3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3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3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3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3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3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3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3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3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3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3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3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3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3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3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3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3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3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3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3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3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3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3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3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3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3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3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3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3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3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3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3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3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3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3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3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3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3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3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3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3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3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3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3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3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3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3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3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3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3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3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3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3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3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3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3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3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3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3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3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3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3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3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3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3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3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3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3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3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3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3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3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3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3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3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3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3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3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3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3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3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3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3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3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3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3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3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3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3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3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3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3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3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3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3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3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3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3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3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3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3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3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3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3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3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3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3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3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3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3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3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3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3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3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3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3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3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3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3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3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3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3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3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3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3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3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3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3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3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3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3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3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3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3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3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3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3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3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3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3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3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3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3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3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3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3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3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3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3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3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3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3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3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3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3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3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3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3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3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3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3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3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3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3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3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3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3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3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3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3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3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3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3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3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3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3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3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3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3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3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3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3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3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3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3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3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3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3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3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3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3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3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3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3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3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3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3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3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3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3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3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3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3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3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3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3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3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3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3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3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3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3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3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3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3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3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3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3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3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3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3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3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3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3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3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3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3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3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3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3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3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3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3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3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3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3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3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3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3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3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3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3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3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3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3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3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3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3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3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3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3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3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3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3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3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3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3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3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3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3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3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3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3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3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3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3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3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3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3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3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3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3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3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3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3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3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3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3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3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3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3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3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3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3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3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3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3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3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3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3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3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3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3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3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3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3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3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3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3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3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3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3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3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3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3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3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3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3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3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3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3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3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3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3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3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3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3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3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3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3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3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3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3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3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3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3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3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3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3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3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3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3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3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3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3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3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3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3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3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3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3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3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3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3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3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3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3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3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3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3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3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3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3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3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3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3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3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3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3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3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3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3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3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3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3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3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3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3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3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3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3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3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3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3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3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3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3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3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3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3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3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3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3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3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3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3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3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3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3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3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3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3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3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3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3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3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3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3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3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3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3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3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3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3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3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3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3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3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3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3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3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3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3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3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3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3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3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3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3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3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3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3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3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3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3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3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3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3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3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3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3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3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3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3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3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3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3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3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3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3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3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3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3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3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3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3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3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3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3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3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3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3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3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3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3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3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3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3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3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3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3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3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3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3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3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3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3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3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3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3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3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3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3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3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3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3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3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3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3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3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3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3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3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3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3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3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3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3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3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3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3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3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3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3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3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3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3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3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3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3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3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3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3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3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3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3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3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3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3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3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3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3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3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3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3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3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3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3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3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3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3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3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3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3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3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3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3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3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3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3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3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3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3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3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3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3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3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3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3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3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3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3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3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3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3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3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3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3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3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3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3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3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3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3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3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3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3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3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3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3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3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3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3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3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3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3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3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3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3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3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3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3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3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3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3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3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3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3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3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3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3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3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3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3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3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3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3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3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3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3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3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3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3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3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3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3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3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3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3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3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3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3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3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3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3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3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3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3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3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3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3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3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3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3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3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3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3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3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3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3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3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3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3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3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3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3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3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3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3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3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3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3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3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3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3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3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3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3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3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3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3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3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3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3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3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3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3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3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3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3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3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3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3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3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3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3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3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3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3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3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3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3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3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3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3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3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3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3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3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3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3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3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3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3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3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3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3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3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3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3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3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3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3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3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3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3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3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3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3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3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3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3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3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3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3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3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3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3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3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3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3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3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3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3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3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3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3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3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3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3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3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3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3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3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3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3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3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3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3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3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3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3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3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3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3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3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3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3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3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3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3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3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3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3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3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3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3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3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3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3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3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3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3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3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3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3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3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3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3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3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3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3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3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3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3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3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3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3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3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3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3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3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3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3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3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3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3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3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3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3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3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3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3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3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3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3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3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3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3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3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3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3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3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3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3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3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3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3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3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3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3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3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3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3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3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3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3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3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3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3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3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3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3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3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3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3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3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3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3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3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3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3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3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3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3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3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3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3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3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3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3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3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3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3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3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3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3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3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3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3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3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3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3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3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3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3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3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3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3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3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3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3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3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3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3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3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3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3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3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3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3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3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3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3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3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3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3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3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3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3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3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3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3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3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3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3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3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3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3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3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3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3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3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3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3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3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3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3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3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3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3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3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3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3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3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3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3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3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3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3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3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3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3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3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3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3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3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3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3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3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3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3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3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3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3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3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3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3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3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3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3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3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3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3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3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3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3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3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3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3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3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3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3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3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3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3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3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3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3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3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3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3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3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3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3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3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3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3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3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3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3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3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3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3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3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3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3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3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3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3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3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3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3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3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3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3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3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3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3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3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3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3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3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3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3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3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3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3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3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3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3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3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3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3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3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3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3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3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3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3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3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3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3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3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3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3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3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3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3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3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3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3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3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3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3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3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3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3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3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3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3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3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3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3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3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3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3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3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3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3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3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3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3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3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3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3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3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3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3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3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3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3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3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3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3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3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3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3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3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3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3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3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3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3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3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3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3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3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3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3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3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3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3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3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3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3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3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3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3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3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3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3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3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3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3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3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3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3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3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3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3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3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3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3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3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3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3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3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3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3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3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3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3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3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3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3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3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3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3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3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3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3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3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3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3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3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3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3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3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3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3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3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3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3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3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3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3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3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3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3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3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3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3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3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3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3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3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3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3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3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3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3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3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3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3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3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3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3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3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3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3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3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3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3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3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3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3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3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3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3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3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3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3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3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3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3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3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3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3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3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3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3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3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3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3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3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3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3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3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3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3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3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3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3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3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3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3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3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3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3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3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3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3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3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3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3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3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3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3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3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3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3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3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3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3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3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3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3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3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3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3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3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3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3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3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3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3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3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3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3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3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3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3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3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3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3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3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3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3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3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3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3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3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3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3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3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3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3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3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3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3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3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3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3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3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3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3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3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3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3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3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3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3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3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3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3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3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3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3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3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3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3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3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3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3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3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3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3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3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3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3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3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3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3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3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3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3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3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3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3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3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3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3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3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3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3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3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3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3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3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3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3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3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3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3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3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3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3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3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3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3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3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3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3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3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3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3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3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3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3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3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3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3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3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3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3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3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3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3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3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3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3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3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3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3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3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3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3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3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3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3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3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3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3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3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3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3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3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3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3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3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3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3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3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3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3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3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3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3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3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3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3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3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3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3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3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3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3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3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3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3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3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3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3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3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3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3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3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3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3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3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3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3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3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3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3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3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3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3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3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3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3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3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3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3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3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3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3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3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3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3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3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3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3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3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3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3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3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3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3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3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3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3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3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3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3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3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3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3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3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3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3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3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3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3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3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3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3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3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3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3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3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3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3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3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3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3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3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3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3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3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3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3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3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3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3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3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3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3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3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3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3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3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3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3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3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3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3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3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3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3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3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3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3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3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3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3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3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3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3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3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3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3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3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3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3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3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3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3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3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3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3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3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3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3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3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3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3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3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3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3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3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3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3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3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3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3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3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3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3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3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3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3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3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3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3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3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3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3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3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3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3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3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3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3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3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3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3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3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3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3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3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3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3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3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3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3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3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3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3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3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3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3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3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3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3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3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3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3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3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3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3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3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3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3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3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3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3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3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3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3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3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3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3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3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3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3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3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3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3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3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3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3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3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3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3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3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3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3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3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3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3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3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3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3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3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3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3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3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3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3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3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3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3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3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3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3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3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3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3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3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3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3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3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3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3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3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3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3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3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3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3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3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3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3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3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3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3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3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3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3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3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3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3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3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3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3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3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3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3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3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3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3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3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3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3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3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3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3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3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3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3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3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3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3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3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3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3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3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3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3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3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3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3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3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3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3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3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3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3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3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3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3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3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3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3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3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3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3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3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3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3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3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3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3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3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3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3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3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3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3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3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3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3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3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3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3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3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3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3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3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3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3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3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3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3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3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3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3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3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3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3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3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3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3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3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3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3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3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3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3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3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3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3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3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3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3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3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3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3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3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3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3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3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3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3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3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3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3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3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3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3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3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3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3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3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3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3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3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3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3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3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3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3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3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3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3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3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3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3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3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3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3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3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3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3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3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3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3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3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3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3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3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3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3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3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3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3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3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3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3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3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3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3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3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3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3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3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3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3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3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3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3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3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3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3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3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3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3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3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3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3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3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3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3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3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3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3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3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3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3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3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3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3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3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3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3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3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3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3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3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3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3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3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3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3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3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3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3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3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3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3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3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3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3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3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3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3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3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3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3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3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3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3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3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3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3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3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3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3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3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3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3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3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3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3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3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3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3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3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3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3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3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3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3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3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3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3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3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3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3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3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3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3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3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3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3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3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3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3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3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3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3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3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3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3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3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3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3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3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3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3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3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3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3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3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3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3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3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3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3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3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3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3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3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3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3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3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3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3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3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3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3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3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3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3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3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3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3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3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3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3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3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3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3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3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3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3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3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3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3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3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3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3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3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3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3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3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3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3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3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3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3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3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3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3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3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3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3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3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3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3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3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3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3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3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3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3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3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3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3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3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3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3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3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3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3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3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3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3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3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3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3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3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3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3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3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3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3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3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3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3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3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3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3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3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3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3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3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3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3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3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3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3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3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3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3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3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3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3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3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3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3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3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3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3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3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3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3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3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3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3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3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3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3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3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3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3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3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3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3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3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3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3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3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3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3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3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3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3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3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3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3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3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3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3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3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3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3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3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3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3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3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3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3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3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3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3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3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3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3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3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3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3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3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3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3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3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3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3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3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3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3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3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3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3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3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3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3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3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3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3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3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3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3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3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3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3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3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3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3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3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3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3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3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3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3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3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3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3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3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3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3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3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3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3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3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3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3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3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3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3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3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3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3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3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3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3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3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3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3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3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3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3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3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3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3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3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3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3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3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3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3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3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3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3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3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3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3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3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3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3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3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3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3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3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3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3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3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3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3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3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3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3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3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3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3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3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3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3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3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3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3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3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3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3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3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3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3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3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3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3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3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3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3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3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3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3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3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3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3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3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3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3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3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3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3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3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3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3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3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3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3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3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3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3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3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3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3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3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3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3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3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3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3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3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3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3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3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3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3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3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3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3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3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3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3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3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3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3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3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3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3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3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3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3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3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3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3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3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3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3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3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3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3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3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3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3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3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3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3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3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3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3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3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3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3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3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3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3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3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3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3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3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3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3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3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3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3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3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3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3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3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3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3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3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3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3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3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3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3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3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3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3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3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3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3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3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3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3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3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3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3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3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3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3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3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3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3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3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3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3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3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3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3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3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3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3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3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3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3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3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3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3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3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3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3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3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3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3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3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3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3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3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3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3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3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3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3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3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3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3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3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3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3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3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3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3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3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3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3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3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3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3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3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3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3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3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3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3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3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3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3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3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3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3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3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3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3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3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3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3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3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3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3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3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3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3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3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3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3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3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3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3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3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3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3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3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3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3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3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3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3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3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3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3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3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3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3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3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3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3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3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3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3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3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3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3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3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3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3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3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3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3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3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3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3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3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3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3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3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3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3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3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3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3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3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3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3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3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3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3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3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3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3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3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3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3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3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3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3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3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3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3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3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3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3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3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3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3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3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3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3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3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3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3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3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3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3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3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3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3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3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3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3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3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3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3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3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3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3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3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3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3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3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3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3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3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3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3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3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3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3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3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3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3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3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3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3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3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3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3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3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3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3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3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3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3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3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3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3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3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3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3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3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3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3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3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3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3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3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3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3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3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3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3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3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3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3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3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3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3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3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3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3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3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3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3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3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3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3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3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3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3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3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3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3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3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3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3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3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3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3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3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3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3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3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3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3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3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3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3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3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3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3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3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3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3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3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3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3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3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3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3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3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3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3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3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3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3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3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3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3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3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3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3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3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3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3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3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3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3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3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3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3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3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3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3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3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3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3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3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3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3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3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3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3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3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3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3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3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3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3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3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3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3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3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3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3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3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3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3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3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3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3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3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3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3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3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3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3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3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3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3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3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3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3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3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3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3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3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3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3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3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3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3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3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3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3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3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3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3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3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3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3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3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3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3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3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3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3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3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3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3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3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3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3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3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3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3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3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3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3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3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3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3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3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3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3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3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3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3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3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3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3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3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3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3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3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3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3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3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3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3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3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3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3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3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3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3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3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3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3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3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3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3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3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3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3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3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3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3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3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3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3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3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3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3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3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3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3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3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3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3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3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3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3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3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3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3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3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3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3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3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3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3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3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3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3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3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3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3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3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3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3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3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3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3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3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3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3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3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3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3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3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3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3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3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3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3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3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3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3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3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3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3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3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3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3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3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3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3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3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3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3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3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3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3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3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3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3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3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3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3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3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3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3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3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3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3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3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3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3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3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3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3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3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3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3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3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3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3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3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3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3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3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3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3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3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3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3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3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3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3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3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3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3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3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3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3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3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3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3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3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3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3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3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3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3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3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3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3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3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3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3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3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3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3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3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3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3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3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3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3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3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3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3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3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3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3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3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3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3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3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3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3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3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3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3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3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3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3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zoomScale="130" zoomScaleNormal="130" workbookViewId="0">
      <selection activeCell="K26" sqref="K26"/>
    </sheetView>
  </sheetViews>
  <sheetFormatPr defaultColWidth="9.1796875" defaultRowHeight="9.5" x14ac:dyDescent="0.25"/>
  <cols>
    <col min="1" max="1" width="4.1796875" style="144" customWidth="1"/>
    <col min="2" max="2" width="29.26953125" style="144" customWidth="1"/>
    <col min="3" max="11" width="8.26953125" style="144" customWidth="1"/>
    <col min="12" max="13" width="5.26953125" style="144" customWidth="1"/>
    <col min="14" max="15" width="27.54296875" style="144" customWidth="1"/>
    <col min="16" max="16" width="4.453125" style="144" customWidth="1"/>
    <col min="17" max="20" width="0" style="147" hidden="1" customWidth="1"/>
    <col min="21" max="21" width="30.7265625" style="147" customWidth="1"/>
    <col min="22" max="22" width="7.81640625" style="147" customWidth="1"/>
    <col min="23" max="23" width="8" style="147" customWidth="1"/>
    <col min="24" max="24" width="6" style="147" customWidth="1"/>
    <col min="25" max="25" width="5.7265625" style="147" customWidth="1"/>
    <col min="26" max="27" width="6.1796875" style="147" customWidth="1"/>
    <col min="28" max="28" width="9.1796875" style="147"/>
    <col min="29" max="29" width="30.1796875" style="147" customWidth="1"/>
    <col min="30" max="30" width="10.26953125" style="147" customWidth="1"/>
    <col min="31" max="31" width="9.7265625" style="147" customWidth="1"/>
    <col min="32" max="32" width="10" style="147" customWidth="1"/>
    <col min="33" max="33" width="7.81640625" style="147" customWidth="1"/>
    <col min="34" max="34" width="7.1796875" style="147" customWidth="1"/>
    <col min="35" max="35" width="7.7265625" style="147" customWidth="1"/>
    <col min="36" max="16384" width="9.1796875" style="147"/>
  </cols>
  <sheetData>
    <row r="1" spans="1:35" hidden="1" x14ac:dyDescent="0.25">
      <c r="B1" s="145" t="s">
        <v>1970</v>
      </c>
      <c r="C1" s="146" t="s">
        <v>1971</v>
      </c>
    </row>
    <row r="2" spans="1:35" hidden="1" x14ac:dyDescent="0.25"/>
    <row r="3" spans="1:35" ht="15" customHeight="1" x14ac:dyDescent="0.25">
      <c r="A3" s="148"/>
      <c r="B3" s="149" t="s">
        <v>1</v>
      </c>
      <c r="C3" s="256" t="s">
        <v>1972</v>
      </c>
      <c r="D3" s="257"/>
      <c r="E3" s="257"/>
      <c r="F3" s="257"/>
      <c r="G3" s="257"/>
      <c r="H3" s="257"/>
      <c r="I3" s="257"/>
      <c r="J3" s="257"/>
      <c r="K3" s="257"/>
      <c r="L3" s="257"/>
      <c r="M3" s="257"/>
      <c r="N3" s="258"/>
      <c r="O3" s="150"/>
      <c r="U3" s="151"/>
      <c r="V3" s="259"/>
      <c r="W3" s="260"/>
      <c r="X3" s="260"/>
      <c r="Y3" s="260"/>
      <c r="Z3" s="260"/>
      <c r="AA3" s="260"/>
      <c r="AC3" s="151"/>
      <c r="AD3" s="261"/>
      <c r="AE3" s="262"/>
      <c r="AF3" s="262"/>
      <c r="AG3" s="262"/>
      <c r="AH3" s="262"/>
      <c r="AI3" s="262"/>
    </row>
    <row r="4" spans="1:35" ht="25.5" customHeight="1" x14ac:dyDescent="0.25">
      <c r="A4" s="148"/>
      <c r="B4" s="152"/>
      <c r="C4" s="153">
        <v>2015</v>
      </c>
      <c r="D4" s="153">
        <v>2020</v>
      </c>
      <c r="E4" s="153">
        <v>2030</v>
      </c>
      <c r="F4" s="153">
        <v>2040</v>
      </c>
      <c r="G4" s="153">
        <v>2050</v>
      </c>
      <c r="H4" s="256" t="s">
        <v>986</v>
      </c>
      <c r="I4" s="258"/>
      <c r="J4" s="256" t="s">
        <v>1973</v>
      </c>
      <c r="K4" s="258"/>
      <c r="L4" s="153" t="s">
        <v>988</v>
      </c>
      <c r="M4" s="153" t="s">
        <v>989</v>
      </c>
      <c r="N4" s="153" t="s">
        <v>1974</v>
      </c>
      <c r="O4" s="154"/>
      <c r="U4" s="155"/>
      <c r="V4" s="150"/>
      <c r="W4" s="150"/>
      <c r="X4" s="150"/>
      <c r="Y4" s="150"/>
      <c r="Z4" s="150"/>
      <c r="AA4" s="150"/>
      <c r="AC4" s="155"/>
      <c r="AD4" s="150"/>
      <c r="AE4" s="150"/>
      <c r="AF4" s="150"/>
      <c r="AG4" s="150"/>
      <c r="AH4" s="150"/>
      <c r="AI4" s="150"/>
    </row>
    <row r="5" spans="1:35" ht="15" customHeight="1" x14ac:dyDescent="0.25">
      <c r="A5" s="148"/>
      <c r="B5" s="253" t="s">
        <v>196</v>
      </c>
      <c r="C5" s="254"/>
      <c r="D5" s="254"/>
      <c r="E5" s="254"/>
      <c r="F5" s="254"/>
      <c r="G5" s="254"/>
      <c r="H5" s="156" t="s">
        <v>990</v>
      </c>
      <c r="I5" s="156" t="s">
        <v>991</v>
      </c>
      <c r="J5" s="156" t="s">
        <v>990</v>
      </c>
      <c r="K5" s="156" t="s">
        <v>991</v>
      </c>
      <c r="L5" s="157"/>
      <c r="M5" s="158"/>
      <c r="N5" s="159"/>
      <c r="O5" s="154"/>
      <c r="U5" s="255"/>
      <c r="V5" s="255"/>
      <c r="W5" s="255"/>
      <c r="X5" s="255"/>
      <c r="Y5" s="255"/>
      <c r="Z5" s="255"/>
      <c r="AA5" s="255"/>
      <c r="AC5" s="255"/>
      <c r="AD5" s="255"/>
      <c r="AE5" s="255"/>
      <c r="AF5" s="255"/>
      <c r="AG5" s="255"/>
      <c r="AH5" s="255"/>
      <c r="AI5" s="255"/>
    </row>
    <row r="6" spans="1:35" ht="15" customHeight="1" x14ac:dyDescent="0.25">
      <c r="A6" s="148"/>
      <c r="B6" s="160" t="s">
        <v>992</v>
      </c>
      <c r="C6" s="264" t="s">
        <v>1975</v>
      </c>
      <c r="D6" s="264"/>
      <c r="E6" s="264"/>
      <c r="F6" s="264"/>
      <c r="G6" s="264"/>
      <c r="H6" s="161"/>
      <c r="I6" s="161"/>
      <c r="J6" s="161"/>
      <c r="K6" s="161"/>
      <c r="L6" s="161"/>
      <c r="M6" s="161"/>
      <c r="N6" s="162" t="s">
        <v>1976</v>
      </c>
      <c r="O6" s="154"/>
      <c r="U6" s="155"/>
      <c r="V6" s="163"/>
      <c r="W6" s="163"/>
      <c r="X6" s="163"/>
      <c r="Y6" s="163"/>
      <c r="Z6" s="163"/>
      <c r="AA6" s="163"/>
      <c r="AC6" s="155"/>
      <c r="AD6" s="265"/>
      <c r="AE6" s="266"/>
      <c r="AF6" s="266"/>
      <c r="AG6" s="266"/>
      <c r="AH6" s="266"/>
      <c r="AI6" s="266"/>
    </row>
    <row r="7" spans="1:35" ht="18" x14ac:dyDescent="0.25">
      <c r="A7" s="148"/>
      <c r="B7" s="160" t="s">
        <v>994</v>
      </c>
      <c r="C7" s="264" t="s">
        <v>1977</v>
      </c>
      <c r="D7" s="264"/>
      <c r="E7" s="264"/>
      <c r="F7" s="264"/>
      <c r="G7" s="264"/>
      <c r="H7" s="161"/>
      <c r="I7" s="161"/>
      <c r="J7" s="161"/>
      <c r="K7" s="161"/>
      <c r="L7" s="161"/>
      <c r="M7" s="161"/>
      <c r="N7" s="162" t="s">
        <v>1978</v>
      </c>
      <c r="O7" s="154"/>
      <c r="U7" s="155"/>
      <c r="V7" s="163"/>
      <c r="W7" s="163"/>
      <c r="X7" s="164"/>
      <c r="Y7" s="164"/>
      <c r="Z7" s="164"/>
      <c r="AA7" s="163"/>
      <c r="AC7" s="155"/>
      <c r="AD7" s="163"/>
      <c r="AE7" s="163"/>
      <c r="AF7" s="163"/>
      <c r="AG7" s="163"/>
      <c r="AH7" s="163"/>
      <c r="AI7" s="163"/>
    </row>
    <row r="8" spans="1:35" ht="14.5" customHeight="1" x14ac:dyDescent="0.25">
      <c r="A8" s="148"/>
      <c r="B8" s="165" t="s">
        <v>996</v>
      </c>
      <c r="C8" s="161">
        <v>150000</v>
      </c>
      <c r="D8" s="161">
        <v>150000</v>
      </c>
      <c r="E8" s="161">
        <v>150000</v>
      </c>
      <c r="F8" s="161">
        <v>150000</v>
      </c>
      <c r="G8" s="161">
        <v>150000</v>
      </c>
      <c r="H8" s="161">
        <v>150000</v>
      </c>
      <c r="I8" s="161">
        <v>150000</v>
      </c>
      <c r="J8" s="161">
        <v>150000</v>
      </c>
      <c r="K8" s="161">
        <v>150000</v>
      </c>
      <c r="L8" s="161" t="s">
        <v>200</v>
      </c>
      <c r="M8" s="161" t="s">
        <v>1979</v>
      </c>
      <c r="N8" s="162"/>
      <c r="O8" s="154"/>
      <c r="U8" s="155"/>
      <c r="V8" s="163"/>
      <c r="W8" s="163"/>
      <c r="X8" s="166"/>
      <c r="Y8" s="166"/>
      <c r="Z8" s="166"/>
      <c r="AA8" s="166"/>
      <c r="AC8" s="155"/>
      <c r="AD8" s="163"/>
      <c r="AE8" s="163"/>
      <c r="AF8" s="163"/>
      <c r="AG8" s="163"/>
      <c r="AH8" s="163"/>
      <c r="AI8" s="163"/>
    </row>
    <row r="9" spans="1:35" ht="13.5" customHeight="1" x14ac:dyDescent="0.25">
      <c r="A9" s="148"/>
      <c r="B9" s="160" t="s">
        <v>998</v>
      </c>
      <c r="C9" s="161" t="s">
        <v>31</v>
      </c>
      <c r="D9" s="161" t="s">
        <v>31</v>
      </c>
      <c r="E9" s="161" t="s">
        <v>31</v>
      </c>
      <c r="F9" s="161" t="s">
        <v>31</v>
      </c>
      <c r="G9" s="161" t="s">
        <v>31</v>
      </c>
      <c r="H9" s="161" t="s">
        <v>31</v>
      </c>
      <c r="I9" s="161" t="s">
        <v>31</v>
      </c>
      <c r="J9" s="161" t="s">
        <v>31</v>
      </c>
      <c r="K9" s="161" t="s">
        <v>31</v>
      </c>
      <c r="L9" s="161"/>
      <c r="M9" s="161"/>
      <c r="N9" s="162"/>
      <c r="O9" s="154"/>
      <c r="U9" s="155"/>
      <c r="V9" s="163"/>
      <c r="W9" s="163"/>
      <c r="X9" s="166"/>
      <c r="Y9" s="166"/>
      <c r="Z9" s="163"/>
      <c r="AA9" s="166"/>
      <c r="AC9" s="155"/>
      <c r="AD9" s="163"/>
      <c r="AE9" s="166"/>
      <c r="AF9" s="166"/>
      <c r="AG9" s="166"/>
      <c r="AH9" s="163"/>
      <c r="AI9" s="163"/>
    </row>
    <row r="10" spans="1:35" ht="14.5" customHeight="1" x14ac:dyDescent="0.25">
      <c r="A10" s="148"/>
      <c r="B10" s="160" t="s">
        <v>1000</v>
      </c>
      <c r="C10" s="161">
        <v>180</v>
      </c>
      <c r="D10" s="161">
        <v>175</v>
      </c>
      <c r="E10" s="161">
        <v>170</v>
      </c>
      <c r="F10" s="161">
        <v>150</v>
      </c>
      <c r="G10" s="161">
        <v>150</v>
      </c>
      <c r="H10" s="161">
        <v>150</v>
      </c>
      <c r="I10" s="161">
        <v>150</v>
      </c>
      <c r="J10" s="161">
        <v>150</v>
      </c>
      <c r="K10" s="161">
        <v>150</v>
      </c>
      <c r="L10" s="161" t="s">
        <v>228</v>
      </c>
      <c r="M10" s="161" t="s">
        <v>1979</v>
      </c>
      <c r="N10" s="162"/>
      <c r="O10" s="154"/>
      <c r="U10" s="155"/>
      <c r="V10" s="163"/>
      <c r="W10" s="163"/>
      <c r="X10" s="166"/>
      <c r="Y10" s="166"/>
      <c r="Z10" s="166"/>
      <c r="AA10" s="166"/>
      <c r="AC10" s="148"/>
      <c r="AD10" s="166"/>
      <c r="AE10" s="166"/>
      <c r="AF10" s="166"/>
      <c r="AG10" s="166"/>
      <c r="AH10" s="166"/>
      <c r="AI10" s="163"/>
    </row>
    <row r="11" spans="1:35" ht="14.5" customHeight="1" x14ac:dyDescent="0.25">
      <c r="A11" s="148"/>
      <c r="B11" s="167" t="s">
        <v>1980</v>
      </c>
      <c r="C11" s="168">
        <v>0.99</v>
      </c>
      <c r="D11" s="168">
        <v>0.99</v>
      </c>
      <c r="E11" s="168">
        <v>0.99</v>
      </c>
      <c r="F11" s="168">
        <v>0.99</v>
      </c>
      <c r="G11" s="168">
        <v>0.99</v>
      </c>
      <c r="H11" s="168">
        <v>0.99</v>
      </c>
      <c r="I11" s="168">
        <v>0.99</v>
      </c>
      <c r="J11" s="168">
        <v>0.99</v>
      </c>
      <c r="K11" s="168">
        <v>0.99</v>
      </c>
      <c r="L11" s="169"/>
      <c r="M11" s="161" t="s">
        <v>1979</v>
      </c>
      <c r="N11" s="162"/>
      <c r="O11" s="154"/>
      <c r="U11" s="155"/>
      <c r="V11" s="163"/>
      <c r="W11" s="163"/>
      <c r="X11" s="166"/>
      <c r="Y11" s="166"/>
      <c r="Z11" s="166"/>
      <c r="AA11" s="166"/>
      <c r="AC11" s="148"/>
      <c r="AD11" s="166"/>
      <c r="AE11" s="166"/>
      <c r="AF11" s="166"/>
      <c r="AG11" s="166"/>
      <c r="AH11" s="166"/>
      <c r="AI11" s="163"/>
    </row>
    <row r="12" spans="1:35" ht="14.5" customHeight="1" x14ac:dyDescent="0.25">
      <c r="A12" s="148"/>
      <c r="B12" s="170" t="s">
        <v>1981</v>
      </c>
      <c r="C12" s="168">
        <v>0.99</v>
      </c>
      <c r="D12" s="168">
        <v>0.99</v>
      </c>
      <c r="E12" s="168">
        <v>0.99</v>
      </c>
      <c r="F12" s="168">
        <v>0.99</v>
      </c>
      <c r="G12" s="168">
        <v>0.99</v>
      </c>
      <c r="H12" s="168">
        <v>0.98</v>
      </c>
      <c r="I12" s="168">
        <v>0.99</v>
      </c>
      <c r="J12" s="168">
        <v>0.99</v>
      </c>
      <c r="K12" s="168">
        <v>0.99</v>
      </c>
      <c r="L12" s="161"/>
      <c r="M12" s="161" t="s">
        <v>1979</v>
      </c>
      <c r="N12" s="162"/>
      <c r="O12" s="154"/>
      <c r="U12" s="155"/>
      <c r="V12" s="163"/>
      <c r="W12" s="163"/>
      <c r="X12" s="166"/>
      <c r="Y12" s="166"/>
      <c r="Z12" s="166"/>
      <c r="AA12" s="166"/>
      <c r="AC12" s="155"/>
      <c r="AD12" s="163"/>
      <c r="AE12" s="163"/>
      <c r="AF12" s="163"/>
      <c r="AG12" s="163"/>
      <c r="AH12" s="163"/>
      <c r="AI12" s="163"/>
    </row>
    <row r="13" spans="1:35" ht="14.5" customHeight="1" x14ac:dyDescent="0.25">
      <c r="A13" s="148"/>
      <c r="B13" s="170" t="s">
        <v>1982</v>
      </c>
      <c r="C13" s="171" t="s">
        <v>1983</v>
      </c>
      <c r="D13" s="171" t="s">
        <v>1983</v>
      </c>
      <c r="E13" s="171" t="s">
        <v>1983</v>
      </c>
      <c r="F13" s="171" t="s">
        <v>1983</v>
      </c>
      <c r="G13" s="171" t="s">
        <v>1983</v>
      </c>
      <c r="H13" s="171" t="s">
        <v>1983</v>
      </c>
      <c r="I13" s="171" t="s">
        <v>1983</v>
      </c>
      <c r="J13" s="171" t="s">
        <v>1983</v>
      </c>
      <c r="K13" s="171" t="s">
        <v>1983</v>
      </c>
      <c r="L13" s="161"/>
      <c r="M13" s="161" t="s">
        <v>1979</v>
      </c>
      <c r="N13" s="162"/>
      <c r="O13" s="154"/>
      <c r="U13" s="155"/>
      <c r="V13" s="163"/>
      <c r="W13" s="163"/>
      <c r="X13" s="166"/>
      <c r="Y13" s="166"/>
      <c r="Z13" s="166"/>
      <c r="AA13" s="166"/>
      <c r="AC13" s="155"/>
      <c r="AD13" s="163"/>
      <c r="AE13" s="163"/>
      <c r="AF13" s="163"/>
      <c r="AG13" s="163"/>
      <c r="AH13" s="163"/>
      <c r="AI13" s="163"/>
    </row>
    <row r="14" spans="1:35" ht="14.5" customHeight="1" x14ac:dyDescent="0.25">
      <c r="A14" s="148"/>
      <c r="B14" s="167" t="s">
        <v>1984</v>
      </c>
      <c r="C14" s="172" t="s">
        <v>1985</v>
      </c>
      <c r="D14" s="172" t="s">
        <v>1985</v>
      </c>
      <c r="E14" s="172" t="s">
        <v>1985</v>
      </c>
      <c r="F14" s="172" t="s">
        <v>1985</v>
      </c>
      <c r="G14" s="172" t="s">
        <v>1985</v>
      </c>
      <c r="H14" s="172" t="s">
        <v>1985</v>
      </c>
      <c r="I14" s="172" t="s">
        <v>1985</v>
      </c>
      <c r="J14" s="172" t="s">
        <v>1985</v>
      </c>
      <c r="K14" s="172" t="s">
        <v>1985</v>
      </c>
      <c r="L14" s="161" t="s">
        <v>211</v>
      </c>
      <c r="M14" s="161"/>
      <c r="N14" s="162"/>
      <c r="O14" s="154"/>
      <c r="U14" s="155"/>
      <c r="V14" s="163"/>
      <c r="W14" s="163"/>
      <c r="X14" s="166"/>
      <c r="Y14" s="166"/>
      <c r="Z14" s="166"/>
      <c r="AA14" s="166"/>
      <c r="AC14" s="155"/>
      <c r="AD14" s="163"/>
      <c r="AE14" s="163"/>
      <c r="AF14" s="163"/>
      <c r="AG14" s="163"/>
      <c r="AH14" s="163"/>
      <c r="AI14" s="163"/>
    </row>
    <row r="15" spans="1:35" ht="14.5" customHeight="1" x14ac:dyDescent="0.25">
      <c r="A15" s="148"/>
      <c r="B15" s="167" t="s">
        <v>1986</v>
      </c>
      <c r="C15" s="172" t="s">
        <v>1985</v>
      </c>
      <c r="D15" s="172" t="s">
        <v>1985</v>
      </c>
      <c r="E15" s="172" t="s">
        <v>1985</v>
      </c>
      <c r="F15" s="172" t="s">
        <v>1985</v>
      </c>
      <c r="G15" s="172" t="s">
        <v>1985</v>
      </c>
      <c r="H15" s="172" t="s">
        <v>1985</v>
      </c>
      <c r="I15" s="172" t="s">
        <v>1985</v>
      </c>
      <c r="J15" s="172" t="s">
        <v>1985</v>
      </c>
      <c r="K15" s="172" t="s">
        <v>1985</v>
      </c>
      <c r="L15" s="161"/>
      <c r="M15" s="161"/>
      <c r="N15" s="162" t="s">
        <v>1987</v>
      </c>
      <c r="O15" s="154"/>
      <c r="U15" s="155"/>
      <c r="V15" s="163"/>
      <c r="W15" s="163"/>
      <c r="X15" s="166"/>
      <c r="Y15" s="166"/>
      <c r="Z15" s="166"/>
      <c r="AA15" s="166"/>
      <c r="AC15" s="155"/>
      <c r="AD15" s="163"/>
      <c r="AE15" s="163"/>
      <c r="AF15" s="163"/>
      <c r="AG15" s="163"/>
      <c r="AH15" s="163"/>
      <c r="AI15" s="163"/>
    </row>
    <row r="16" spans="1:35" ht="14.5" customHeight="1" x14ac:dyDescent="0.25">
      <c r="A16" s="148"/>
      <c r="B16" s="167" t="s">
        <v>1011</v>
      </c>
      <c r="C16" s="172">
        <v>0</v>
      </c>
      <c r="D16" s="172">
        <v>0</v>
      </c>
      <c r="E16" s="172">
        <v>0</v>
      </c>
      <c r="F16" s="172">
        <v>0</v>
      </c>
      <c r="G16" s="172">
        <v>0</v>
      </c>
      <c r="H16" s="172">
        <v>0</v>
      </c>
      <c r="I16" s="172">
        <v>0</v>
      </c>
      <c r="J16" s="172">
        <v>0</v>
      </c>
      <c r="K16" s="172">
        <v>0</v>
      </c>
      <c r="L16" s="161"/>
      <c r="M16" s="161"/>
      <c r="N16" s="162"/>
      <c r="O16" s="154"/>
      <c r="U16" s="155"/>
      <c r="V16" s="163"/>
      <c r="W16" s="163"/>
      <c r="X16" s="166"/>
      <c r="Y16" s="166"/>
      <c r="Z16" s="166"/>
      <c r="AA16" s="166"/>
      <c r="AC16" s="155"/>
      <c r="AD16" s="163"/>
      <c r="AE16" s="163"/>
      <c r="AF16" s="163"/>
      <c r="AG16" s="163"/>
      <c r="AH16" s="163"/>
      <c r="AI16" s="163"/>
    </row>
    <row r="17" spans="1:35" ht="14.5" customHeight="1" x14ac:dyDescent="0.25">
      <c r="A17" s="148"/>
      <c r="B17" s="167" t="s">
        <v>1012</v>
      </c>
      <c r="C17" s="161" t="s">
        <v>31</v>
      </c>
      <c r="D17" s="161" t="s">
        <v>31</v>
      </c>
      <c r="E17" s="161" t="s">
        <v>31</v>
      </c>
      <c r="F17" s="161" t="s">
        <v>31</v>
      </c>
      <c r="G17" s="161" t="s">
        <v>31</v>
      </c>
      <c r="H17" s="161" t="s">
        <v>31</v>
      </c>
      <c r="I17" s="161" t="s">
        <v>31</v>
      </c>
      <c r="J17" s="161" t="s">
        <v>31</v>
      </c>
      <c r="K17" s="161" t="s">
        <v>31</v>
      </c>
      <c r="L17" s="161" t="s">
        <v>252</v>
      </c>
      <c r="M17" s="161"/>
      <c r="N17" s="162"/>
      <c r="O17" s="154"/>
      <c r="U17" s="155"/>
      <c r="V17" s="163"/>
      <c r="W17" s="163"/>
      <c r="X17" s="166"/>
      <c r="Y17" s="166"/>
      <c r="Z17" s="166"/>
      <c r="AA17" s="166"/>
      <c r="AC17" s="155"/>
      <c r="AD17" s="163"/>
      <c r="AE17" s="163"/>
      <c r="AF17" s="163"/>
      <c r="AG17" s="163"/>
      <c r="AH17" s="163"/>
      <c r="AI17" s="163"/>
    </row>
    <row r="18" spans="1:35" ht="14.5" customHeight="1" x14ac:dyDescent="0.25">
      <c r="A18" s="148"/>
      <c r="B18" s="167" t="s">
        <v>1013</v>
      </c>
      <c r="C18" s="161">
        <v>100</v>
      </c>
      <c r="D18" s="161">
        <v>100</v>
      </c>
      <c r="E18" s="161">
        <v>100</v>
      </c>
      <c r="F18" s="161">
        <v>100</v>
      </c>
      <c r="G18" s="161">
        <v>100</v>
      </c>
      <c r="H18" s="161">
        <v>100</v>
      </c>
      <c r="I18" s="161">
        <v>100</v>
      </c>
      <c r="J18" s="161">
        <v>100</v>
      </c>
      <c r="K18" s="161">
        <v>100</v>
      </c>
      <c r="L18" s="161"/>
      <c r="M18" s="161">
        <v>57</v>
      </c>
      <c r="N18" s="162"/>
      <c r="O18" s="154"/>
      <c r="U18" s="155"/>
      <c r="V18" s="163"/>
      <c r="W18" s="163"/>
      <c r="X18" s="166"/>
      <c r="Y18" s="166"/>
      <c r="Z18" s="166"/>
      <c r="AA18" s="166"/>
      <c r="AC18" s="155"/>
      <c r="AD18" s="163"/>
      <c r="AE18" s="163"/>
      <c r="AF18" s="163"/>
      <c r="AG18" s="163"/>
      <c r="AH18" s="163"/>
      <c r="AI18" s="163"/>
    </row>
    <row r="19" spans="1:35" ht="14.5" customHeight="1" x14ac:dyDescent="0.25">
      <c r="A19" s="148"/>
      <c r="B19" s="167" t="s">
        <v>1015</v>
      </c>
      <c r="C19" s="161" t="s">
        <v>31</v>
      </c>
      <c r="D19" s="161" t="s">
        <v>31</v>
      </c>
      <c r="E19" s="161" t="s">
        <v>31</v>
      </c>
      <c r="F19" s="161" t="s">
        <v>31</v>
      </c>
      <c r="G19" s="161" t="s">
        <v>31</v>
      </c>
      <c r="H19" s="161" t="s">
        <v>31</v>
      </c>
      <c r="I19" s="161" t="s">
        <v>31</v>
      </c>
      <c r="J19" s="161" t="s">
        <v>31</v>
      </c>
      <c r="K19" s="161" t="s">
        <v>31</v>
      </c>
      <c r="L19" s="161" t="s">
        <v>193</v>
      </c>
      <c r="M19" s="161"/>
      <c r="N19" s="162"/>
      <c r="O19" s="154"/>
      <c r="U19" s="155"/>
      <c r="V19" s="163"/>
      <c r="W19" s="163"/>
      <c r="X19" s="166"/>
      <c r="Y19" s="166"/>
      <c r="Z19" s="166"/>
      <c r="AA19" s="166"/>
      <c r="AC19" s="155"/>
      <c r="AD19" s="163"/>
      <c r="AE19" s="163"/>
      <c r="AF19" s="163"/>
      <c r="AG19" s="163"/>
      <c r="AH19" s="163"/>
      <c r="AI19" s="163"/>
    </row>
    <row r="20" spans="1:35" ht="14.5" customHeight="1" x14ac:dyDescent="0.25">
      <c r="A20" s="148"/>
      <c r="B20" s="173"/>
      <c r="C20" s="161"/>
      <c r="D20" s="161"/>
      <c r="E20" s="161"/>
      <c r="F20" s="161"/>
      <c r="G20" s="161"/>
      <c r="H20" s="161"/>
      <c r="I20" s="161"/>
      <c r="J20" s="161"/>
      <c r="K20" s="161"/>
      <c r="L20" s="161"/>
      <c r="M20" s="161"/>
      <c r="N20" s="162"/>
      <c r="O20" s="154"/>
      <c r="U20" s="155"/>
      <c r="V20" s="163"/>
      <c r="W20" s="163"/>
      <c r="X20" s="166"/>
      <c r="Y20" s="166"/>
      <c r="Z20" s="166"/>
      <c r="AA20" s="166"/>
      <c r="AC20" s="155"/>
      <c r="AD20" s="163"/>
      <c r="AE20" s="163"/>
      <c r="AF20" s="163"/>
      <c r="AG20" s="163"/>
      <c r="AH20" s="163"/>
      <c r="AI20" s="163"/>
    </row>
    <row r="21" spans="1:35" ht="14.5" customHeight="1" x14ac:dyDescent="0.25">
      <c r="A21" s="148"/>
      <c r="B21" s="267" t="s">
        <v>244</v>
      </c>
      <c r="C21" s="268"/>
      <c r="D21" s="268"/>
      <c r="E21" s="268"/>
      <c r="F21" s="268"/>
      <c r="G21" s="268"/>
      <c r="H21" s="268"/>
      <c r="I21" s="268"/>
      <c r="J21" s="268"/>
      <c r="K21" s="268"/>
      <c r="L21" s="268"/>
      <c r="M21" s="269"/>
      <c r="N21" s="162" t="s">
        <v>1988</v>
      </c>
      <c r="O21" s="154"/>
      <c r="U21" s="155"/>
      <c r="V21" s="163"/>
      <c r="W21" s="163"/>
      <c r="X21" s="166"/>
      <c r="Y21" s="166"/>
      <c r="Z21" s="166"/>
      <c r="AA21" s="166"/>
      <c r="AC21" s="155"/>
      <c r="AD21" s="163"/>
      <c r="AE21" s="163"/>
      <c r="AF21" s="163"/>
      <c r="AG21" s="163"/>
      <c r="AH21" s="163"/>
      <c r="AI21" s="163"/>
    </row>
    <row r="22" spans="1:35" ht="14.5" customHeight="1" x14ac:dyDescent="0.25">
      <c r="A22" s="148"/>
      <c r="B22" s="160" t="s">
        <v>1989</v>
      </c>
      <c r="C22" s="172">
        <v>3.3</v>
      </c>
      <c r="D22" s="172">
        <v>3.3</v>
      </c>
      <c r="E22" s="172">
        <v>3.3</v>
      </c>
      <c r="F22" s="172">
        <v>3.3</v>
      </c>
      <c r="G22" s="172">
        <v>3.3</v>
      </c>
      <c r="H22" s="172">
        <v>3.3</v>
      </c>
      <c r="I22" s="172">
        <v>3.3</v>
      </c>
      <c r="J22" s="172">
        <v>3.3</v>
      </c>
      <c r="K22" s="172">
        <v>3.3</v>
      </c>
      <c r="L22" s="161" t="s">
        <v>345</v>
      </c>
      <c r="M22" s="161"/>
      <c r="N22" s="174"/>
      <c r="O22" s="154"/>
      <c r="U22" s="255"/>
      <c r="V22" s="266"/>
      <c r="W22" s="266"/>
      <c r="X22" s="266"/>
      <c r="Y22" s="266"/>
      <c r="Z22" s="266"/>
      <c r="AA22" s="266"/>
      <c r="AC22" s="155"/>
      <c r="AD22" s="163"/>
      <c r="AE22" s="163"/>
      <c r="AF22" s="163"/>
      <c r="AG22" s="163"/>
      <c r="AH22" s="163"/>
      <c r="AI22" s="163"/>
    </row>
    <row r="23" spans="1:35" ht="15" customHeight="1" x14ac:dyDescent="0.25">
      <c r="A23" s="148"/>
      <c r="B23" s="167" t="s">
        <v>1990</v>
      </c>
      <c r="C23" s="172">
        <v>6.7</v>
      </c>
      <c r="D23" s="172">
        <v>6.7</v>
      </c>
      <c r="E23" s="172">
        <v>6.7</v>
      </c>
      <c r="F23" s="172">
        <v>6.7</v>
      </c>
      <c r="G23" s="172">
        <v>6.7</v>
      </c>
      <c r="H23" s="172">
        <v>6.7</v>
      </c>
      <c r="I23" s="172">
        <v>6.7</v>
      </c>
      <c r="J23" s="172">
        <v>6.7</v>
      </c>
      <c r="K23" s="172">
        <v>6.7</v>
      </c>
      <c r="L23" s="161"/>
      <c r="M23" s="161"/>
      <c r="N23" s="174"/>
      <c r="O23" s="154"/>
      <c r="U23" s="155"/>
      <c r="V23" s="163"/>
      <c r="W23" s="166"/>
      <c r="X23" s="166"/>
      <c r="Y23" s="166"/>
      <c r="Z23" s="166"/>
      <c r="AA23" s="166"/>
      <c r="AC23" s="155"/>
      <c r="AD23" s="163"/>
      <c r="AE23" s="163"/>
      <c r="AF23" s="163"/>
      <c r="AG23" s="163"/>
      <c r="AH23" s="163"/>
      <c r="AI23" s="163"/>
    </row>
    <row r="24" spans="1:35" x14ac:dyDescent="0.25">
      <c r="A24" s="148"/>
      <c r="B24" s="169"/>
      <c r="C24" s="161"/>
      <c r="D24" s="161"/>
      <c r="E24" s="161"/>
      <c r="F24" s="161"/>
      <c r="G24" s="161"/>
      <c r="H24" s="161"/>
      <c r="I24" s="161"/>
      <c r="J24" s="161"/>
      <c r="K24" s="161"/>
      <c r="L24" s="161"/>
      <c r="M24" s="161"/>
      <c r="N24" s="162"/>
      <c r="O24" s="154"/>
      <c r="U24" s="155"/>
      <c r="V24" s="163"/>
      <c r="W24" s="166"/>
      <c r="X24" s="166"/>
      <c r="Y24" s="166"/>
      <c r="Z24" s="166"/>
      <c r="AA24" s="166"/>
      <c r="AC24" s="155"/>
      <c r="AD24" s="175"/>
      <c r="AE24" s="175"/>
      <c r="AF24" s="175"/>
      <c r="AG24" s="175"/>
      <c r="AH24" s="163"/>
      <c r="AI24" s="163"/>
    </row>
    <row r="25" spans="1:35" x14ac:dyDescent="0.25">
      <c r="A25" s="148"/>
      <c r="B25" s="267" t="s">
        <v>1991</v>
      </c>
      <c r="C25" s="268"/>
      <c r="D25" s="268"/>
      <c r="E25" s="268"/>
      <c r="F25" s="268"/>
      <c r="G25" s="268"/>
      <c r="H25" s="268"/>
      <c r="I25" s="268"/>
      <c r="J25" s="268"/>
      <c r="K25" s="268"/>
      <c r="L25" s="268"/>
      <c r="M25" s="269"/>
      <c r="N25" s="159"/>
      <c r="O25" s="154"/>
      <c r="U25" s="155"/>
      <c r="V25" s="163"/>
      <c r="W25" s="166"/>
      <c r="X25" s="166"/>
      <c r="Y25" s="166"/>
      <c r="Z25" s="166"/>
      <c r="AA25" s="166"/>
      <c r="AC25" s="255"/>
      <c r="AD25" s="255"/>
      <c r="AE25" s="255"/>
      <c r="AF25" s="255"/>
      <c r="AG25" s="255"/>
      <c r="AH25" s="255"/>
      <c r="AI25" s="255"/>
    </row>
    <row r="26" spans="1:35" ht="14.5" customHeight="1" x14ac:dyDescent="0.25">
      <c r="A26" s="148"/>
      <c r="B26" s="167" t="s">
        <v>1021</v>
      </c>
      <c r="C26" s="161">
        <v>3.0000000000000001E-3</v>
      </c>
      <c r="D26" s="161">
        <v>3.0000000000000001E-3</v>
      </c>
      <c r="E26" s="161">
        <v>2E-3</v>
      </c>
      <c r="F26" s="161">
        <v>1.5E-3</v>
      </c>
      <c r="G26" s="161">
        <v>1.1999999999999999E-3</v>
      </c>
      <c r="H26" s="161">
        <v>3.0000000000000001E-3</v>
      </c>
      <c r="I26" s="161">
        <v>3.0000000000000001E-3</v>
      </c>
      <c r="J26" s="161">
        <v>1.8E-3</v>
      </c>
      <c r="K26" s="161">
        <v>1E-3</v>
      </c>
      <c r="L26" s="161"/>
      <c r="M26" s="147">
        <v>59</v>
      </c>
      <c r="N26" s="162"/>
      <c r="O26" s="154"/>
      <c r="U26" s="155"/>
      <c r="V26" s="163"/>
      <c r="W26" s="166"/>
      <c r="X26" s="166"/>
      <c r="Y26" s="166"/>
      <c r="Z26" s="166"/>
      <c r="AA26" s="166"/>
      <c r="AC26" s="151"/>
      <c r="AD26" s="151"/>
      <c r="AE26" s="151"/>
      <c r="AF26" s="151"/>
      <c r="AG26" s="151"/>
      <c r="AH26" s="151"/>
      <c r="AI26" s="151"/>
    </row>
    <row r="27" spans="1:35" ht="14.5" customHeight="1" x14ac:dyDescent="0.25">
      <c r="A27" s="148"/>
      <c r="B27" s="167" t="s">
        <v>1992</v>
      </c>
      <c r="C27" s="144">
        <v>8.9999999999999998E-4</v>
      </c>
      <c r="D27" s="144">
        <v>8.9999999999999998E-4</v>
      </c>
      <c r="E27" s="144">
        <v>5.9999999999999995E-4</v>
      </c>
      <c r="F27" s="144">
        <v>5.0000000000000001E-4</v>
      </c>
      <c r="G27" s="144">
        <v>4.0000000000000002E-4</v>
      </c>
      <c r="H27" s="144">
        <v>8.9999999999999998E-4</v>
      </c>
      <c r="I27" s="144">
        <v>8.9999999999999998E-4</v>
      </c>
      <c r="J27" s="144">
        <v>8.9999999999999998E-4</v>
      </c>
      <c r="K27" s="144">
        <v>8.9999999999999998E-4</v>
      </c>
      <c r="L27" s="161"/>
      <c r="M27" s="147">
        <v>59</v>
      </c>
      <c r="N27" s="162"/>
      <c r="O27" s="154"/>
      <c r="U27" s="155"/>
      <c r="V27" s="163"/>
      <c r="W27" s="166"/>
      <c r="X27" s="166"/>
      <c r="Y27" s="166"/>
      <c r="Z27" s="166"/>
      <c r="AA27" s="166"/>
      <c r="AC27" s="151"/>
      <c r="AD27" s="151"/>
      <c r="AE27" s="151"/>
      <c r="AF27" s="151"/>
      <c r="AG27" s="151"/>
      <c r="AH27" s="151"/>
      <c r="AI27" s="151"/>
    </row>
    <row r="28" spans="1:35" ht="14.5" customHeight="1" x14ac:dyDescent="0.25">
      <c r="A28" s="148"/>
      <c r="B28" s="167" t="s">
        <v>1993</v>
      </c>
      <c r="C28" s="161">
        <v>1.8E-3</v>
      </c>
      <c r="D28" s="161">
        <v>1.8E-3</v>
      </c>
      <c r="E28" s="161">
        <v>1.1999999999999999E-3</v>
      </c>
      <c r="F28" s="161">
        <v>8.9999999999999998E-4</v>
      </c>
      <c r="G28" s="161">
        <v>6.9999999999999999E-4</v>
      </c>
      <c r="H28" s="161">
        <v>1.8E-3</v>
      </c>
      <c r="I28" s="161">
        <v>1.8E-3</v>
      </c>
      <c r="J28" s="161">
        <v>1.8E-3</v>
      </c>
      <c r="K28" s="161">
        <v>1.8E-3</v>
      </c>
      <c r="L28" s="161"/>
      <c r="M28" s="147">
        <v>59</v>
      </c>
      <c r="N28" s="162"/>
      <c r="O28" s="154"/>
      <c r="U28" s="155"/>
      <c r="V28" s="163"/>
      <c r="W28" s="166"/>
      <c r="X28" s="166"/>
      <c r="Y28" s="166"/>
      <c r="Z28" s="163"/>
      <c r="AA28" s="166"/>
      <c r="AC28" s="155"/>
      <c r="AD28" s="163"/>
      <c r="AE28" s="163"/>
      <c r="AF28" s="163"/>
      <c r="AG28" s="163"/>
      <c r="AH28" s="163"/>
      <c r="AI28" s="163"/>
    </row>
    <row r="29" spans="1:35" ht="16.5" customHeight="1" x14ac:dyDescent="0.25">
      <c r="A29" s="148"/>
      <c r="B29" s="176" t="s">
        <v>1994</v>
      </c>
      <c r="C29" s="161">
        <f t="shared" ref="C29:K29" si="0">0.02*C26</f>
        <v>6.0000000000000002E-5</v>
      </c>
      <c r="D29" s="161">
        <f t="shared" si="0"/>
        <v>6.0000000000000002E-5</v>
      </c>
      <c r="E29" s="161">
        <f t="shared" si="0"/>
        <v>4.0000000000000003E-5</v>
      </c>
      <c r="F29" s="161">
        <f t="shared" si="0"/>
        <v>3.0000000000000001E-5</v>
      </c>
      <c r="G29" s="161">
        <f t="shared" si="0"/>
        <v>2.3999999999999997E-5</v>
      </c>
      <c r="H29" s="161">
        <f t="shared" si="0"/>
        <v>6.0000000000000002E-5</v>
      </c>
      <c r="I29" s="161">
        <f t="shared" si="0"/>
        <v>6.0000000000000002E-5</v>
      </c>
      <c r="J29" s="161">
        <f t="shared" si="0"/>
        <v>3.6000000000000001E-5</v>
      </c>
      <c r="K29" s="161">
        <f t="shared" si="0"/>
        <v>2.0000000000000002E-5</v>
      </c>
      <c r="L29" s="161" t="s">
        <v>317</v>
      </c>
      <c r="M29" s="161">
        <v>57</v>
      </c>
      <c r="N29" s="162"/>
      <c r="O29" s="154"/>
      <c r="U29" s="255"/>
      <c r="V29" s="255"/>
      <c r="W29" s="255"/>
      <c r="X29" s="255"/>
      <c r="Y29" s="255"/>
      <c r="Z29" s="255"/>
      <c r="AA29" s="255"/>
      <c r="AC29" s="155"/>
      <c r="AD29" s="177"/>
      <c r="AE29" s="177"/>
      <c r="AF29" s="177"/>
      <c r="AG29" s="177"/>
      <c r="AH29" s="163"/>
      <c r="AI29" s="163"/>
    </row>
    <row r="30" spans="1:35" ht="16.5" customHeight="1" x14ac:dyDescent="0.25">
      <c r="A30" s="148"/>
      <c r="B30" s="167" t="s">
        <v>1034</v>
      </c>
      <c r="C30" s="161">
        <f t="shared" ref="C30:K30" si="1">C29/2</f>
        <v>3.0000000000000001E-5</v>
      </c>
      <c r="D30" s="161">
        <f t="shared" si="1"/>
        <v>3.0000000000000001E-5</v>
      </c>
      <c r="E30" s="161">
        <f t="shared" si="1"/>
        <v>2.0000000000000002E-5</v>
      </c>
      <c r="F30" s="161">
        <f t="shared" si="1"/>
        <v>1.5E-5</v>
      </c>
      <c r="G30" s="161">
        <f t="shared" si="1"/>
        <v>1.1999999999999999E-5</v>
      </c>
      <c r="H30" s="161">
        <f t="shared" si="1"/>
        <v>3.0000000000000001E-5</v>
      </c>
      <c r="I30" s="161">
        <f t="shared" si="1"/>
        <v>3.0000000000000001E-5</v>
      </c>
      <c r="J30" s="161">
        <f t="shared" si="1"/>
        <v>1.8E-5</v>
      </c>
      <c r="K30" s="161">
        <f t="shared" si="1"/>
        <v>1.0000000000000001E-5</v>
      </c>
      <c r="L30" s="161" t="s">
        <v>393</v>
      </c>
      <c r="M30" s="161"/>
      <c r="N30" s="162"/>
      <c r="O30" s="154"/>
      <c r="U30" s="151"/>
      <c r="V30" s="151"/>
      <c r="W30" s="151"/>
      <c r="X30" s="151"/>
      <c r="Y30" s="151"/>
      <c r="Z30" s="151"/>
      <c r="AA30" s="151"/>
      <c r="AC30" s="155"/>
      <c r="AD30" s="177"/>
      <c r="AE30" s="177"/>
      <c r="AF30" s="177"/>
      <c r="AG30" s="177"/>
      <c r="AH30" s="163"/>
      <c r="AI30" s="163"/>
    </row>
    <row r="31" spans="1:35" ht="16.5" customHeight="1" x14ac:dyDescent="0.25">
      <c r="A31" s="148"/>
      <c r="B31" s="169"/>
      <c r="C31" s="161"/>
      <c r="D31" s="161"/>
      <c r="E31" s="161"/>
      <c r="F31" s="161"/>
      <c r="G31" s="161"/>
      <c r="H31" s="161"/>
      <c r="I31" s="161"/>
      <c r="J31" s="161"/>
      <c r="K31" s="161"/>
      <c r="L31" s="161"/>
      <c r="M31" s="161"/>
      <c r="N31" s="162"/>
      <c r="O31" s="154"/>
      <c r="U31" s="151"/>
      <c r="V31" s="151"/>
      <c r="W31" s="151"/>
      <c r="X31" s="151"/>
      <c r="Y31" s="151"/>
      <c r="Z31" s="151"/>
      <c r="AA31" s="151"/>
      <c r="AC31" s="155"/>
      <c r="AD31" s="177"/>
      <c r="AE31" s="177"/>
      <c r="AF31" s="177"/>
      <c r="AG31" s="177"/>
      <c r="AH31" s="163"/>
      <c r="AI31" s="163"/>
    </row>
    <row r="32" spans="1:35" ht="15" customHeight="1" x14ac:dyDescent="0.25">
      <c r="A32" s="148"/>
      <c r="B32" s="267" t="s">
        <v>1377</v>
      </c>
      <c r="C32" s="268"/>
      <c r="D32" s="268"/>
      <c r="E32" s="268"/>
      <c r="F32" s="268"/>
      <c r="G32" s="268"/>
      <c r="H32" s="268"/>
      <c r="I32" s="268"/>
      <c r="J32" s="268"/>
      <c r="K32" s="268"/>
      <c r="L32" s="268"/>
      <c r="M32" s="269"/>
      <c r="N32" s="162" t="s">
        <v>1995</v>
      </c>
      <c r="O32" s="154"/>
      <c r="U32" s="155"/>
      <c r="V32" s="175"/>
      <c r="W32" s="175"/>
      <c r="X32" s="163"/>
      <c r="Y32" s="163"/>
      <c r="Z32" s="163"/>
      <c r="AA32" s="166"/>
      <c r="AC32" s="255"/>
      <c r="AD32" s="255"/>
      <c r="AE32" s="255"/>
      <c r="AF32" s="255"/>
      <c r="AG32" s="255"/>
      <c r="AH32" s="255"/>
      <c r="AI32" s="255"/>
    </row>
    <row r="33" spans="1:35" ht="15" customHeight="1" x14ac:dyDescent="0.25">
      <c r="A33" s="148"/>
      <c r="B33" s="176" t="s">
        <v>1996</v>
      </c>
      <c r="C33" s="172">
        <v>33.299999999999997</v>
      </c>
      <c r="D33" s="172">
        <v>33.299999999999997</v>
      </c>
      <c r="E33" s="172">
        <v>33.299999999999997</v>
      </c>
      <c r="F33" s="172">
        <v>33.299999999999997</v>
      </c>
      <c r="G33" s="172">
        <v>33.299999999999997</v>
      </c>
      <c r="H33" s="172">
        <v>33.299999999999997</v>
      </c>
      <c r="I33" s="172">
        <v>33.299999999999997</v>
      </c>
      <c r="J33" s="172">
        <v>33.299999999999997</v>
      </c>
      <c r="K33" s="172">
        <v>33.299999999999997</v>
      </c>
      <c r="L33" s="172" t="s">
        <v>372</v>
      </c>
      <c r="M33" s="172"/>
      <c r="N33" s="162"/>
      <c r="O33" s="154"/>
      <c r="U33" s="155"/>
      <c r="V33" s="175"/>
      <c r="W33" s="175"/>
      <c r="X33" s="163"/>
      <c r="Y33" s="163"/>
      <c r="Z33" s="163"/>
      <c r="AA33" s="166"/>
      <c r="AC33" s="151"/>
      <c r="AD33" s="151"/>
      <c r="AE33" s="151"/>
      <c r="AF33" s="151"/>
      <c r="AG33" s="151"/>
      <c r="AH33" s="151"/>
      <c r="AI33" s="151"/>
    </row>
    <row r="34" spans="1:35" ht="21" x14ac:dyDescent="0.25">
      <c r="A34" s="148"/>
      <c r="B34" s="176" t="s">
        <v>1997</v>
      </c>
      <c r="C34" s="172"/>
      <c r="D34" s="172"/>
      <c r="E34" s="172"/>
      <c r="F34" s="172"/>
      <c r="G34" s="172"/>
      <c r="H34" s="172"/>
      <c r="I34" s="172"/>
      <c r="J34" s="172"/>
      <c r="K34" s="172"/>
      <c r="L34" s="172" t="s">
        <v>372</v>
      </c>
      <c r="M34" s="172"/>
      <c r="O34" s="154"/>
      <c r="U34" s="155"/>
      <c r="V34" s="178"/>
      <c r="W34" s="178"/>
      <c r="X34" s="178"/>
      <c r="Y34" s="178"/>
      <c r="Z34" s="178"/>
      <c r="AA34" s="163"/>
      <c r="AC34" s="155"/>
      <c r="AD34" s="166"/>
      <c r="AE34" s="166"/>
      <c r="AF34" s="166"/>
      <c r="AG34" s="166"/>
      <c r="AH34" s="166"/>
      <c r="AI34" s="163"/>
    </row>
    <row r="35" spans="1:35" ht="14.5" customHeight="1" x14ac:dyDescent="0.25">
      <c r="A35" s="148"/>
      <c r="B35" s="176" t="s">
        <v>1998</v>
      </c>
      <c r="C35" s="179" t="s">
        <v>31</v>
      </c>
      <c r="D35" s="179" t="s">
        <v>31</v>
      </c>
      <c r="E35" s="179" t="s">
        <v>31</v>
      </c>
      <c r="F35" s="179" t="s">
        <v>31</v>
      </c>
      <c r="G35" s="179" t="s">
        <v>31</v>
      </c>
      <c r="H35" s="179" t="s">
        <v>31</v>
      </c>
      <c r="I35" s="179" t="s">
        <v>31</v>
      </c>
      <c r="J35" s="179" t="s">
        <v>31</v>
      </c>
      <c r="K35" s="179" t="s">
        <v>31</v>
      </c>
      <c r="L35" s="179" t="s">
        <v>239</v>
      </c>
      <c r="M35" s="179"/>
      <c r="N35" s="179"/>
      <c r="O35" s="163"/>
      <c r="U35" s="155"/>
      <c r="V35" s="178"/>
      <c r="W35" s="178"/>
      <c r="X35" s="178"/>
      <c r="Y35" s="178"/>
      <c r="Z35" s="178"/>
      <c r="AA35" s="163"/>
      <c r="AC35" s="155"/>
      <c r="AD35" s="166"/>
      <c r="AE35" s="166"/>
      <c r="AF35" s="166"/>
      <c r="AG35" s="166"/>
      <c r="AH35" s="166"/>
      <c r="AI35" s="163"/>
    </row>
    <row r="36" spans="1:35" x14ac:dyDescent="0.25">
      <c r="A36" s="180" t="s">
        <v>1198</v>
      </c>
      <c r="B36" s="148"/>
      <c r="C36" s="148"/>
      <c r="D36" s="148"/>
      <c r="E36" s="148"/>
      <c r="F36" s="148"/>
      <c r="G36" s="148"/>
      <c r="H36" s="148"/>
      <c r="I36" s="148"/>
      <c r="J36" s="148"/>
      <c r="K36" s="148"/>
      <c r="L36" s="148"/>
      <c r="M36" s="148"/>
      <c r="N36" s="148"/>
      <c r="O36" s="148"/>
    </row>
    <row r="37" spans="1:35" x14ac:dyDescent="0.25">
      <c r="A37" s="181" t="s">
        <v>200</v>
      </c>
      <c r="B37" s="263" t="s">
        <v>1999</v>
      </c>
      <c r="C37" s="263"/>
      <c r="D37" s="263"/>
      <c r="E37" s="263"/>
      <c r="F37" s="263"/>
      <c r="G37" s="263"/>
      <c r="H37" s="263"/>
      <c r="I37" s="263"/>
      <c r="J37" s="263"/>
      <c r="K37" s="263"/>
      <c r="L37" s="263"/>
      <c r="M37" s="263"/>
      <c r="N37" s="263"/>
      <c r="O37" s="155"/>
    </row>
    <row r="38" spans="1:35" x14ac:dyDescent="0.25">
      <c r="A38" s="181" t="s">
        <v>228</v>
      </c>
      <c r="B38" s="270" t="s">
        <v>2000</v>
      </c>
      <c r="C38" s="271"/>
      <c r="D38" s="271"/>
      <c r="E38" s="271"/>
      <c r="F38" s="271"/>
      <c r="G38" s="271"/>
      <c r="H38" s="271"/>
      <c r="I38" s="271"/>
      <c r="J38" s="271"/>
      <c r="K38" s="271"/>
      <c r="L38" s="271"/>
      <c r="M38" s="271"/>
      <c r="N38" s="271"/>
      <c r="O38" s="182"/>
    </row>
    <row r="39" spans="1:35" x14ac:dyDescent="0.25">
      <c r="A39" s="181" t="s">
        <v>211</v>
      </c>
      <c r="B39" s="263" t="s">
        <v>2001</v>
      </c>
      <c r="C39" s="263"/>
      <c r="D39" s="263"/>
      <c r="E39" s="263"/>
      <c r="F39" s="263"/>
      <c r="G39" s="263"/>
      <c r="H39" s="263"/>
      <c r="I39" s="263"/>
      <c r="J39" s="263"/>
      <c r="K39" s="263"/>
      <c r="L39" s="263"/>
      <c r="M39" s="263"/>
      <c r="N39" s="263"/>
      <c r="O39" s="155"/>
    </row>
    <row r="40" spans="1:35" x14ac:dyDescent="0.25">
      <c r="A40" s="181" t="s">
        <v>252</v>
      </c>
      <c r="B40" s="263" t="s">
        <v>2002</v>
      </c>
      <c r="C40" s="263"/>
      <c r="D40" s="263"/>
      <c r="E40" s="263"/>
      <c r="F40" s="263"/>
      <c r="G40" s="263"/>
      <c r="H40" s="263"/>
      <c r="I40" s="263"/>
      <c r="J40" s="263"/>
      <c r="K40" s="263"/>
      <c r="L40" s="263"/>
      <c r="M40" s="263"/>
      <c r="N40" s="263"/>
      <c r="O40" s="155"/>
    </row>
    <row r="41" spans="1:35" x14ac:dyDescent="0.25">
      <c r="A41" s="181" t="s">
        <v>193</v>
      </c>
      <c r="B41" s="263" t="s">
        <v>2003</v>
      </c>
      <c r="C41" s="263"/>
      <c r="D41" s="263"/>
      <c r="E41" s="263"/>
      <c r="F41" s="263"/>
      <c r="G41" s="263"/>
      <c r="H41" s="263"/>
      <c r="I41" s="263"/>
      <c r="J41" s="263"/>
      <c r="K41" s="263"/>
      <c r="L41" s="263"/>
      <c r="M41" s="263"/>
      <c r="N41" s="263"/>
      <c r="O41" s="155"/>
    </row>
    <row r="42" spans="1:35" x14ac:dyDescent="0.25">
      <c r="A42" s="181" t="s">
        <v>345</v>
      </c>
      <c r="B42" s="263" t="s">
        <v>2004</v>
      </c>
      <c r="C42" s="263"/>
      <c r="D42" s="263"/>
      <c r="E42" s="263"/>
      <c r="F42" s="263"/>
      <c r="G42" s="263"/>
      <c r="H42" s="263"/>
      <c r="I42" s="263"/>
      <c r="J42" s="263"/>
      <c r="K42" s="263"/>
      <c r="L42" s="263"/>
      <c r="M42" s="263"/>
      <c r="N42" s="263"/>
      <c r="O42" s="155"/>
    </row>
    <row r="43" spans="1:35" x14ac:dyDescent="0.25">
      <c r="A43" s="144" t="s">
        <v>317</v>
      </c>
      <c r="B43" s="144" t="s">
        <v>2005</v>
      </c>
    </row>
    <row r="44" spans="1:35" s="144" customFormat="1" x14ac:dyDescent="0.25">
      <c r="A44" s="183" t="s">
        <v>393</v>
      </c>
      <c r="B44" s="148" t="s">
        <v>2006</v>
      </c>
      <c r="C44" s="184"/>
      <c r="D44" s="184"/>
      <c r="E44" s="184"/>
      <c r="F44" s="184"/>
      <c r="G44" s="184"/>
      <c r="H44" s="184"/>
      <c r="I44" s="184"/>
      <c r="J44" s="184"/>
      <c r="K44" s="184"/>
      <c r="L44" s="184"/>
      <c r="M44" s="184"/>
      <c r="N44" s="184"/>
      <c r="O44" s="184"/>
      <c r="Q44" s="147"/>
      <c r="R44" s="147"/>
      <c r="S44" s="147"/>
      <c r="T44" s="147"/>
      <c r="U44" s="147"/>
      <c r="V44" s="147"/>
      <c r="W44" s="147"/>
      <c r="X44" s="147"/>
      <c r="Y44" s="147"/>
      <c r="Z44" s="147"/>
      <c r="AA44" s="147"/>
      <c r="AB44" s="147"/>
      <c r="AC44" s="147"/>
      <c r="AD44" s="147"/>
      <c r="AE44" s="147"/>
      <c r="AF44" s="147"/>
      <c r="AG44" s="147"/>
      <c r="AH44" s="147"/>
      <c r="AI44" s="147"/>
    </row>
    <row r="45" spans="1:35" s="144" customFormat="1" x14ac:dyDescent="0.25">
      <c r="A45" s="183" t="s">
        <v>372</v>
      </c>
      <c r="B45" s="263" t="s">
        <v>2007</v>
      </c>
      <c r="C45" s="275"/>
      <c r="D45" s="275"/>
      <c r="E45" s="275"/>
      <c r="F45" s="275"/>
      <c r="G45" s="275"/>
      <c r="H45" s="275"/>
      <c r="I45" s="275"/>
      <c r="J45" s="275"/>
      <c r="K45" s="275"/>
      <c r="L45" s="275"/>
      <c r="M45" s="275"/>
      <c r="N45" s="275"/>
      <c r="O45" s="183"/>
      <c r="Q45" s="147"/>
      <c r="R45" s="147"/>
      <c r="S45" s="147"/>
      <c r="T45" s="147"/>
      <c r="U45" s="147"/>
      <c r="V45" s="147"/>
      <c r="W45" s="147"/>
      <c r="X45" s="147"/>
      <c r="Y45" s="147"/>
      <c r="Z45" s="147"/>
      <c r="AA45" s="147"/>
      <c r="AB45" s="147"/>
      <c r="AC45" s="147"/>
      <c r="AD45" s="147"/>
      <c r="AE45" s="147"/>
      <c r="AF45" s="147"/>
      <c r="AG45" s="147"/>
      <c r="AH45" s="147"/>
      <c r="AI45" s="147"/>
    </row>
    <row r="46" spans="1:35" s="144" customFormat="1" x14ac:dyDescent="0.25">
      <c r="A46" s="183" t="s">
        <v>239</v>
      </c>
      <c r="B46" s="148" t="s">
        <v>2008</v>
      </c>
      <c r="C46" s="183"/>
      <c r="D46" s="183"/>
      <c r="E46" s="183"/>
      <c r="F46" s="183"/>
      <c r="G46" s="183"/>
      <c r="H46" s="183"/>
      <c r="I46" s="183"/>
      <c r="J46" s="183"/>
      <c r="K46" s="183"/>
      <c r="L46" s="183"/>
      <c r="M46" s="183"/>
      <c r="N46" s="183"/>
      <c r="O46" s="183"/>
      <c r="Q46" s="147"/>
      <c r="R46" s="147"/>
      <c r="S46" s="147"/>
      <c r="T46" s="147"/>
      <c r="U46" s="147"/>
      <c r="V46" s="147"/>
      <c r="W46" s="147"/>
      <c r="X46" s="147"/>
      <c r="Y46" s="147"/>
      <c r="Z46" s="147"/>
      <c r="AA46" s="147"/>
      <c r="AB46" s="147"/>
      <c r="AC46" s="147"/>
      <c r="AD46" s="147"/>
      <c r="AE46" s="147"/>
      <c r="AF46" s="147"/>
      <c r="AG46" s="147"/>
      <c r="AH46" s="147"/>
      <c r="AI46" s="147"/>
    </row>
    <row r="47" spans="1:35" s="144" customFormat="1" x14ac:dyDescent="0.25">
      <c r="A47" s="183"/>
      <c r="B47" s="263"/>
      <c r="C47" s="263"/>
      <c r="D47" s="263"/>
      <c r="E47" s="263"/>
      <c r="F47" s="263"/>
      <c r="G47" s="263"/>
      <c r="H47" s="263"/>
      <c r="I47" s="263"/>
      <c r="J47" s="263"/>
      <c r="K47" s="263"/>
      <c r="L47" s="263"/>
      <c r="M47" s="263"/>
      <c r="N47" s="263"/>
      <c r="O47" s="155"/>
      <c r="Q47" s="147"/>
      <c r="R47" s="147"/>
      <c r="S47" s="147"/>
      <c r="T47" s="147"/>
      <c r="U47" s="147"/>
      <c r="V47" s="147"/>
      <c r="W47" s="147"/>
      <c r="X47" s="147"/>
      <c r="Y47" s="147"/>
      <c r="Z47" s="147"/>
      <c r="AA47" s="147"/>
      <c r="AB47" s="147"/>
      <c r="AC47" s="147"/>
      <c r="AD47" s="147"/>
      <c r="AE47" s="147"/>
      <c r="AF47" s="147"/>
      <c r="AG47" s="147"/>
      <c r="AH47" s="147"/>
      <c r="AI47" s="147"/>
    </row>
    <row r="48" spans="1:35" s="144" customFormat="1" x14ac:dyDescent="0.25">
      <c r="A48" s="183"/>
      <c r="B48" s="263"/>
      <c r="C48" s="266"/>
      <c r="D48" s="266"/>
      <c r="E48" s="266"/>
      <c r="F48" s="266"/>
      <c r="G48" s="266"/>
      <c r="H48" s="266"/>
      <c r="I48" s="266"/>
      <c r="J48" s="266"/>
      <c r="K48" s="266"/>
      <c r="L48" s="266"/>
      <c r="M48" s="266"/>
      <c r="N48" s="266"/>
      <c r="O48" s="185"/>
      <c r="Q48" s="147"/>
      <c r="R48" s="147"/>
      <c r="S48" s="147"/>
      <c r="T48" s="147"/>
      <c r="U48" s="147"/>
      <c r="V48" s="147"/>
      <c r="W48" s="147"/>
      <c r="X48" s="147"/>
      <c r="Y48" s="147"/>
      <c r="Z48" s="147"/>
      <c r="AA48" s="147"/>
      <c r="AB48" s="147"/>
      <c r="AC48" s="147"/>
      <c r="AD48" s="147"/>
      <c r="AE48" s="147"/>
      <c r="AF48" s="147"/>
      <c r="AG48" s="147"/>
      <c r="AH48" s="147"/>
      <c r="AI48" s="147"/>
    </row>
    <row r="49" spans="1:35" s="144" customFormat="1" x14ac:dyDescent="0.25">
      <c r="A49" s="183"/>
      <c r="B49" s="155"/>
      <c r="C49" s="185"/>
      <c r="D49" s="185"/>
      <c r="E49" s="185"/>
      <c r="F49" s="185"/>
      <c r="G49" s="185"/>
      <c r="H49" s="185"/>
      <c r="I49" s="185"/>
      <c r="J49" s="185"/>
      <c r="K49" s="185"/>
      <c r="L49" s="185"/>
      <c r="M49" s="185"/>
      <c r="N49" s="185"/>
      <c r="O49" s="185"/>
      <c r="Q49" s="147"/>
      <c r="R49" s="147"/>
      <c r="S49" s="147"/>
      <c r="T49" s="147"/>
      <c r="U49" s="147"/>
      <c r="V49" s="147"/>
      <c r="W49" s="147"/>
      <c r="X49" s="147"/>
      <c r="Y49" s="147"/>
      <c r="Z49" s="147"/>
      <c r="AA49" s="147"/>
      <c r="AB49" s="147"/>
      <c r="AC49" s="147"/>
      <c r="AD49" s="147"/>
      <c r="AE49" s="147"/>
      <c r="AF49" s="147"/>
      <c r="AG49" s="147"/>
      <c r="AH49" s="147"/>
      <c r="AI49" s="147"/>
    </row>
    <row r="50" spans="1:35" s="144" customFormat="1" x14ac:dyDescent="0.25">
      <c r="A50" s="183"/>
      <c r="B50" s="186"/>
      <c r="C50" s="185"/>
      <c r="D50" s="185"/>
      <c r="E50" s="185"/>
      <c r="F50" s="185"/>
      <c r="G50" s="185"/>
      <c r="H50" s="185"/>
      <c r="I50" s="185"/>
      <c r="J50" s="185"/>
      <c r="K50" s="185"/>
      <c r="L50" s="185"/>
      <c r="M50" s="185"/>
      <c r="N50" s="185"/>
      <c r="O50" s="185"/>
      <c r="Q50" s="147"/>
      <c r="R50" s="147"/>
      <c r="S50" s="147"/>
      <c r="T50" s="147"/>
      <c r="U50" s="147"/>
      <c r="V50" s="147"/>
      <c r="W50" s="147"/>
      <c r="X50" s="147"/>
      <c r="Y50" s="147"/>
      <c r="Z50" s="147"/>
      <c r="AA50" s="147"/>
      <c r="AB50" s="147"/>
      <c r="AC50" s="147"/>
      <c r="AD50" s="147"/>
      <c r="AE50" s="147"/>
      <c r="AF50" s="147"/>
      <c r="AG50" s="147"/>
      <c r="AH50" s="147"/>
      <c r="AI50" s="147"/>
    </row>
    <row r="51" spans="1:35" s="144" customFormat="1" x14ac:dyDescent="0.25">
      <c r="A51" s="183"/>
      <c r="B51" s="263"/>
      <c r="C51" s="263"/>
      <c r="D51" s="263"/>
      <c r="E51" s="263"/>
      <c r="F51" s="263"/>
      <c r="G51" s="263"/>
      <c r="H51" s="263"/>
      <c r="I51" s="263"/>
      <c r="J51" s="263"/>
      <c r="K51" s="263"/>
      <c r="L51" s="263"/>
      <c r="M51" s="263"/>
      <c r="N51" s="263"/>
      <c r="O51" s="155"/>
      <c r="Q51" s="147"/>
      <c r="R51" s="147"/>
      <c r="S51" s="147"/>
      <c r="T51" s="147"/>
      <c r="U51" s="147"/>
      <c r="V51" s="147"/>
      <c r="W51" s="147"/>
      <c r="X51" s="147"/>
      <c r="Y51" s="147"/>
      <c r="Z51" s="147"/>
      <c r="AA51" s="147"/>
      <c r="AB51" s="147"/>
      <c r="AC51" s="147"/>
      <c r="AD51" s="147"/>
      <c r="AE51" s="147"/>
      <c r="AF51" s="147"/>
      <c r="AG51" s="147"/>
      <c r="AH51" s="147"/>
      <c r="AI51" s="147"/>
    </row>
    <row r="52" spans="1:35" s="144" customFormat="1" x14ac:dyDescent="0.25">
      <c r="A52" s="183"/>
      <c r="B52" s="263"/>
      <c r="C52" s="263"/>
      <c r="D52" s="263"/>
      <c r="E52" s="263"/>
      <c r="F52" s="263"/>
      <c r="G52" s="263"/>
      <c r="H52" s="263"/>
      <c r="I52" s="263"/>
      <c r="J52" s="263"/>
      <c r="K52" s="263"/>
      <c r="L52" s="263"/>
      <c r="M52" s="263"/>
      <c r="N52" s="263"/>
      <c r="O52" s="155"/>
      <c r="Q52" s="147"/>
      <c r="R52" s="147"/>
      <c r="S52" s="147"/>
      <c r="T52" s="147"/>
      <c r="U52" s="147"/>
      <c r="V52" s="147"/>
      <c r="W52" s="147"/>
      <c r="X52" s="147"/>
      <c r="Y52" s="147"/>
      <c r="Z52" s="147"/>
      <c r="AA52" s="147"/>
      <c r="AB52" s="147"/>
      <c r="AC52" s="147"/>
      <c r="AD52" s="147"/>
      <c r="AE52" s="147"/>
      <c r="AF52" s="147"/>
      <c r="AG52" s="147"/>
      <c r="AH52" s="147"/>
      <c r="AI52" s="147"/>
    </row>
    <row r="53" spans="1:35" s="144" customFormat="1" x14ac:dyDescent="0.25">
      <c r="A53" s="183"/>
      <c r="B53" s="155"/>
      <c r="C53" s="155"/>
      <c r="D53" s="155"/>
      <c r="E53" s="155"/>
      <c r="F53" s="155"/>
      <c r="G53" s="155"/>
      <c r="H53" s="155"/>
      <c r="I53" s="155"/>
      <c r="J53" s="155"/>
      <c r="K53" s="155"/>
      <c r="L53" s="155"/>
      <c r="M53" s="155"/>
      <c r="N53" s="155"/>
      <c r="O53" s="155"/>
      <c r="Q53" s="147"/>
      <c r="R53" s="147"/>
      <c r="S53" s="147"/>
      <c r="T53" s="147"/>
      <c r="U53" s="147"/>
      <c r="V53" s="147"/>
      <c r="W53" s="147"/>
      <c r="X53" s="147"/>
      <c r="Y53" s="147"/>
      <c r="Z53" s="147"/>
      <c r="AA53" s="147"/>
      <c r="AB53" s="147"/>
      <c r="AC53" s="147"/>
      <c r="AD53" s="147"/>
      <c r="AE53" s="147"/>
      <c r="AF53" s="147"/>
      <c r="AG53" s="147"/>
      <c r="AH53" s="147"/>
      <c r="AI53" s="147"/>
    </row>
    <row r="54" spans="1:35" s="144" customFormat="1" x14ac:dyDescent="0.25">
      <c r="A54" s="183"/>
      <c r="B54" s="263"/>
      <c r="C54" s="263"/>
      <c r="D54" s="263"/>
      <c r="E54" s="263"/>
      <c r="F54" s="263"/>
      <c r="G54" s="263"/>
      <c r="H54" s="263"/>
      <c r="I54" s="263"/>
      <c r="J54" s="263"/>
      <c r="K54" s="263"/>
      <c r="L54" s="263"/>
      <c r="M54" s="263"/>
      <c r="N54" s="263"/>
      <c r="O54" s="155"/>
      <c r="Q54" s="147"/>
      <c r="R54" s="147"/>
      <c r="S54" s="147"/>
      <c r="T54" s="147"/>
      <c r="U54" s="147"/>
      <c r="V54" s="147"/>
      <c r="W54" s="147"/>
      <c r="X54" s="147"/>
      <c r="Y54" s="147"/>
      <c r="Z54" s="147"/>
      <c r="AA54" s="147"/>
      <c r="AB54" s="147"/>
      <c r="AC54" s="147"/>
      <c r="AD54" s="147"/>
      <c r="AE54" s="147"/>
      <c r="AF54" s="147"/>
      <c r="AG54" s="147"/>
      <c r="AH54" s="147"/>
      <c r="AI54" s="147"/>
    </row>
    <row r="55" spans="1:35" s="144" customFormat="1" x14ac:dyDescent="0.25">
      <c r="A55" s="183"/>
      <c r="B55" s="263"/>
      <c r="C55" s="263"/>
      <c r="D55" s="263"/>
      <c r="E55" s="263"/>
      <c r="F55" s="263"/>
      <c r="G55" s="263"/>
      <c r="H55" s="263"/>
      <c r="I55" s="263"/>
      <c r="J55" s="263"/>
      <c r="K55" s="263"/>
      <c r="L55" s="263"/>
      <c r="M55" s="263"/>
      <c r="N55" s="263"/>
      <c r="O55" s="155"/>
      <c r="Q55" s="147"/>
      <c r="R55" s="147"/>
      <c r="S55" s="147"/>
      <c r="T55" s="147"/>
      <c r="U55" s="147"/>
      <c r="V55" s="147"/>
      <c r="W55" s="147"/>
      <c r="X55" s="147"/>
      <c r="Y55" s="147"/>
      <c r="Z55" s="147"/>
      <c r="AA55" s="147"/>
      <c r="AB55" s="147"/>
      <c r="AC55" s="147"/>
      <c r="AD55" s="147"/>
      <c r="AE55" s="147"/>
      <c r="AF55" s="147"/>
      <c r="AG55" s="147"/>
      <c r="AH55" s="147"/>
      <c r="AI55" s="147"/>
    </row>
    <row r="64" spans="1:35" ht="13" x14ac:dyDescent="0.25">
      <c r="A64" s="187"/>
      <c r="B64" s="188" t="s">
        <v>1</v>
      </c>
      <c r="C64" s="272" t="s">
        <v>2009</v>
      </c>
      <c r="D64" s="276"/>
      <c r="E64" s="276"/>
      <c r="F64" s="276"/>
      <c r="G64" s="276"/>
      <c r="H64" s="276"/>
      <c r="I64" s="276"/>
      <c r="J64" s="276"/>
      <c r="K64" s="276"/>
      <c r="L64" s="276"/>
      <c r="M64" s="276"/>
      <c r="N64" s="273"/>
      <c r="O64" s="189"/>
    </row>
    <row r="65" spans="1:35" ht="13" x14ac:dyDescent="0.25">
      <c r="A65" s="187"/>
      <c r="B65" s="176"/>
      <c r="C65" s="153">
        <v>2019</v>
      </c>
      <c r="D65" s="153">
        <v>2020</v>
      </c>
      <c r="E65" s="153">
        <v>2030</v>
      </c>
      <c r="F65" s="153">
        <v>2040</v>
      </c>
      <c r="G65" s="153">
        <v>2050</v>
      </c>
      <c r="H65" s="272" t="s">
        <v>986</v>
      </c>
      <c r="I65" s="273"/>
      <c r="J65" s="272" t="s">
        <v>1973</v>
      </c>
      <c r="K65" s="273"/>
      <c r="L65" s="153" t="s">
        <v>988</v>
      </c>
      <c r="M65" s="153" t="s">
        <v>989</v>
      </c>
      <c r="N65" s="190" t="s">
        <v>1974</v>
      </c>
      <c r="O65" s="191"/>
    </row>
    <row r="66" spans="1:35" ht="13" x14ac:dyDescent="0.25">
      <c r="A66" s="187"/>
      <c r="B66" s="267" t="s">
        <v>196</v>
      </c>
      <c r="C66" s="268"/>
      <c r="D66" s="268"/>
      <c r="E66" s="268"/>
      <c r="F66" s="268"/>
      <c r="G66" s="268"/>
      <c r="H66" s="192" t="s">
        <v>990</v>
      </c>
      <c r="I66" s="192" t="s">
        <v>991</v>
      </c>
      <c r="J66" s="192" t="s">
        <v>990</v>
      </c>
      <c r="K66" s="192" t="s">
        <v>991</v>
      </c>
      <c r="L66" s="193"/>
      <c r="M66" s="194"/>
      <c r="N66" s="195"/>
      <c r="O66" s="191"/>
    </row>
    <row r="67" spans="1:35" ht="13" x14ac:dyDescent="0.25">
      <c r="A67" s="187"/>
      <c r="B67" s="196" t="s">
        <v>992</v>
      </c>
      <c r="C67" s="274" t="s">
        <v>1975</v>
      </c>
      <c r="D67" s="274"/>
      <c r="E67" s="274"/>
      <c r="F67" s="274"/>
      <c r="G67" s="274"/>
      <c r="H67" s="172"/>
      <c r="I67" s="172"/>
      <c r="J67" s="172"/>
      <c r="K67" s="172"/>
      <c r="L67" s="172"/>
      <c r="M67" s="172"/>
      <c r="N67" s="197" t="s">
        <v>1976</v>
      </c>
      <c r="O67" s="191"/>
    </row>
    <row r="68" spans="1:35" ht="18" x14ac:dyDescent="0.25">
      <c r="A68" s="187"/>
      <c r="B68" s="196" t="s">
        <v>994</v>
      </c>
      <c r="C68" s="274" t="s">
        <v>2010</v>
      </c>
      <c r="D68" s="274"/>
      <c r="E68" s="274"/>
      <c r="F68" s="274"/>
      <c r="G68" s="274"/>
      <c r="H68" s="172"/>
      <c r="I68" s="172"/>
      <c r="J68" s="172"/>
      <c r="K68" s="172"/>
      <c r="L68" s="172"/>
      <c r="M68" s="172"/>
      <c r="N68" s="197" t="s">
        <v>1978</v>
      </c>
      <c r="O68" s="191"/>
    </row>
    <row r="69" spans="1:35" ht="13" x14ac:dyDescent="0.25">
      <c r="A69" s="187"/>
      <c r="B69" s="198" t="s">
        <v>996</v>
      </c>
      <c r="C69" s="172">
        <v>16.7</v>
      </c>
      <c r="D69" s="172">
        <v>16.7</v>
      </c>
      <c r="E69" s="172">
        <v>16.7</v>
      </c>
      <c r="F69" s="172">
        <v>16.7</v>
      </c>
      <c r="G69" s="172">
        <v>16.7</v>
      </c>
      <c r="H69" s="172">
        <v>16.7</v>
      </c>
      <c r="I69" s="172">
        <v>16.7</v>
      </c>
      <c r="J69" s="172">
        <v>16.7</v>
      </c>
      <c r="K69" s="172">
        <v>16.7</v>
      </c>
      <c r="L69" s="172"/>
      <c r="M69" s="172">
        <v>1</v>
      </c>
      <c r="N69" s="197"/>
      <c r="O69" s="191"/>
    </row>
    <row r="70" spans="1:35" s="144" customFormat="1" ht="13" x14ac:dyDescent="0.25">
      <c r="A70" s="187"/>
      <c r="B70" s="196" t="s">
        <v>998</v>
      </c>
      <c r="C70" s="172" t="s">
        <v>31</v>
      </c>
      <c r="D70" s="172" t="s">
        <v>31</v>
      </c>
      <c r="E70" s="172" t="s">
        <v>31</v>
      </c>
      <c r="F70" s="172" t="s">
        <v>31</v>
      </c>
      <c r="G70" s="172" t="s">
        <v>31</v>
      </c>
      <c r="H70" s="172" t="s">
        <v>31</v>
      </c>
      <c r="I70" s="172" t="s">
        <v>31</v>
      </c>
      <c r="J70" s="172" t="s">
        <v>31</v>
      </c>
      <c r="K70" s="172" t="s">
        <v>31</v>
      </c>
      <c r="L70" s="172" t="s">
        <v>200</v>
      </c>
      <c r="M70" s="172"/>
      <c r="N70" s="197"/>
      <c r="O70" s="191"/>
      <c r="Q70" s="147"/>
      <c r="R70" s="147"/>
      <c r="S70" s="147"/>
      <c r="T70" s="147"/>
      <c r="U70" s="147"/>
      <c r="V70" s="147"/>
      <c r="W70" s="147"/>
      <c r="X70" s="147"/>
      <c r="Y70" s="147"/>
      <c r="Z70" s="147"/>
      <c r="AA70" s="147"/>
      <c r="AB70" s="147"/>
      <c r="AC70" s="147"/>
      <c r="AD70" s="147"/>
      <c r="AE70" s="147"/>
      <c r="AF70" s="147"/>
      <c r="AG70" s="147"/>
      <c r="AH70" s="147"/>
      <c r="AI70" s="147"/>
    </row>
    <row r="71" spans="1:35" ht="13" x14ac:dyDescent="0.25">
      <c r="A71" s="187"/>
      <c r="B71" s="196" t="s">
        <v>1000</v>
      </c>
      <c r="C71" s="172">
        <v>0.1</v>
      </c>
      <c r="D71" s="172">
        <f>$C$10*0.95</f>
        <v>171</v>
      </c>
      <c r="E71" s="172">
        <f>$C$10*0.9</f>
        <v>162</v>
      </c>
      <c r="F71" s="172">
        <f>$C$10*0.8</f>
        <v>144</v>
      </c>
      <c r="G71" s="172">
        <f>$C$10*0.8</f>
        <v>144</v>
      </c>
      <c r="H71" s="172">
        <v>0.1</v>
      </c>
      <c r="I71" s="172">
        <v>0.99</v>
      </c>
      <c r="J71" s="172">
        <f>$C$10*0.85</f>
        <v>153</v>
      </c>
      <c r="K71" s="172">
        <f>$C$10*0.8</f>
        <v>144</v>
      </c>
      <c r="L71" s="172" t="s">
        <v>228</v>
      </c>
      <c r="M71" s="172" t="s">
        <v>2011</v>
      </c>
      <c r="N71" s="197"/>
      <c r="O71" s="191"/>
    </row>
    <row r="72" spans="1:35" ht="13" x14ac:dyDescent="0.25">
      <c r="A72" s="187"/>
      <c r="B72" s="176" t="s">
        <v>1980</v>
      </c>
      <c r="C72" s="171">
        <f>(16.67/(16.67+2))-0.01</f>
        <v>0.88287627209426889</v>
      </c>
      <c r="D72" s="171">
        <f>(16.67/(16.67+2))-0.01</f>
        <v>0.88287627209426889</v>
      </c>
      <c r="E72" s="171">
        <f>(16.67/(16.67+2*0.93))-0.01</f>
        <v>0.88962223421478681</v>
      </c>
      <c r="F72" s="171">
        <f>(16.67/(16.67+2*0.86))-0.01</f>
        <v>0.89647090810222951</v>
      </c>
      <c r="G72" s="171">
        <f>(16.67/(16.67+2*0.8))-0.01</f>
        <v>0.90242474001094686</v>
      </c>
      <c r="H72" s="171">
        <f>(16.67/(16.67+2))-0.01</f>
        <v>0.88287627209426889</v>
      </c>
      <c r="I72" s="171">
        <f>(16.67/(16.67+2))-0.01</f>
        <v>0.88287627209426889</v>
      </c>
      <c r="J72" s="171">
        <f>(16.67/(16.67+2*0.85))-0.01</f>
        <v>0.89745781164942851</v>
      </c>
      <c r="K72" s="171">
        <f>(16.67/(16.67+2*0.8))-0.01</f>
        <v>0.90242474001094686</v>
      </c>
      <c r="L72" s="172" t="s">
        <v>211</v>
      </c>
      <c r="M72" s="172">
        <v>1</v>
      </c>
      <c r="N72" s="197"/>
      <c r="O72" s="191"/>
    </row>
    <row r="73" spans="1:35" s="144" customFormat="1" ht="13" x14ac:dyDescent="0.25">
      <c r="A73" s="187"/>
      <c r="B73" s="199" t="s">
        <v>1981</v>
      </c>
      <c r="C73" s="171">
        <f>(16.67/(16.67+2))-0.01</f>
        <v>0.88287627209426889</v>
      </c>
      <c r="D73" s="171">
        <f>(16.67/(16.67+2))-0.01</f>
        <v>0.88287627209426889</v>
      </c>
      <c r="E73" s="171">
        <f>(16.67/(16.67+2*0.93))-0.01</f>
        <v>0.88962223421478681</v>
      </c>
      <c r="F73" s="171">
        <f>(16.67/(16.67+2*0.86))-0.01</f>
        <v>0.89647090810222951</v>
      </c>
      <c r="G73" s="171">
        <f>(16.67/(16.67+2*0.8))-0.01</f>
        <v>0.90242474001094686</v>
      </c>
      <c r="H73" s="171">
        <f>(16.67/(16.67+2))-0.01</f>
        <v>0.88287627209426889</v>
      </c>
      <c r="I73" s="171">
        <f>(16.67/(16.67+2))-0.01</f>
        <v>0.88287627209426889</v>
      </c>
      <c r="J73" s="171">
        <f>(16.67/(16.67+2*0.85))-0.01</f>
        <v>0.89745781164942851</v>
      </c>
      <c r="K73" s="171">
        <f>(16.67/(16.67+2*0.8))-0.01</f>
        <v>0.90242474001094686</v>
      </c>
      <c r="L73" s="172" t="s">
        <v>252</v>
      </c>
      <c r="M73" s="172"/>
      <c r="N73" s="197"/>
      <c r="O73" s="191"/>
      <c r="Q73" s="147"/>
      <c r="R73" s="147"/>
      <c r="S73" s="147"/>
      <c r="T73" s="147"/>
      <c r="U73" s="147"/>
      <c r="V73" s="147"/>
      <c r="W73" s="147"/>
      <c r="X73" s="147"/>
      <c r="Y73" s="147"/>
      <c r="Z73" s="147"/>
      <c r="AA73" s="147"/>
      <c r="AB73" s="147"/>
      <c r="AC73" s="147"/>
      <c r="AD73" s="147"/>
      <c r="AE73" s="147"/>
      <c r="AF73" s="147"/>
      <c r="AG73" s="147"/>
      <c r="AH73" s="147"/>
      <c r="AI73" s="147"/>
    </row>
    <row r="74" spans="1:35" s="144" customFormat="1" ht="13" x14ac:dyDescent="0.25">
      <c r="A74" s="187"/>
      <c r="B74" s="199" t="s">
        <v>1982</v>
      </c>
      <c r="C74" s="171" t="s">
        <v>1983</v>
      </c>
      <c r="D74" s="171" t="s">
        <v>1983</v>
      </c>
      <c r="E74" s="171" t="s">
        <v>1983</v>
      </c>
      <c r="F74" s="171" t="s">
        <v>1983</v>
      </c>
      <c r="G74" s="171" t="s">
        <v>1983</v>
      </c>
      <c r="H74" s="171" t="s">
        <v>1983</v>
      </c>
      <c r="I74" s="171" t="s">
        <v>1983</v>
      </c>
      <c r="J74" s="171" t="s">
        <v>1983</v>
      </c>
      <c r="K74" s="171" t="s">
        <v>1983</v>
      </c>
      <c r="L74" s="172" t="s">
        <v>193</v>
      </c>
      <c r="M74" s="172"/>
      <c r="N74" s="197"/>
      <c r="O74" s="191"/>
      <c r="Q74" s="147"/>
      <c r="R74" s="147"/>
      <c r="S74" s="147"/>
      <c r="T74" s="147"/>
      <c r="U74" s="147"/>
      <c r="V74" s="147"/>
      <c r="W74" s="147"/>
      <c r="X74" s="147"/>
      <c r="Y74" s="147"/>
      <c r="Z74" s="147"/>
      <c r="AA74" s="147"/>
      <c r="AB74" s="147"/>
      <c r="AC74" s="147"/>
      <c r="AD74" s="147"/>
      <c r="AE74" s="147"/>
      <c r="AF74" s="147"/>
      <c r="AG74" s="147"/>
      <c r="AH74" s="147"/>
      <c r="AI74" s="147"/>
    </row>
    <row r="75" spans="1:35" ht="13" x14ac:dyDescent="0.25">
      <c r="A75" s="187"/>
      <c r="B75" s="176" t="s">
        <v>1984</v>
      </c>
      <c r="C75" s="172" t="s">
        <v>1985</v>
      </c>
      <c r="D75" s="172" t="s">
        <v>1985</v>
      </c>
      <c r="E75" s="172" t="s">
        <v>1985</v>
      </c>
      <c r="F75" s="172" t="s">
        <v>1985</v>
      </c>
      <c r="G75" s="172" t="s">
        <v>1985</v>
      </c>
      <c r="H75" s="172" t="s">
        <v>1985</v>
      </c>
      <c r="I75" s="172" t="s">
        <v>1985</v>
      </c>
      <c r="J75" s="172" t="s">
        <v>1985</v>
      </c>
      <c r="K75" s="172" t="s">
        <v>1985</v>
      </c>
      <c r="L75" s="172" t="s">
        <v>345</v>
      </c>
      <c r="M75" s="172"/>
      <c r="N75" s="197"/>
      <c r="O75" s="191"/>
    </row>
    <row r="76" spans="1:35" ht="13" x14ac:dyDescent="0.25">
      <c r="A76" s="187"/>
      <c r="B76" s="176" t="s">
        <v>1986</v>
      </c>
      <c r="C76" s="172" t="s">
        <v>1985</v>
      </c>
      <c r="D76" s="172" t="s">
        <v>1985</v>
      </c>
      <c r="E76" s="172" t="s">
        <v>1985</v>
      </c>
      <c r="F76" s="172" t="s">
        <v>1985</v>
      </c>
      <c r="G76" s="172" t="s">
        <v>1985</v>
      </c>
      <c r="H76" s="172" t="s">
        <v>1985</v>
      </c>
      <c r="I76" s="172" t="s">
        <v>1985</v>
      </c>
      <c r="J76" s="172" t="s">
        <v>1985</v>
      </c>
      <c r="K76" s="172" t="s">
        <v>1985</v>
      </c>
      <c r="L76" s="172" t="s">
        <v>239</v>
      </c>
      <c r="M76" s="172"/>
      <c r="N76" s="197" t="s">
        <v>1987</v>
      </c>
      <c r="O76" s="191"/>
    </row>
    <row r="77" spans="1:35" ht="13" x14ac:dyDescent="0.25">
      <c r="A77" s="187"/>
      <c r="B77" s="176" t="s">
        <v>1011</v>
      </c>
      <c r="C77" s="172">
        <v>0</v>
      </c>
      <c r="D77" s="172">
        <v>0</v>
      </c>
      <c r="E77" s="172">
        <v>0</v>
      </c>
      <c r="F77" s="172">
        <v>0</v>
      </c>
      <c r="G77" s="172">
        <v>0</v>
      </c>
      <c r="H77" s="172">
        <v>0</v>
      </c>
      <c r="I77" s="172">
        <v>0</v>
      </c>
      <c r="J77" s="172">
        <v>0</v>
      </c>
      <c r="K77" s="172">
        <v>0</v>
      </c>
      <c r="L77" s="172" t="s">
        <v>372</v>
      </c>
      <c r="M77" s="172"/>
      <c r="N77" s="197"/>
      <c r="O77" s="191"/>
    </row>
    <row r="78" spans="1:35" ht="13" x14ac:dyDescent="0.25">
      <c r="A78" s="187"/>
      <c r="B78" s="176" t="s">
        <v>1012</v>
      </c>
      <c r="C78" s="172">
        <v>3</v>
      </c>
      <c r="D78" s="172">
        <v>3</v>
      </c>
      <c r="E78" s="172">
        <v>2</v>
      </c>
      <c r="F78" s="172">
        <v>1.5</v>
      </c>
      <c r="G78" s="172">
        <v>1</v>
      </c>
      <c r="H78" s="172">
        <v>3</v>
      </c>
      <c r="I78" s="172">
        <v>3</v>
      </c>
      <c r="J78" s="172">
        <v>1.5</v>
      </c>
      <c r="K78" s="172">
        <v>0.5</v>
      </c>
      <c r="L78" s="172" t="s">
        <v>317</v>
      </c>
      <c r="M78" s="172">
        <v>3</v>
      </c>
      <c r="N78" s="197"/>
      <c r="O78" s="191"/>
    </row>
    <row r="79" spans="1:35" ht="13" x14ac:dyDescent="0.25">
      <c r="A79" s="187"/>
      <c r="B79" s="176" t="s">
        <v>1013</v>
      </c>
      <c r="C79" s="172">
        <v>25</v>
      </c>
      <c r="D79" s="172">
        <v>25</v>
      </c>
      <c r="E79" s="172">
        <v>30</v>
      </c>
      <c r="F79" s="172">
        <v>30</v>
      </c>
      <c r="G79" s="172">
        <v>30</v>
      </c>
      <c r="H79" s="172">
        <v>25</v>
      </c>
      <c r="I79" s="172">
        <v>25</v>
      </c>
      <c r="J79" s="172">
        <v>30</v>
      </c>
      <c r="K79" s="172">
        <v>30</v>
      </c>
      <c r="L79" s="172"/>
      <c r="M79" s="172"/>
      <c r="N79" s="197"/>
      <c r="O79" s="191"/>
    </row>
    <row r="80" spans="1:35" ht="13" x14ac:dyDescent="0.25">
      <c r="A80" s="187"/>
      <c r="B80" s="176" t="s">
        <v>1015</v>
      </c>
      <c r="C80" s="172">
        <v>0.5</v>
      </c>
      <c r="D80" s="172">
        <v>0.5</v>
      </c>
      <c r="E80" s="172">
        <v>0.4</v>
      </c>
      <c r="F80" s="172">
        <v>0.4</v>
      </c>
      <c r="G80" s="172">
        <v>0.3</v>
      </c>
      <c r="H80" s="172">
        <v>0.5</v>
      </c>
      <c r="I80" s="172">
        <v>0.5</v>
      </c>
      <c r="J80" s="172">
        <v>0.3</v>
      </c>
      <c r="K80" s="172">
        <v>0.2</v>
      </c>
      <c r="L80" s="172"/>
      <c r="M80" s="172">
        <v>3</v>
      </c>
      <c r="N80" s="197"/>
      <c r="O80" s="191"/>
    </row>
    <row r="81" spans="1:15" ht="13" x14ac:dyDescent="0.25">
      <c r="A81" s="187"/>
      <c r="B81" s="200"/>
      <c r="C81" s="172"/>
      <c r="D81" s="172"/>
      <c r="E81" s="172"/>
      <c r="F81" s="172"/>
      <c r="G81" s="172"/>
      <c r="H81" s="172"/>
      <c r="I81" s="172"/>
      <c r="J81" s="172"/>
      <c r="K81" s="172"/>
      <c r="L81" s="172"/>
      <c r="M81" s="172"/>
      <c r="N81" s="197"/>
      <c r="O81" s="191"/>
    </row>
    <row r="82" spans="1:15" ht="13" x14ac:dyDescent="0.25">
      <c r="A82" s="187"/>
      <c r="B82" s="278" t="s">
        <v>244</v>
      </c>
      <c r="C82" s="279"/>
      <c r="D82" s="279"/>
      <c r="E82" s="279"/>
      <c r="F82" s="279"/>
      <c r="G82" s="279"/>
      <c r="H82" s="279"/>
      <c r="I82" s="279"/>
      <c r="J82" s="279"/>
      <c r="K82" s="279"/>
      <c r="L82" s="279"/>
      <c r="M82" s="280"/>
      <c r="N82" s="197" t="s">
        <v>1988</v>
      </c>
      <c r="O82" s="191"/>
    </row>
    <row r="83" spans="1:15" ht="13" x14ac:dyDescent="0.25">
      <c r="A83" s="187"/>
      <c r="B83" s="201" t="s">
        <v>1989</v>
      </c>
      <c r="C83" s="172">
        <v>3.3</v>
      </c>
      <c r="D83" s="172">
        <v>3.3</v>
      </c>
      <c r="E83" s="172">
        <v>3.3</v>
      </c>
      <c r="F83" s="172">
        <v>3.3</v>
      </c>
      <c r="G83" s="172">
        <v>3.3</v>
      </c>
      <c r="H83" s="172">
        <v>3.3</v>
      </c>
      <c r="I83" s="172">
        <v>3.3</v>
      </c>
      <c r="J83" s="172">
        <v>3.3</v>
      </c>
      <c r="K83" s="172">
        <v>3.3</v>
      </c>
      <c r="L83" s="172" t="s">
        <v>393</v>
      </c>
      <c r="M83" s="172">
        <v>3</v>
      </c>
      <c r="N83" s="202"/>
      <c r="O83" s="191"/>
    </row>
    <row r="84" spans="1:15" ht="13" x14ac:dyDescent="0.25">
      <c r="A84" s="187"/>
      <c r="B84" s="203" t="s">
        <v>1990</v>
      </c>
      <c r="C84" s="172">
        <v>6.7</v>
      </c>
      <c r="D84" s="172">
        <v>6.7</v>
      </c>
      <c r="E84" s="172">
        <v>6.7</v>
      </c>
      <c r="F84" s="172">
        <v>6.7</v>
      </c>
      <c r="G84" s="172">
        <v>6.7</v>
      </c>
      <c r="H84" s="172">
        <v>6.7</v>
      </c>
      <c r="I84" s="172">
        <v>6.7</v>
      </c>
      <c r="J84" s="172">
        <v>6.7</v>
      </c>
      <c r="K84" s="172">
        <v>6.7</v>
      </c>
      <c r="L84" s="172" t="s">
        <v>393</v>
      </c>
      <c r="M84" s="172">
        <v>3</v>
      </c>
      <c r="N84" s="202"/>
      <c r="O84" s="191"/>
    </row>
    <row r="85" spans="1:15" ht="13" x14ac:dyDescent="0.25">
      <c r="A85" s="187"/>
      <c r="B85" s="204"/>
      <c r="C85" s="172"/>
      <c r="D85" s="172"/>
      <c r="E85" s="172"/>
      <c r="F85" s="172"/>
      <c r="G85" s="172"/>
      <c r="H85" s="172"/>
      <c r="I85" s="172"/>
      <c r="J85" s="172"/>
      <c r="K85" s="172"/>
      <c r="L85" s="172"/>
      <c r="M85" s="172"/>
      <c r="N85" s="197"/>
      <c r="O85" s="191"/>
    </row>
    <row r="86" spans="1:15" ht="13" x14ac:dyDescent="0.25">
      <c r="A86" s="187"/>
      <c r="B86" s="278" t="s">
        <v>1991</v>
      </c>
      <c r="C86" s="279"/>
      <c r="D86" s="279"/>
      <c r="E86" s="279"/>
      <c r="F86" s="279"/>
      <c r="G86" s="279"/>
      <c r="H86" s="279"/>
      <c r="I86" s="279"/>
      <c r="J86" s="279"/>
      <c r="K86" s="279"/>
      <c r="L86" s="279"/>
      <c r="M86" s="280"/>
      <c r="N86" s="195"/>
      <c r="O86" s="191"/>
    </row>
    <row r="87" spans="1:15" ht="23" x14ac:dyDescent="0.25">
      <c r="A87" s="187"/>
      <c r="B87" s="203" t="s">
        <v>1021</v>
      </c>
      <c r="C87" s="205">
        <f>C88+C89+C90</f>
        <v>5.7000000000000002E-2</v>
      </c>
      <c r="D87" s="205">
        <f t="shared" ref="D87:G87" si="2">D88+D89+D90</f>
        <v>5.7000000000000002E-2</v>
      </c>
      <c r="E87" s="205">
        <f t="shared" si="2"/>
        <v>4.4909999999999999E-2</v>
      </c>
      <c r="F87" s="205">
        <f t="shared" si="2"/>
        <v>2.7050400000000002E-2</v>
      </c>
      <c r="G87" s="205">
        <f t="shared" si="2"/>
        <v>2.1000000000000001E-2</v>
      </c>
      <c r="H87" s="205">
        <f>H88+H89+H90</f>
        <v>5.7000000000000002E-2</v>
      </c>
      <c r="I87" s="205">
        <f>I88+I89+I90</f>
        <v>5.7000000000000002E-2</v>
      </c>
      <c r="J87" s="205">
        <f t="shared" ref="J87:K87" si="3">J88+J89+J90</f>
        <v>3.5249999999999997E-2</v>
      </c>
      <c r="K87" s="205">
        <f t="shared" si="3"/>
        <v>2.1000000000000001E-2</v>
      </c>
      <c r="L87" s="172"/>
      <c r="M87" s="172">
        <v>1</v>
      </c>
      <c r="N87" s="197"/>
      <c r="O87" s="191"/>
    </row>
    <row r="88" spans="1:15" ht="23" x14ac:dyDescent="0.25">
      <c r="A88" s="187"/>
      <c r="B88" s="203" t="s">
        <v>2012</v>
      </c>
      <c r="C88" s="205">
        <v>0.03</v>
      </c>
      <c r="D88" s="205">
        <v>0.03</v>
      </c>
      <c r="E88" s="205">
        <f>C88*3/4</f>
        <v>2.2499999999999999E-2</v>
      </c>
      <c r="F88" s="205">
        <f>E88*2/4</f>
        <v>1.125E-2</v>
      </c>
      <c r="G88" s="205">
        <f>C88*1/4</f>
        <v>7.4999999999999997E-3</v>
      </c>
      <c r="H88" s="205">
        <v>0.03</v>
      </c>
      <c r="I88" s="205">
        <v>0.03</v>
      </c>
      <c r="J88" s="205">
        <f>C88*1/2</f>
        <v>1.4999999999999999E-2</v>
      </c>
      <c r="K88" s="205">
        <f>C88*1/4</f>
        <v>7.4999999999999997E-3</v>
      </c>
      <c r="L88" s="172"/>
      <c r="M88" s="172">
        <v>1</v>
      </c>
      <c r="N88" s="197"/>
      <c r="O88" s="191"/>
    </row>
    <row r="89" spans="1:15" ht="23" x14ac:dyDescent="0.25">
      <c r="A89" s="187"/>
      <c r="B89" s="203" t="s">
        <v>2013</v>
      </c>
      <c r="C89" s="205">
        <v>1.7999999999999999E-2</v>
      </c>
      <c r="D89" s="205">
        <v>1.7999999999999999E-2</v>
      </c>
      <c r="E89" s="205">
        <f>D89*0.83</f>
        <v>1.4939999999999998E-2</v>
      </c>
      <c r="F89" s="205">
        <f>E89*0.66</f>
        <v>9.8604000000000001E-3</v>
      </c>
      <c r="G89" s="205">
        <f>C89*0.5</f>
        <v>8.9999999999999993E-3</v>
      </c>
      <c r="H89" s="205">
        <v>1.7999999999999999E-2</v>
      </c>
      <c r="I89" s="205">
        <v>1.7999999999999999E-2</v>
      </c>
      <c r="J89" s="205">
        <f>C89*0.75</f>
        <v>1.3499999999999998E-2</v>
      </c>
      <c r="K89" s="205">
        <f>C89*0.5</f>
        <v>8.9999999999999993E-3</v>
      </c>
      <c r="L89" s="172"/>
      <c r="M89" s="172">
        <v>1</v>
      </c>
      <c r="N89" s="197"/>
      <c r="O89" s="191"/>
    </row>
    <row r="90" spans="1:15" ht="23" x14ac:dyDescent="0.25">
      <c r="A90" s="187"/>
      <c r="B90" s="203" t="s">
        <v>2014</v>
      </c>
      <c r="C90" s="205">
        <v>8.9999999999999993E-3</v>
      </c>
      <c r="D90" s="205">
        <v>8.9999999999999993E-3</v>
      </c>
      <c r="E90" s="205">
        <f>D90*0.83</f>
        <v>7.4699999999999992E-3</v>
      </c>
      <c r="F90" s="205">
        <f>C90*0.66</f>
        <v>5.94E-3</v>
      </c>
      <c r="G90" s="205">
        <f>C90*0.5</f>
        <v>4.4999999999999997E-3</v>
      </c>
      <c r="H90" s="205">
        <v>8.9999999999999993E-3</v>
      </c>
      <c r="I90" s="205">
        <v>8.9999999999999993E-3</v>
      </c>
      <c r="J90" s="205">
        <f>C90*0.75</f>
        <v>6.7499999999999991E-3</v>
      </c>
      <c r="K90" s="205">
        <f>C90*0.5</f>
        <v>4.4999999999999997E-3</v>
      </c>
      <c r="L90" s="172"/>
      <c r="M90" s="172">
        <v>1</v>
      </c>
      <c r="N90" s="197"/>
      <c r="O90" s="191"/>
    </row>
    <row r="91" spans="1:15" ht="13" x14ac:dyDescent="0.25">
      <c r="A91" s="187"/>
      <c r="B91" s="203" t="s">
        <v>1994</v>
      </c>
      <c r="C91" s="172">
        <v>600</v>
      </c>
      <c r="D91" s="172">
        <v>600</v>
      </c>
      <c r="E91" s="172">
        <v>500</v>
      </c>
      <c r="F91" s="172">
        <v>500</v>
      </c>
      <c r="G91" s="172">
        <v>400</v>
      </c>
      <c r="H91" s="172">
        <v>600</v>
      </c>
      <c r="I91" s="172">
        <v>600</v>
      </c>
      <c r="J91" s="172">
        <v>450</v>
      </c>
      <c r="K91" s="172">
        <v>300</v>
      </c>
      <c r="L91" s="172"/>
      <c r="M91" s="172">
        <v>1</v>
      </c>
      <c r="N91" s="197"/>
      <c r="O91" s="191"/>
    </row>
    <row r="92" spans="1:15" ht="13" x14ac:dyDescent="0.25">
      <c r="A92" s="187"/>
      <c r="B92" s="203" t="s">
        <v>1034</v>
      </c>
      <c r="C92" s="172" t="s">
        <v>31</v>
      </c>
      <c r="D92" s="172" t="s">
        <v>31</v>
      </c>
      <c r="E92" s="172" t="s">
        <v>31</v>
      </c>
      <c r="F92" s="172" t="s">
        <v>31</v>
      </c>
      <c r="G92" s="172" t="s">
        <v>31</v>
      </c>
      <c r="H92" s="172" t="s">
        <v>31</v>
      </c>
      <c r="I92" s="172" t="s">
        <v>31</v>
      </c>
      <c r="J92" s="172" t="s">
        <v>31</v>
      </c>
      <c r="K92" s="172" t="s">
        <v>31</v>
      </c>
      <c r="L92" s="172"/>
      <c r="M92" s="172"/>
      <c r="N92" s="197"/>
      <c r="O92" s="191"/>
    </row>
    <row r="93" spans="1:15" ht="13" x14ac:dyDescent="0.25">
      <c r="A93" s="187"/>
      <c r="B93" s="204"/>
      <c r="C93" s="172"/>
      <c r="D93" s="172"/>
      <c r="E93" s="172"/>
      <c r="F93" s="172"/>
      <c r="G93" s="172"/>
      <c r="H93" s="172"/>
      <c r="I93" s="172"/>
      <c r="J93" s="172"/>
      <c r="K93" s="172"/>
      <c r="L93" s="172"/>
      <c r="M93" s="172"/>
      <c r="N93" s="197"/>
      <c r="O93" s="191"/>
    </row>
    <row r="94" spans="1:15" ht="13" x14ac:dyDescent="0.25">
      <c r="A94" s="187"/>
      <c r="B94" s="278" t="s">
        <v>1377</v>
      </c>
      <c r="C94" s="279"/>
      <c r="D94" s="279"/>
      <c r="E94" s="279"/>
      <c r="F94" s="279"/>
      <c r="G94" s="279"/>
      <c r="H94" s="279"/>
      <c r="I94" s="279"/>
      <c r="J94" s="279"/>
      <c r="K94" s="279"/>
      <c r="L94" s="279"/>
      <c r="M94" s="280"/>
      <c r="N94" s="197" t="s">
        <v>1995</v>
      </c>
      <c r="O94" s="191"/>
    </row>
    <row r="95" spans="1:15" ht="13" x14ac:dyDescent="0.25">
      <c r="A95" s="187"/>
      <c r="B95" s="203" t="s">
        <v>2015</v>
      </c>
      <c r="C95" s="172">
        <v>33.299999999999997</v>
      </c>
      <c r="D95" s="172">
        <v>33.299999999999997</v>
      </c>
      <c r="E95" s="172">
        <v>33.299999999999997</v>
      </c>
      <c r="F95" s="172">
        <v>33.299999999999997</v>
      </c>
      <c r="G95" s="172">
        <v>33.299999999999997</v>
      </c>
      <c r="H95" s="172">
        <v>33.299999999999997</v>
      </c>
      <c r="I95" s="172">
        <v>33.299999999999997</v>
      </c>
      <c r="J95" s="172">
        <v>33.299999999999997</v>
      </c>
      <c r="K95" s="172">
        <v>33.299999999999997</v>
      </c>
      <c r="L95" s="172"/>
      <c r="M95" s="172"/>
      <c r="N95" s="197"/>
      <c r="O95" s="191"/>
    </row>
    <row r="96" spans="1:15" ht="27" x14ac:dyDescent="0.25">
      <c r="A96" s="187"/>
      <c r="B96" s="203" t="s">
        <v>2016</v>
      </c>
      <c r="C96" s="172">
        <v>0.09</v>
      </c>
      <c r="D96" s="172">
        <v>0.09</v>
      </c>
      <c r="E96" s="172">
        <v>0.09</v>
      </c>
      <c r="F96" s="172">
        <v>0.09</v>
      </c>
      <c r="G96" s="172">
        <v>0.09</v>
      </c>
      <c r="H96" s="172">
        <v>0.09</v>
      </c>
      <c r="I96" s="172">
        <v>0.09</v>
      </c>
      <c r="J96" s="172">
        <v>0.09</v>
      </c>
      <c r="K96" s="172">
        <v>0.09</v>
      </c>
      <c r="L96" s="172"/>
      <c r="M96" s="172"/>
      <c r="N96" s="206"/>
      <c r="O96" s="191"/>
    </row>
    <row r="97" spans="1:15" ht="25" x14ac:dyDescent="0.25">
      <c r="A97" s="187"/>
      <c r="B97" s="203" t="s">
        <v>2017</v>
      </c>
      <c r="C97" s="172" t="s">
        <v>2018</v>
      </c>
      <c r="D97" s="172" t="s">
        <v>2018</v>
      </c>
      <c r="E97" s="172" t="s">
        <v>2019</v>
      </c>
      <c r="F97" s="172" t="s">
        <v>2019</v>
      </c>
      <c r="G97" s="172" t="s">
        <v>2019</v>
      </c>
      <c r="H97" s="172" t="s">
        <v>2019</v>
      </c>
      <c r="I97" s="172" t="s">
        <v>2019</v>
      </c>
      <c r="J97" s="172" t="s">
        <v>2019</v>
      </c>
      <c r="K97" s="172" t="s">
        <v>2019</v>
      </c>
      <c r="L97" s="207"/>
      <c r="M97" s="172">
        <v>4</v>
      </c>
      <c r="N97" s="208"/>
      <c r="O97" s="209"/>
    </row>
    <row r="98" spans="1:15" ht="11.5" x14ac:dyDescent="0.25">
      <c r="A98" s="210" t="s">
        <v>1198</v>
      </c>
      <c r="B98" s="211"/>
      <c r="C98" s="187"/>
      <c r="D98" s="187"/>
      <c r="E98" s="187"/>
      <c r="F98" s="187"/>
      <c r="G98" s="187"/>
      <c r="H98" s="187"/>
      <c r="I98" s="187"/>
      <c r="J98" s="187"/>
      <c r="K98" s="187"/>
      <c r="L98" s="187"/>
      <c r="M98" s="212"/>
      <c r="N98" s="187"/>
      <c r="O98" s="187"/>
    </row>
    <row r="99" spans="1:15" ht="11.5" x14ac:dyDescent="0.25">
      <c r="A99" s="212" t="s">
        <v>200</v>
      </c>
      <c r="B99" s="277" t="s">
        <v>2020</v>
      </c>
      <c r="C99" s="277"/>
      <c r="D99" s="277"/>
      <c r="E99" s="277"/>
      <c r="F99" s="277"/>
      <c r="G99" s="277"/>
      <c r="H99" s="277"/>
      <c r="I99" s="277"/>
      <c r="J99" s="277"/>
      <c r="K99" s="277"/>
      <c r="L99" s="277"/>
      <c r="M99" s="277"/>
      <c r="N99" s="277"/>
      <c r="O99" s="211"/>
    </row>
    <row r="100" spans="1:15" ht="11.5" x14ac:dyDescent="0.25">
      <c r="A100" s="212" t="s">
        <v>228</v>
      </c>
      <c r="B100" s="281" t="s">
        <v>2021</v>
      </c>
      <c r="C100" s="277"/>
      <c r="D100" s="277"/>
      <c r="E100" s="277"/>
      <c r="F100" s="277"/>
      <c r="G100" s="277"/>
      <c r="H100" s="277"/>
      <c r="I100" s="277"/>
      <c r="J100" s="277"/>
      <c r="K100" s="277"/>
      <c r="L100" s="277"/>
      <c r="M100" s="277"/>
      <c r="N100" s="277"/>
      <c r="O100" s="211"/>
    </row>
    <row r="101" spans="1:15" ht="11.5" x14ac:dyDescent="0.25">
      <c r="A101" s="212" t="s">
        <v>211</v>
      </c>
      <c r="B101" s="277" t="s">
        <v>2022</v>
      </c>
      <c r="C101" s="277"/>
      <c r="D101" s="277"/>
      <c r="E101" s="277"/>
      <c r="F101" s="277"/>
      <c r="G101" s="277"/>
      <c r="H101" s="277"/>
      <c r="I101" s="277"/>
      <c r="J101" s="277"/>
      <c r="K101" s="277"/>
      <c r="L101" s="277"/>
      <c r="M101" s="277"/>
      <c r="N101" s="277"/>
      <c r="O101" s="211"/>
    </row>
    <row r="102" spans="1:15" ht="46" x14ac:dyDescent="0.25">
      <c r="A102" s="212" t="s">
        <v>252</v>
      </c>
      <c r="B102" s="213" t="s">
        <v>2023</v>
      </c>
      <c r="C102" s="214"/>
      <c r="D102" s="214"/>
      <c r="E102" s="214"/>
      <c r="F102" s="214"/>
      <c r="G102" s="214"/>
      <c r="H102" s="214"/>
      <c r="I102" s="214"/>
      <c r="J102" s="214"/>
      <c r="K102" s="214"/>
      <c r="L102" s="214"/>
      <c r="M102" s="215"/>
      <c r="N102" s="214"/>
      <c r="O102" s="211"/>
    </row>
    <row r="103" spans="1:15" ht="11.5" x14ac:dyDescent="0.25">
      <c r="A103" s="212" t="s">
        <v>193</v>
      </c>
      <c r="B103" s="277" t="s">
        <v>2024</v>
      </c>
      <c r="C103" s="277"/>
      <c r="D103" s="277"/>
      <c r="E103" s="277"/>
      <c r="F103" s="277"/>
      <c r="G103" s="277"/>
      <c r="H103" s="277"/>
      <c r="I103" s="277"/>
      <c r="J103" s="277"/>
      <c r="K103" s="277"/>
      <c r="L103" s="277"/>
      <c r="M103" s="277"/>
      <c r="N103" s="277"/>
      <c r="O103" s="211"/>
    </row>
    <row r="104" spans="1:15" ht="11.5" x14ac:dyDescent="0.25">
      <c r="A104" s="212" t="s">
        <v>345</v>
      </c>
      <c r="B104" s="277" t="s">
        <v>2025</v>
      </c>
      <c r="C104" s="277"/>
      <c r="D104" s="277"/>
      <c r="E104" s="277"/>
      <c r="F104" s="277"/>
      <c r="G104" s="277"/>
      <c r="H104" s="277"/>
      <c r="I104" s="277"/>
      <c r="J104" s="277"/>
      <c r="K104" s="277"/>
      <c r="L104" s="277"/>
      <c r="M104" s="277"/>
      <c r="N104" s="277"/>
      <c r="O104" s="211"/>
    </row>
    <row r="105" spans="1:15" ht="11.5" x14ac:dyDescent="0.25">
      <c r="A105" s="212" t="s">
        <v>317</v>
      </c>
      <c r="B105" s="277" t="s">
        <v>2026</v>
      </c>
      <c r="C105" s="277"/>
      <c r="D105" s="277"/>
      <c r="E105" s="277"/>
      <c r="F105" s="277"/>
      <c r="G105" s="277"/>
      <c r="H105" s="277"/>
      <c r="I105" s="277"/>
      <c r="J105" s="277"/>
      <c r="K105" s="277"/>
      <c r="L105" s="277"/>
      <c r="M105" s="277"/>
      <c r="N105" s="277"/>
      <c r="O105" s="214"/>
    </row>
    <row r="106" spans="1:15" ht="11.5" x14ac:dyDescent="0.25">
      <c r="A106" s="212" t="s">
        <v>393</v>
      </c>
      <c r="B106" s="277" t="s">
        <v>2027</v>
      </c>
      <c r="C106" s="277"/>
      <c r="D106" s="277"/>
      <c r="E106" s="277"/>
      <c r="F106" s="277"/>
      <c r="G106" s="277"/>
      <c r="H106" s="277"/>
      <c r="I106" s="277"/>
      <c r="J106" s="277"/>
      <c r="K106" s="277"/>
      <c r="L106" s="277"/>
      <c r="M106" s="277"/>
      <c r="N106" s="277"/>
      <c r="O106" s="211"/>
    </row>
    <row r="107" spans="1:15" ht="11.5" x14ac:dyDescent="0.25">
      <c r="A107" s="212" t="s">
        <v>372</v>
      </c>
      <c r="B107" s="277" t="s">
        <v>2028</v>
      </c>
      <c r="C107" s="277"/>
      <c r="D107" s="277"/>
      <c r="E107" s="277"/>
      <c r="F107" s="277"/>
      <c r="G107" s="277"/>
      <c r="H107" s="277"/>
      <c r="I107" s="277"/>
      <c r="J107" s="277"/>
      <c r="K107" s="277"/>
      <c r="L107" s="277"/>
      <c r="M107" s="277"/>
      <c r="N107" s="277"/>
      <c r="O107" s="187"/>
    </row>
    <row r="108" spans="1:15" ht="11.5" x14ac:dyDescent="0.25">
      <c r="A108" s="212" t="s">
        <v>239</v>
      </c>
      <c r="B108" s="277" t="s">
        <v>2029</v>
      </c>
      <c r="C108" s="277"/>
      <c r="D108" s="277"/>
      <c r="E108" s="277"/>
      <c r="F108" s="277"/>
      <c r="G108" s="277"/>
      <c r="H108" s="277"/>
      <c r="I108" s="277"/>
      <c r="J108" s="277"/>
      <c r="K108" s="277"/>
      <c r="L108" s="277"/>
      <c r="M108" s="277"/>
      <c r="N108" s="277"/>
      <c r="O108" s="187"/>
    </row>
    <row r="109" spans="1:15" ht="11.5" x14ac:dyDescent="0.25">
      <c r="A109" s="216"/>
      <c r="B109" s="277"/>
      <c r="C109" s="277"/>
      <c r="D109" s="277"/>
      <c r="E109" s="277"/>
      <c r="F109" s="277"/>
      <c r="G109" s="277"/>
      <c r="H109" s="277"/>
      <c r="I109" s="277"/>
      <c r="J109" s="277"/>
      <c r="K109" s="277"/>
      <c r="L109" s="277"/>
      <c r="M109" s="277"/>
      <c r="N109" s="277"/>
      <c r="O109" s="211"/>
    </row>
    <row r="110" spans="1:15" ht="14.5" x14ac:dyDescent="0.25">
      <c r="A110" s="216"/>
      <c r="B110" s="277"/>
      <c r="C110" s="277"/>
      <c r="D110" s="277"/>
      <c r="E110" s="277"/>
      <c r="F110" s="277"/>
      <c r="G110" s="277"/>
      <c r="H110" s="277"/>
      <c r="I110" s="277"/>
      <c r="J110" s="277"/>
      <c r="K110" s="277"/>
      <c r="L110" s="277"/>
      <c r="M110" s="277"/>
      <c r="N110" s="277"/>
      <c r="O110" s="217"/>
    </row>
    <row r="111" spans="1:15" ht="14.5" x14ac:dyDescent="0.25">
      <c r="A111" s="216"/>
      <c r="B111" s="277"/>
      <c r="C111" s="277"/>
      <c r="D111" s="277"/>
      <c r="E111" s="277"/>
      <c r="F111" s="277"/>
      <c r="G111" s="277"/>
      <c r="H111" s="277"/>
      <c r="I111" s="277"/>
      <c r="J111" s="277"/>
      <c r="K111" s="277"/>
      <c r="L111" s="277"/>
      <c r="M111" s="277"/>
      <c r="N111" s="277"/>
      <c r="O111" s="217"/>
    </row>
    <row r="112" spans="1:15" ht="14.5" x14ac:dyDescent="0.25">
      <c r="A112" s="187"/>
      <c r="B112" s="218"/>
      <c r="C112" s="217"/>
      <c r="D112" s="217"/>
      <c r="E112" s="217"/>
      <c r="F112" s="217"/>
      <c r="G112" s="217"/>
      <c r="H112" s="217"/>
      <c r="I112" s="217"/>
      <c r="J112" s="217"/>
      <c r="K112" s="217"/>
      <c r="L112" s="217"/>
      <c r="M112" s="219"/>
      <c r="N112" s="217"/>
      <c r="O112" s="217"/>
    </row>
    <row r="113" spans="1:15" ht="11.5" x14ac:dyDescent="0.25">
      <c r="A113" s="187"/>
      <c r="B113" s="277"/>
      <c r="C113" s="277"/>
      <c r="D113" s="277"/>
      <c r="E113" s="277"/>
      <c r="F113" s="277"/>
      <c r="G113" s="277"/>
      <c r="H113" s="277"/>
      <c r="I113" s="277"/>
      <c r="J113" s="277"/>
      <c r="K113" s="277"/>
      <c r="L113" s="277"/>
      <c r="M113" s="277"/>
      <c r="N113" s="277"/>
      <c r="O113" s="211"/>
    </row>
    <row r="114" spans="1:15" ht="11.5" x14ac:dyDescent="0.25">
      <c r="A114" s="187"/>
      <c r="B114" s="277"/>
      <c r="C114" s="277"/>
      <c r="D114" s="277"/>
      <c r="E114" s="277"/>
      <c r="F114" s="277"/>
      <c r="G114" s="277"/>
      <c r="H114" s="277"/>
      <c r="I114" s="277"/>
      <c r="J114" s="277"/>
      <c r="K114" s="277"/>
      <c r="L114" s="277"/>
      <c r="M114" s="277"/>
      <c r="N114" s="277"/>
      <c r="O114" s="211"/>
    </row>
    <row r="115" spans="1:15" ht="11.5" x14ac:dyDescent="0.25">
      <c r="A115" s="187"/>
      <c r="B115" s="211"/>
      <c r="C115" s="211"/>
      <c r="D115" s="211"/>
      <c r="E115" s="211"/>
      <c r="F115" s="211"/>
      <c r="G115" s="211"/>
      <c r="H115" s="211"/>
      <c r="I115" s="211"/>
      <c r="J115" s="211"/>
      <c r="K115" s="211"/>
      <c r="L115" s="211"/>
      <c r="M115" s="209"/>
      <c r="N115" s="211"/>
      <c r="O115" s="211"/>
    </row>
    <row r="116" spans="1:15" ht="11.5" x14ac:dyDescent="0.25">
      <c r="A116" s="187"/>
      <c r="B116" s="277"/>
      <c r="C116" s="277"/>
      <c r="D116" s="277"/>
      <c r="E116" s="277"/>
      <c r="F116" s="277"/>
      <c r="G116" s="277"/>
      <c r="H116" s="277"/>
      <c r="I116" s="277"/>
      <c r="J116" s="277"/>
      <c r="K116" s="277"/>
      <c r="L116" s="277"/>
      <c r="M116" s="277"/>
      <c r="N116" s="277"/>
      <c r="O116" s="211"/>
    </row>
  </sheetData>
  <mergeCells count="55">
    <mergeCell ref="B116:N116"/>
    <mergeCell ref="B108:N108"/>
    <mergeCell ref="B109:N109"/>
    <mergeCell ref="B110:N110"/>
    <mergeCell ref="B111:N111"/>
    <mergeCell ref="B113:N113"/>
    <mergeCell ref="B114:N114"/>
    <mergeCell ref="B107:N107"/>
    <mergeCell ref="C68:G68"/>
    <mergeCell ref="B82:M82"/>
    <mergeCell ref="B86:M86"/>
    <mergeCell ref="B94:M94"/>
    <mergeCell ref="B99:N99"/>
    <mergeCell ref="B100:N100"/>
    <mergeCell ref="B101:N101"/>
    <mergeCell ref="B103:N103"/>
    <mergeCell ref="B104:N104"/>
    <mergeCell ref="B105:N105"/>
    <mergeCell ref="B106:N106"/>
    <mergeCell ref="H65:I65"/>
    <mergeCell ref="J65:K65"/>
    <mergeCell ref="B66:G66"/>
    <mergeCell ref="C67:G67"/>
    <mergeCell ref="B40:N40"/>
    <mergeCell ref="B41:N41"/>
    <mergeCell ref="B42:N42"/>
    <mergeCell ref="B45:N45"/>
    <mergeCell ref="B47:N47"/>
    <mergeCell ref="B48:N48"/>
    <mergeCell ref="B51:N51"/>
    <mergeCell ref="B52:N52"/>
    <mergeCell ref="B54:N54"/>
    <mergeCell ref="B55:N55"/>
    <mergeCell ref="C64:N64"/>
    <mergeCell ref="B39:N39"/>
    <mergeCell ref="C6:G6"/>
    <mergeCell ref="AD6:AI6"/>
    <mergeCell ref="C7:G7"/>
    <mergeCell ref="B21:M21"/>
    <mergeCell ref="U22:AA22"/>
    <mergeCell ref="B25:M25"/>
    <mergeCell ref="AC25:AI25"/>
    <mergeCell ref="U29:AA29"/>
    <mergeCell ref="B32:M32"/>
    <mergeCell ref="AC32:AI32"/>
    <mergeCell ref="B37:N37"/>
    <mergeCell ref="B38:N38"/>
    <mergeCell ref="B5:G5"/>
    <mergeCell ref="U5:AA5"/>
    <mergeCell ref="AC5:AI5"/>
    <mergeCell ref="C3:N3"/>
    <mergeCell ref="V3:AA3"/>
    <mergeCell ref="AD3:AI3"/>
    <mergeCell ref="H4:I4"/>
    <mergeCell ref="J4:K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election activeCell="B3" sqref="B3"/>
    </sheetView>
  </sheetViews>
  <sheetFormatPr defaultRowHeight="14.5" x14ac:dyDescent="0.35"/>
  <cols>
    <col min="1" max="3" width="20.54296875" customWidth="1"/>
    <col min="4" max="4" width="49.453125" customWidth="1"/>
    <col min="5" max="5" width="21.54296875" bestFit="1" customWidth="1"/>
    <col min="6" max="11" width="8.54296875" customWidth="1"/>
  </cols>
  <sheetData>
    <row r="1" spans="1:11" x14ac:dyDescent="0.35">
      <c r="A1" s="137" t="s">
        <v>166</v>
      </c>
      <c r="B1" s="137" t="s">
        <v>167</v>
      </c>
      <c r="C1" s="137" t="s">
        <v>172</v>
      </c>
      <c r="D1" s="137" t="s">
        <v>173</v>
      </c>
      <c r="E1" s="137" t="s">
        <v>176</v>
      </c>
      <c r="F1" s="137" t="s">
        <v>177</v>
      </c>
      <c r="G1" s="137" t="s">
        <v>178</v>
      </c>
      <c r="H1" s="137" t="s">
        <v>179</v>
      </c>
      <c r="I1" s="137" t="s">
        <v>180</v>
      </c>
      <c r="J1" s="137" t="s">
        <v>181</v>
      </c>
      <c r="K1" s="137" t="s">
        <v>182</v>
      </c>
    </row>
    <row r="2" spans="1:11" x14ac:dyDescent="0.3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3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3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3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3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3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3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3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35">
      <c r="A10" s="138" t="s">
        <v>1203</v>
      </c>
      <c r="B10" s="138" t="s">
        <v>1204</v>
      </c>
      <c r="C10" s="138" t="s">
        <v>196</v>
      </c>
      <c r="D10" s="138" t="s">
        <v>1208</v>
      </c>
      <c r="E10" s="138" t="s">
        <v>1209</v>
      </c>
      <c r="F10" s="138"/>
      <c r="G10" s="138"/>
      <c r="H10" s="138"/>
      <c r="I10" s="138" t="s">
        <v>990</v>
      </c>
      <c r="J10" s="138">
        <v>2020</v>
      </c>
      <c r="K10" s="139">
        <v>4.257432244153974</v>
      </c>
    </row>
    <row r="11" spans="1:11" x14ac:dyDescent="0.35">
      <c r="A11" s="138" t="s">
        <v>1203</v>
      </c>
      <c r="B11" s="138" t="s">
        <v>1204</v>
      </c>
      <c r="C11" s="138" t="s">
        <v>196</v>
      </c>
      <c r="D11" s="138" t="s">
        <v>1208</v>
      </c>
      <c r="E11" s="138" t="s">
        <v>1209</v>
      </c>
      <c r="F11" s="138"/>
      <c r="G11" s="138"/>
      <c r="H11" s="138"/>
      <c r="I11" s="138" t="s">
        <v>990</v>
      </c>
      <c r="J11" s="138">
        <v>2050</v>
      </c>
      <c r="K11" s="139">
        <v>4</v>
      </c>
    </row>
    <row r="12" spans="1:11" x14ac:dyDescent="0.35">
      <c r="A12" s="138" t="s">
        <v>1203</v>
      </c>
      <c r="B12" s="138" t="s">
        <v>1204</v>
      </c>
      <c r="C12" s="138" t="s">
        <v>196</v>
      </c>
      <c r="D12" s="138" t="s">
        <v>1208</v>
      </c>
      <c r="E12" s="138" t="s">
        <v>1209</v>
      </c>
      <c r="F12" s="138"/>
      <c r="G12" s="138"/>
      <c r="H12" s="138"/>
      <c r="I12" s="138" t="s">
        <v>991</v>
      </c>
      <c r="J12" s="138">
        <v>2020</v>
      </c>
      <c r="K12" s="139">
        <v>14</v>
      </c>
    </row>
    <row r="13" spans="1:11" x14ac:dyDescent="0.35">
      <c r="A13" s="138" t="s">
        <v>1203</v>
      </c>
      <c r="B13" s="138" t="s">
        <v>1204</v>
      </c>
      <c r="C13" s="138" t="s">
        <v>196</v>
      </c>
      <c r="D13" s="138" t="s">
        <v>1208</v>
      </c>
      <c r="E13" s="138" t="s">
        <v>1209</v>
      </c>
      <c r="F13" s="138"/>
      <c r="G13" s="138"/>
      <c r="H13" s="138"/>
      <c r="I13" s="138" t="s">
        <v>991</v>
      </c>
      <c r="J13" s="138">
        <v>2050</v>
      </c>
      <c r="K13" s="139">
        <v>14</v>
      </c>
    </row>
    <row r="14" spans="1:11" x14ac:dyDescent="0.35">
      <c r="A14" s="138" t="s">
        <v>1203</v>
      </c>
      <c r="B14" s="138" t="s">
        <v>1204</v>
      </c>
      <c r="C14" s="138" t="s">
        <v>196</v>
      </c>
      <c r="D14" s="138" t="s">
        <v>1208</v>
      </c>
      <c r="E14" s="138" t="s">
        <v>1209</v>
      </c>
      <c r="F14" s="138"/>
      <c r="G14" s="138"/>
      <c r="H14" s="138"/>
      <c r="I14" s="138" t="s">
        <v>195</v>
      </c>
      <c r="J14" s="138">
        <v>2015</v>
      </c>
      <c r="K14" s="139">
        <v>8.1999027314237374</v>
      </c>
    </row>
    <row r="15" spans="1:11" x14ac:dyDescent="0.35">
      <c r="A15" s="138" t="s">
        <v>1203</v>
      </c>
      <c r="B15" s="138" t="s">
        <v>1204</v>
      </c>
      <c r="C15" s="138" t="s">
        <v>196</v>
      </c>
      <c r="D15" s="138" t="s">
        <v>1208</v>
      </c>
      <c r="E15" s="138" t="s">
        <v>1209</v>
      </c>
      <c r="F15" s="138"/>
      <c r="G15" s="138"/>
      <c r="H15" s="138"/>
      <c r="I15" s="138" t="s">
        <v>195</v>
      </c>
      <c r="J15" s="138">
        <v>2020</v>
      </c>
      <c r="K15" s="139">
        <v>7.9596457265634744</v>
      </c>
    </row>
    <row r="16" spans="1:11" x14ac:dyDescent="0.35">
      <c r="A16" s="138" t="s">
        <v>1203</v>
      </c>
      <c r="B16" s="138" t="s">
        <v>1204</v>
      </c>
      <c r="C16" s="138" t="s">
        <v>196</v>
      </c>
      <c r="D16" s="138" t="s">
        <v>1208</v>
      </c>
      <c r="E16" s="138" t="s">
        <v>1209</v>
      </c>
      <c r="F16" s="138"/>
      <c r="G16" s="138"/>
      <c r="H16" s="138"/>
      <c r="I16" s="138" t="s">
        <v>195</v>
      </c>
      <c r="J16" s="138">
        <v>2030</v>
      </c>
      <c r="K16" s="139">
        <v>7.9596457265634744</v>
      </c>
    </row>
    <row r="17" spans="1:11" x14ac:dyDescent="0.35">
      <c r="A17" s="138" t="s">
        <v>1203</v>
      </c>
      <c r="B17" s="138" t="s">
        <v>1204</v>
      </c>
      <c r="C17" s="138" t="s">
        <v>196</v>
      </c>
      <c r="D17" s="138" t="s">
        <v>1208</v>
      </c>
      <c r="E17" s="138" t="s">
        <v>1209</v>
      </c>
      <c r="F17" s="138"/>
      <c r="G17" s="138"/>
      <c r="H17" s="138"/>
      <c r="I17" s="138" t="s">
        <v>195</v>
      </c>
      <c r="J17" s="138">
        <v>2050</v>
      </c>
      <c r="K17" s="139">
        <v>7.9596457265634744</v>
      </c>
    </row>
    <row r="18" spans="1:11" x14ac:dyDescent="0.3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3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3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3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3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3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3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3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35">
      <c r="A26" s="138" t="s">
        <v>1203</v>
      </c>
      <c r="B26" s="138" t="s">
        <v>1204</v>
      </c>
      <c r="C26" s="138" t="s">
        <v>196</v>
      </c>
      <c r="D26" s="138" t="s">
        <v>1211</v>
      </c>
      <c r="E26" s="138" t="s">
        <v>1209</v>
      </c>
      <c r="F26" s="138"/>
      <c r="G26" s="138"/>
      <c r="H26" s="138"/>
      <c r="I26" s="138" t="s">
        <v>990</v>
      </c>
      <c r="J26" s="138">
        <v>2020</v>
      </c>
      <c r="K26" s="139">
        <v>15.965370915577401</v>
      </c>
    </row>
    <row r="27" spans="1:11" x14ac:dyDescent="0.35">
      <c r="A27" s="138" t="s">
        <v>1203</v>
      </c>
      <c r="B27" s="138" t="s">
        <v>1204</v>
      </c>
      <c r="C27" s="138" t="s">
        <v>196</v>
      </c>
      <c r="D27" s="138" t="s">
        <v>1211</v>
      </c>
      <c r="E27" s="138" t="s">
        <v>1209</v>
      </c>
      <c r="F27" s="138"/>
      <c r="G27" s="138"/>
      <c r="H27" s="138"/>
      <c r="I27" s="138" t="s">
        <v>990</v>
      </c>
      <c r="J27" s="138">
        <v>2050</v>
      </c>
      <c r="K27" s="139">
        <v>15</v>
      </c>
    </row>
    <row r="28" spans="1:11" x14ac:dyDescent="0.35">
      <c r="A28" s="138" t="s">
        <v>1203</v>
      </c>
      <c r="B28" s="138" t="s">
        <v>1204</v>
      </c>
      <c r="C28" s="138" t="s">
        <v>196</v>
      </c>
      <c r="D28" s="138" t="s">
        <v>1211</v>
      </c>
      <c r="E28" s="138" t="s">
        <v>1209</v>
      </c>
      <c r="F28" s="138"/>
      <c r="G28" s="138"/>
      <c r="H28" s="138"/>
      <c r="I28" s="138" t="s">
        <v>991</v>
      </c>
      <c r="J28" s="138">
        <v>2020</v>
      </c>
      <c r="K28" s="139">
        <v>25</v>
      </c>
    </row>
    <row r="29" spans="1:11" x14ac:dyDescent="0.35">
      <c r="A29" s="138" t="s">
        <v>1203</v>
      </c>
      <c r="B29" s="138" t="s">
        <v>1204</v>
      </c>
      <c r="C29" s="138" t="s">
        <v>196</v>
      </c>
      <c r="D29" s="138" t="s">
        <v>1211</v>
      </c>
      <c r="E29" s="138" t="s">
        <v>1209</v>
      </c>
      <c r="F29" s="138"/>
      <c r="G29" s="138"/>
      <c r="H29" s="138"/>
      <c r="I29" s="138" t="s">
        <v>991</v>
      </c>
      <c r="J29" s="138">
        <v>2050</v>
      </c>
      <c r="K29" s="139">
        <v>25</v>
      </c>
    </row>
    <row r="30" spans="1:11" x14ac:dyDescent="0.35">
      <c r="A30" s="138" t="s">
        <v>1203</v>
      </c>
      <c r="B30" s="138" t="s">
        <v>1204</v>
      </c>
      <c r="C30" s="138" t="s">
        <v>196</v>
      </c>
      <c r="D30" s="138" t="s">
        <v>1211</v>
      </c>
      <c r="E30" s="138" t="s">
        <v>1209</v>
      </c>
      <c r="F30" s="138"/>
      <c r="G30" s="138"/>
      <c r="H30" s="138"/>
      <c r="I30" s="138" t="s">
        <v>195</v>
      </c>
      <c r="J30" s="138">
        <v>2015</v>
      </c>
      <c r="K30" s="139">
        <v>18.600000000000001</v>
      </c>
    </row>
    <row r="31" spans="1:11" x14ac:dyDescent="0.35">
      <c r="A31" s="138" t="s">
        <v>1203</v>
      </c>
      <c r="B31" s="138" t="s">
        <v>1204</v>
      </c>
      <c r="C31" s="138" t="s">
        <v>196</v>
      </c>
      <c r="D31" s="138" t="s">
        <v>1211</v>
      </c>
      <c r="E31" s="138" t="s">
        <v>1209</v>
      </c>
      <c r="F31" s="138"/>
      <c r="G31" s="138"/>
      <c r="H31" s="138"/>
      <c r="I31" s="138" t="s">
        <v>195</v>
      </c>
      <c r="J31" s="138">
        <v>2020</v>
      </c>
      <c r="K31" s="139">
        <v>18.600000000000001</v>
      </c>
    </row>
    <row r="32" spans="1:11" x14ac:dyDescent="0.35">
      <c r="A32" s="138" t="s">
        <v>1203</v>
      </c>
      <c r="B32" s="138" t="s">
        <v>1204</v>
      </c>
      <c r="C32" s="138" t="s">
        <v>196</v>
      </c>
      <c r="D32" s="138" t="s">
        <v>1211</v>
      </c>
      <c r="E32" s="138" t="s">
        <v>1209</v>
      </c>
      <c r="F32" s="138"/>
      <c r="G32" s="138"/>
      <c r="H32" s="138"/>
      <c r="I32" s="138" t="s">
        <v>195</v>
      </c>
      <c r="J32" s="138">
        <v>2030</v>
      </c>
      <c r="K32" s="139">
        <v>18.600000000000001</v>
      </c>
    </row>
    <row r="33" spans="1:11" x14ac:dyDescent="0.35">
      <c r="A33" s="138" t="s">
        <v>1203</v>
      </c>
      <c r="B33" s="138" t="s">
        <v>1204</v>
      </c>
      <c r="C33" s="138" t="s">
        <v>196</v>
      </c>
      <c r="D33" s="138" t="s">
        <v>1211</v>
      </c>
      <c r="E33" s="138" t="s">
        <v>1209</v>
      </c>
      <c r="F33" s="138"/>
      <c r="G33" s="138"/>
      <c r="H33" s="138"/>
      <c r="I33" s="138" t="s">
        <v>195</v>
      </c>
      <c r="J33" s="138">
        <v>2050</v>
      </c>
      <c r="K33" s="139">
        <v>18.600000000000001</v>
      </c>
    </row>
    <row r="34" spans="1:11" x14ac:dyDescent="0.3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3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35">
      <c r="A36" s="138" t="s">
        <v>1203</v>
      </c>
      <c r="B36" s="138" t="s">
        <v>1204</v>
      </c>
      <c r="C36" s="138" t="s">
        <v>196</v>
      </c>
      <c r="D36" s="138" t="s">
        <v>1212</v>
      </c>
      <c r="E36" s="138" t="s">
        <v>1206</v>
      </c>
      <c r="F36" s="138"/>
      <c r="G36" s="138" t="s">
        <v>345</v>
      </c>
      <c r="H36" s="138"/>
      <c r="I36" s="138" t="s">
        <v>991</v>
      </c>
      <c r="J36" s="138">
        <v>2020</v>
      </c>
      <c r="K36" s="139">
        <v>110</v>
      </c>
    </row>
    <row r="37" spans="1:11" x14ac:dyDescent="0.35">
      <c r="A37" s="138" t="s">
        <v>1203</v>
      </c>
      <c r="B37" s="138" t="s">
        <v>1204</v>
      </c>
      <c r="C37" s="138" t="s">
        <v>196</v>
      </c>
      <c r="D37" s="138" t="s">
        <v>1212</v>
      </c>
      <c r="E37" s="138" t="s">
        <v>1206</v>
      </c>
      <c r="F37" s="138"/>
      <c r="G37" s="138" t="s">
        <v>345</v>
      </c>
      <c r="H37" s="138"/>
      <c r="I37" s="138" t="s">
        <v>991</v>
      </c>
      <c r="J37" s="138">
        <v>2050</v>
      </c>
      <c r="K37" s="139">
        <v>110</v>
      </c>
    </row>
    <row r="38" spans="1:11" x14ac:dyDescent="0.35">
      <c r="A38" s="138" t="s">
        <v>1203</v>
      </c>
      <c r="B38" s="138" t="s">
        <v>1204</v>
      </c>
      <c r="C38" s="138" t="s">
        <v>196</v>
      </c>
      <c r="D38" s="138" t="s">
        <v>1212</v>
      </c>
      <c r="E38" s="138" t="s">
        <v>1206</v>
      </c>
      <c r="F38" s="138"/>
      <c r="G38" s="138" t="s">
        <v>345</v>
      </c>
      <c r="H38" s="138"/>
      <c r="I38" s="138" t="s">
        <v>195</v>
      </c>
      <c r="J38" s="138">
        <v>2015</v>
      </c>
      <c r="K38" s="139">
        <v>100</v>
      </c>
    </row>
    <row r="39" spans="1:11" x14ac:dyDescent="0.35">
      <c r="A39" s="138" t="s">
        <v>1203</v>
      </c>
      <c r="B39" s="138" t="s">
        <v>1204</v>
      </c>
      <c r="C39" s="138" t="s">
        <v>196</v>
      </c>
      <c r="D39" s="138" t="s">
        <v>1212</v>
      </c>
      <c r="E39" s="138" t="s">
        <v>1206</v>
      </c>
      <c r="F39" s="138"/>
      <c r="G39" s="138" t="s">
        <v>345</v>
      </c>
      <c r="H39" s="138"/>
      <c r="I39" s="138" t="s">
        <v>195</v>
      </c>
      <c r="J39" s="138">
        <v>2020</v>
      </c>
      <c r="K39" s="139">
        <v>100</v>
      </c>
    </row>
    <row r="40" spans="1:11" x14ac:dyDescent="0.35">
      <c r="A40" s="138" t="s">
        <v>1203</v>
      </c>
      <c r="B40" s="138" t="s">
        <v>1204</v>
      </c>
      <c r="C40" s="138" t="s">
        <v>196</v>
      </c>
      <c r="D40" s="138" t="s">
        <v>1212</v>
      </c>
      <c r="E40" s="138" t="s">
        <v>1206</v>
      </c>
      <c r="F40" s="138"/>
      <c r="G40" s="138" t="s">
        <v>345</v>
      </c>
      <c r="H40" s="138"/>
      <c r="I40" s="138" t="s">
        <v>195</v>
      </c>
      <c r="J40" s="138">
        <v>2030</v>
      </c>
      <c r="K40" s="139">
        <v>100</v>
      </c>
    </row>
    <row r="41" spans="1:11" x14ac:dyDescent="0.35">
      <c r="A41" s="138" t="s">
        <v>1203</v>
      </c>
      <c r="B41" s="138" t="s">
        <v>1204</v>
      </c>
      <c r="C41" s="138" t="s">
        <v>196</v>
      </c>
      <c r="D41" s="138" t="s">
        <v>1212</v>
      </c>
      <c r="E41" s="138" t="s">
        <v>1206</v>
      </c>
      <c r="F41" s="138"/>
      <c r="G41" s="138" t="s">
        <v>345</v>
      </c>
      <c r="H41" s="138"/>
      <c r="I41" s="138" t="s">
        <v>195</v>
      </c>
      <c r="J41" s="138">
        <v>2050</v>
      </c>
      <c r="K41" s="139">
        <v>100</v>
      </c>
    </row>
    <row r="42" spans="1:11" x14ac:dyDescent="0.3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3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3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3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3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3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3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3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3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3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3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3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3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3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3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3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35">
      <c r="A58" s="138" t="s">
        <v>1203</v>
      </c>
      <c r="B58" s="138" t="s">
        <v>1204</v>
      </c>
      <c r="C58" s="138" t="s">
        <v>196</v>
      </c>
      <c r="D58" s="138" t="s">
        <v>201</v>
      </c>
      <c r="E58" s="138" t="s">
        <v>203</v>
      </c>
      <c r="F58" s="138"/>
      <c r="G58" s="138"/>
      <c r="H58" s="138"/>
      <c r="I58" s="138" t="s">
        <v>195</v>
      </c>
      <c r="J58" s="138">
        <v>2015</v>
      </c>
      <c r="K58" s="139">
        <v>1</v>
      </c>
    </row>
    <row r="59" spans="1:11" x14ac:dyDescent="0.35">
      <c r="A59" s="138" t="s">
        <v>1203</v>
      </c>
      <c r="B59" s="138" t="s">
        <v>1204</v>
      </c>
      <c r="C59" s="138" t="s">
        <v>196</v>
      </c>
      <c r="D59" s="138" t="s">
        <v>201</v>
      </c>
      <c r="E59" s="138" t="s">
        <v>203</v>
      </c>
      <c r="F59" s="138"/>
      <c r="G59" s="138"/>
      <c r="H59" s="138"/>
      <c r="I59" s="138" t="s">
        <v>195</v>
      </c>
      <c r="J59" s="138">
        <v>2020</v>
      </c>
      <c r="K59" s="139">
        <v>1</v>
      </c>
    </row>
    <row r="60" spans="1:11" x14ac:dyDescent="0.35">
      <c r="A60" s="138" t="s">
        <v>1203</v>
      </c>
      <c r="B60" s="138" t="s">
        <v>1204</v>
      </c>
      <c r="C60" s="138" t="s">
        <v>196</v>
      </c>
      <c r="D60" s="138" t="s">
        <v>201</v>
      </c>
      <c r="E60" s="138" t="s">
        <v>203</v>
      </c>
      <c r="F60" s="138"/>
      <c r="G60" s="138"/>
      <c r="H60" s="138"/>
      <c r="I60" s="138" t="s">
        <v>195</v>
      </c>
      <c r="J60" s="138">
        <v>2030</v>
      </c>
      <c r="K60" s="139">
        <v>1</v>
      </c>
    </row>
    <row r="61" spans="1:11" x14ac:dyDescent="0.35">
      <c r="A61" s="138" t="s">
        <v>1203</v>
      </c>
      <c r="B61" s="138" t="s">
        <v>1204</v>
      </c>
      <c r="C61" s="138" t="s">
        <v>196</v>
      </c>
      <c r="D61" s="138" t="s">
        <v>201</v>
      </c>
      <c r="E61" s="138" t="s">
        <v>203</v>
      </c>
      <c r="F61" s="138"/>
      <c r="G61" s="138"/>
      <c r="H61" s="138"/>
      <c r="I61" s="138" t="s">
        <v>195</v>
      </c>
      <c r="J61" s="138">
        <v>2050</v>
      </c>
      <c r="K61" s="139">
        <v>1</v>
      </c>
    </row>
    <row r="62" spans="1:11" x14ac:dyDescent="0.35">
      <c r="A62" s="138" t="s">
        <v>1203</v>
      </c>
      <c r="B62" s="138" t="s">
        <v>1204</v>
      </c>
      <c r="C62" s="138" t="s">
        <v>196</v>
      </c>
      <c r="D62" s="138" t="s">
        <v>1218</v>
      </c>
      <c r="E62" s="138" t="s">
        <v>1206</v>
      </c>
      <c r="F62" s="138"/>
      <c r="G62" s="138"/>
      <c r="H62" s="138"/>
      <c r="I62" s="138" t="s">
        <v>195</v>
      </c>
      <c r="J62" s="138">
        <v>2015</v>
      </c>
      <c r="K62" s="139">
        <v>0</v>
      </c>
    </row>
    <row r="63" spans="1:11" x14ac:dyDescent="0.35">
      <c r="A63" s="138" t="s">
        <v>1203</v>
      </c>
      <c r="B63" s="138" t="s">
        <v>1204</v>
      </c>
      <c r="C63" s="138" t="s">
        <v>196</v>
      </c>
      <c r="D63" s="138" t="s">
        <v>1218</v>
      </c>
      <c r="E63" s="138" t="s">
        <v>1206</v>
      </c>
      <c r="F63" s="138"/>
      <c r="G63" s="138"/>
      <c r="H63" s="138"/>
      <c r="I63" s="138" t="s">
        <v>195</v>
      </c>
      <c r="J63" s="138">
        <v>2020</v>
      </c>
      <c r="K63" s="139">
        <v>0</v>
      </c>
    </row>
    <row r="64" spans="1:11" x14ac:dyDescent="0.35">
      <c r="A64" s="138" t="s">
        <v>1203</v>
      </c>
      <c r="B64" s="138" t="s">
        <v>1204</v>
      </c>
      <c r="C64" s="138" t="s">
        <v>196</v>
      </c>
      <c r="D64" s="138" t="s">
        <v>1218</v>
      </c>
      <c r="E64" s="138" t="s">
        <v>1206</v>
      </c>
      <c r="F64" s="138"/>
      <c r="G64" s="138"/>
      <c r="H64" s="138"/>
      <c r="I64" s="138" t="s">
        <v>195</v>
      </c>
      <c r="J64" s="138">
        <v>2030</v>
      </c>
      <c r="K64" s="139">
        <v>0</v>
      </c>
    </row>
    <row r="65" spans="1:11" x14ac:dyDescent="0.35">
      <c r="A65" s="138" t="s">
        <v>1203</v>
      </c>
      <c r="B65" s="138" t="s">
        <v>1204</v>
      </c>
      <c r="C65" s="138" t="s">
        <v>196</v>
      </c>
      <c r="D65" s="138" t="s">
        <v>1218</v>
      </c>
      <c r="E65" s="138" t="s">
        <v>1206</v>
      </c>
      <c r="F65" s="138"/>
      <c r="G65" s="138"/>
      <c r="H65" s="138"/>
      <c r="I65" s="138" t="s">
        <v>195</v>
      </c>
      <c r="J65" s="138">
        <v>2050</v>
      </c>
      <c r="K65" s="139">
        <v>0</v>
      </c>
    </row>
    <row r="66" spans="1:11" x14ac:dyDescent="0.35">
      <c r="A66" s="138" t="s">
        <v>1203</v>
      </c>
      <c r="B66" s="138" t="s">
        <v>1204</v>
      </c>
      <c r="C66" s="138" t="s">
        <v>196</v>
      </c>
      <c r="D66" s="138" t="s">
        <v>1219</v>
      </c>
      <c r="E66" s="138" t="s">
        <v>1220</v>
      </c>
      <c r="F66" s="138"/>
      <c r="G66" s="138"/>
      <c r="H66" s="138"/>
      <c r="I66" s="138" t="s">
        <v>195</v>
      </c>
      <c r="J66" s="138">
        <v>2015</v>
      </c>
      <c r="K66" s="139">
        <v>10</v>
      </c>
    </row>
    <row r="67" spans="1:11" x14ac:dyDescent="0.35">
      <c r="A67" s="138" t="s">
        <v>1203</v>
      </c>
      <c r="B67" s="138" t="s">
        <v>1204</v>
      </c>
      <c r="C67" s="138" t="s">
        <v>196</v>
      </c>
      <c r="D67" s="138" t="s">
        <v>1219</v>
      </c>
      <c r="E67" s="138" t="s">
        <v>1220</v>
      </c>
      <c r="F67" s="138"/>
      <c r="G67" s="138"/>
      <c r="H67" s="138"/>
      <c r="I67" s="138" t="s">
        <v>195</v>
      </c>
      <c r="J67" s="138">
        <v>2020</v>
      </c>
      <c r="K67" s="139">
        <v>10</v>
      </c>
    </row>
    <row r="68" spans="1:11" x14ac:dyDescent="0.35">
      <c r="A68" s="138" t="s">
        <v>1203</v>
      </c>
      <c r="B68" s="138" t="s">
        <v>1204</v>
      </c>
      <c r="C68" s="138" t="s">
        <v>196</v>
      </c>
      <c r="D68" s="138" t="s">
        <v>1219</v>
      </c>
      <c r="E68" s="138" t="s">
        <v>1220</v>
      </c>
      <c r="F68" s="138"/>
      <c r="G68" s="138"/>
      <c r="H68" s="138"/>
      <c r="I68" s="138" t="s">
        <v>195</v>
      </c>
      <c r="J68" s="138">
        <v>2030</v>
      </c>
      <c r="K68" s="139">
        <v>10</v>
      </c>
    </row>
    <row r="69" spans="1:11" x14ac:dyDescent="0.35">
      <c r="A69" s="138" t="s">
        <v>1203</v>
      </c>
      <c r="B69" s="138" t="s">
        <v>1204</v>
      </c>
      <c r="C69" s="138" t="s">
        <v>196</v>
      </c>
      <c r="D69" s="138" t="s">
        <v>1219</v>
      </c>
      <c r="E69" s="138" t="s">
        <v>1220</v>
      </c>
      <c r="F69" s="138"/>
      <c r="G69" s="138"/>
      <c r="H69" s="138"/>
      <c r="I69" s="138" t="s">
        <v>195</v>
      </c>
      <c r="J69" s="138">
        <v>2050</v>
      </c>
      <c r="K69" s="139">
        <v>10</v>
      </c>
    </row>
    <row r="70" spans="1:11" x14ac:dyDescent="0.35">
      <c r="A70" s="138" t="s">
        <v>1203</v>
      </c>
      <c r="B70" s="138" t="s">
        <v>1204</v>
      </c>
      <c r="C70" s="138" t="s">
        <v>196</v>
      </c>
      <c r="D70" s="138" t="s">
        <v>216</v>
      </c>
      <c r="E70" s="138" t="s">
        <v>203</v>
      </c>
      <c r="F70" s="138"/>
      <c r="G70" s="138"/>
      <c r="H70" s="138"/>
      <c r="I70" s="138" t="s">
        <v>195</v>
      </c>
      <c r="J70" s="138">
        <v>2015</v>
      </c>
      <c r="K70" s="139">
        <v>20</v>
      </c>
    </row>
    <row r="71" spans="1:11" x14ac:dyDescent="0.35">
      <c r="A71" s="138" t="s">
        <v>1203</v>
      </c>
      <c r="B71" s="138" t="s">
        <v>1204</v>
      </c>
      <c r="C71" s="138" t="s">
        <v>196</v>
      </c>
      <c r="D71" s="138" t="s">
        <v>216</v>
      </c>
      <c r="E71" s="138" t="s">
        <v>203</v>
      </c>
      <c r="F71" s="138"/>
      <c r="G71" s="138"/>
      <c r="H71" s="138"/>
      <c r="I71" s="138" t="s">
        <v>195</v>
      </c>
      <c r="J71" s="138">
        <v>2020</v>
      </c>
      <c r="K71" s="139">
        <v>20</v>
      </c>
    </row>
    <row r="72" spans="1:11" x14ac:dyDescent="0.35">
      <c r="A72" s="138" t="s">
        <v>1203</v>
      </c>
      <c r="B72" s="138" t="s">
        <v>1204</v>
      </c>
      <c r="C72" s="138" t="s">
        <v>196</v>
      </c>
      <c r="D72" s="138" t="s">
        <v>216</v>
      </c>
      <c r="E72" s="138" t="s">
        <v>203</v>
      </c>
      <c r="F72" s="138"/>
      <c r="G72" s="138"/>
      <c r="H72" s="138"/>
      <c r="I72" s="138" t="s">
        <v>195</v>
      </c>
      <c r="J72" s="138">
        <v>2030</v>
      </c>
      <c r="K72" s="139">
        <v>20</v>
      </c>
    </row>
    <row r="73" spans="1:11" x14ac:dyDescent="0.35">
      <c r="A73" s="138" t="s">
        <v>1203</v>
      </c>
      <c r="B73" s="138" t="s">
        <v>1204</v>
      </c>
      <c r="C73" s="138" t="s">
        <v>196</v>
      </c>
      <c r="D73" s="138" t="s">
        <v>216</v>
      </c>
      <c r="E73" s="138" t="s">
        <v>203</v>
      </c>
      <c r="F73" s="138"/>
      <c r="G73" s="138"/>
      <c r="H73" s="138"/>
      <c r="I73" s="138" t="s">
        <v>195</v>
      </c>
      <c r="J73" s="138">
        <v>2050</v>
      </c>
      <c r="K73" s="139">
        <v>20</v>
      </c>
    </row>
    <row r="74" spans="1:11" x14ac:dyDescent="0.3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3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3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3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3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3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3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3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3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3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3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3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3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3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3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3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35">
      <c r="A90" s="138" t="s">
        <v>1203</v>
      </c>
      <c r="B90" s="138" t="s">
        <v>1204</v>
      </c>
      <c r="C90" s="138" t="s">
        <v>234</v>
      </c>
      <c r="D90" s="138" t="s">
        <v>1227</v>
      </c>
      <c r="E90" s="138"/>
      <c r="F90" s="138"/>
      <c r="G90" s="138"/>
      <c r="H90" s="138"/>
      <c r="I90" s="138" t="s">
        <v>195</v>
      </c>
      <c r="J90" s="138">
        <v>2015</v>
      </c>
      <c r="K90" s="139" t="s">
        <v>31</v>
      </c>
    </row>
    <row r="91" spans="1:11" x14ac:dyDescent="0.35">
      <c r="A91" s="138" t="s">
        <v>1203</v>
      </c>
      <c r="B91" s="138" t="s">
        <v>1204</v>
      </c>
      <c r="C91" s="138" t="s">
        <v>234</v>
      </c>
      <c r="D91" s="138" t="s">
        <v>1227</v>
      </c>
      <c r="E91" s="138"/>
      <c r="F91" s="138"/>
      <c r="G91" s="138"/>
      <c r="H91" s="138"/>
      <c r="I91" s="138" t="s">
        <v>195</v>
      </c>
      <c r="J91" s="138">
        <v>2020</v>
      </c>
      <c r="K91" s="139" t="s">
        <v>31</v>
      </c>
    </row>
    <row r="92" spans="1:11" x14ac:dyDescent="0.35">
      <c r="A92" s="138" t="s">
        <v>1203</v>
      </c>
      <c r="B92" s="138" t="s">
        <v>1204</v>
      </c>
      <c r="C92" s="138" t="s">
        <v>234</v>
      </c>
      <c r="D92" s="138" t="s">
        <v>1228</v>
      </c>
      <c r="E92" s="138"/>
      <c r="F92" s="138"/>
      <c r="G92" s="138"/>
      <c r="H92" s="138"/>
      <c r="I92" s="138" t="s">
        <v>195</v>
      </c>
      <c r="J92" s="138">
        <v>2015</v>
      </c>
      <c r="K92" s="139" t="s">
        <v>31</v>
      </c>
    </row>
    <row r="93" spans="1:11" x14ac:dyDescent="0.35">
      <c r="A93" s="138" t="s">
        <v>1203</v>
      </c>
      <c r="B93" s="138" t="s">
        <v>1204</v>
      </c>
      <c r="C93" s="138" t="s">
        <v>234</v>
      </c>
      <c r="D93" s="138" t="s">
        <v>1228</v>
      </c>
      <c r="E93" s="138"/>
      <c r="F93" s="138"/>
      <c r="G93" s="138"/>
      <c r="H93" s="138"/>
      <c r="I93" s="138" t="s">
        <v>195</v>
      </c>
      <c r="J93" s="138">
        <v>2020</v>
      </c>
      <c r="K93" s="139" t="s">
        <v>31</v>
      </c>
    </row>
    <row r="94" spans="1:11" x14ac:dyDescent="0.3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3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3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3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3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3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3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3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3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3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3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3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3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3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3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3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35">
      <c r="A110" s="138" t="s">
        <v>1203</v>
      </c>
      <c r="B110" s="138" t="s">
        <v>1204</v>
      </c>
      <c r="C110" s="138" t="s">
        <v>234</v>
      </c>
      <c r="D110" s="138" t="s">
        <v>1231</v>
      </c>
      <c r="E110" s="138" t="s">
        <v>1224</v>
      </c>
      <c r="F110" s="138"/>
      <c r="G110" s="138"/>
      <c r="H110" s="138"/>
      <c r="I110" s="138" t="s">
        <v>990</v>
      </c>
      <c r="J110" s="138">
        <v>2020</v>
      </c>
      <c r="K110" s="139">
        <v>0.41</v>
      </c>
    </row>
    <row r="111" spans="1:11" x14ac:dyDescent="0.35">
      <c r="A111" s="138" t="s">
        <v>1203</v>
      </c>
      <c r="B111" s="138" t="s">
        <v>1204</v>
      </c>
      <c r="C111" s="138" t="s">
        <v>234</v>
      </c>
      <c r="D111" s="138" t="s">
        <v>1231</v>
      </c>
      <c r="E111" s="138" t="s">
        <v>1224</v>
      </c>
      <c r="F111" s="138"/>
      <c r="G111" s="138"/>
      <c r="H111" s="138"/>
      <c r="I111" s="138" t="s">
        <v>990</v>
      </c>
      <c r="J111" s="138">
        <v>2050</v>
      </c>
      <c r="K111" s="139">
        <v>0.41</v>
      </c>
    </row>
    <row r="112" spans="1:11" x14ac:dyDescent="0.35">
      <c r="A112" s="138" t="s">
        <v>1203</v>
      </c>
      <c r="B112" s="138" t="s">
        <v>1204</v>
      </c>
      <c r="C112" s="138" t="s">
        <v>234</v>
      </c>
      <c r="D112" s="138" t="s">
        <v>1231</v>
      </c>
      <c r="E112" s="138" t="s">
        <v>1224</v>
      </c>
      <c r="F112" s="138"/>
      <c r="G112" s="138"/>
      <c r="H112" s="138"/>
      <c r="I112" s="138" t="s">
        <v>991</v>
      </c>
      <c r="J112" s="138">
        <v>2020</v>
      </c>
      <c r="K112" s="139">
        <v>0.41</v>
      </c>
    </row>
    <row r="113" spans="1:11" x14ac:dyDescent="0.35">
      <c r="A113" s="138" t="s">
        <v>1203</v>
      </c>
      <c r="B113" s="138" t="s">
        <v>1204</v>
      </c>
      <c r="C113" s="138" t="s">
        <v>234</v>
      </c>
      <c r="D113" s="138" t="s">
        <v>1231</v>
      </c>
      <c r="E113" s="138" t="s">
        <v>1224</v>
      </c>
      <c r="F113" s="138"/>
      <c r="G113" s="138"/>
      <c r="H113" s="138"/>
      <c r="I113" s="138" t="s">
        <v>991</v>
      </c>
      <c r="J113" s="138">
        <v>2050</v>
      </c>
      <c r="K113" s="139">
        <v>0.41</v>
      </c>
    </row>
    <row r="114" spans="1:11" x14ac:dyDescent="0.35">
      <c r="A114" s="138" t="s">
        <v>1203</v>
      </c>
      <c r="B114" s="138" t="s">
        <v>1204</v>
      </c>
      <c r="C114" s="138" t="s">
        <v>234</v>
      </c>
      <c r="D114" s="138" t="s">
        <v>1231</v>
      </c>
      <c r="E114" s="138" t="s">
        <v>1224</v>
      </c>
      <c r="F114" s="138"/>
      <c r="G114" s="138"/>
      <c r="H114" s="138"/>
      <c r="I114" s="138" t="s">
        <v>195</v>
      </c>
      <c r="J114" s="138">
        <v>2015</v>
      </c>
      <c r="K114" s="139">
        <v>0.41</v>
      </c>
    </row>
    <row r="115" spans="1:11" x14ac:dyDescent="0.35">
      <c r="A115" s="138" t="s">
        <v>1203</v>
      </c>
      <c r="B115" s="138" t="s">
        <v>1204</v>
      </c>
      <c r="C115" s="138" t="s">
        <v>234</v>
      </c>
      <c r="D115" s="138" t="s">
        <v>1231</v>
      </c>
      <c r="E115" s="138" t="s">
        <v>1224</v>
      </c>
      <c r="F115" s="138"/>
      <c r="G115" s="138"/>
      <c r="H115" s="138"/>
      <c r="I115" s="138" t="s">
        <v>195</v>
      </c>
      <c r="J115" s="138">
        <v>2020</v>
      </c>
      <c r="K115" s="139">
        <v>0.41</v>
      </c>
    </row>
    <row r="116" spans="1:11" x14ac:dyDescent="0.35">
      <c r="A116" s="138" t="s">
        <v>1203</v>
      </c>
      <c r="B116" s="138" t="s">
        <v>1204</v>
      </c>
      <c r="C116" s="138" t="s">
        <v>234</v>
      </c>
      <c r="D116" s="138" t="s">
        <v>1231</v>
      </c>
      <c r="E116" s="138" t="s">
        <v>1224</v>
      </c>
      <c r="F116" s="138"/>
      <c r="G116" s="138"/>
      <c r="H116" s="138"/>
      <c r="I116" s="138" t="s">
        <v>195</v>
      </c>
      <c r="J116" s="138">
        <v>2030</v>
      </c>
      <c r="K116" s="139">
        <v>0.41</v>
      </c>
    </row>
    <row r="117" spans="1:11" x14ac:dyDescent="0.35">
      <c r="A117" s="138" t="s">
        <v>1203</v>
      </c>
      <c r="B117" s="138" t="s">
        <v>1204</v>
      </c>
      <c r="C117" s="138" t="s">
        <v>234</v>
      </c>
      <c r="D117" s="138" t="s">
        <v>1231</v>
      </c>
      <c r="E117" s="138" t="s">
        <v>1224</v>
      </c>
      <c r="F117" s="138"/>
      <c r="G117" s="138"/>
      <c r="H117" s="138"/>
      <c r="I117" s="138" t="s">
        <v>195</v>
      </c>
      <c r="J117" s="138">
        <v>2050</v>
      </c>
      <c r="K117" s="139">
        <v>0.41</v>
      </c>
    </row>
    <row r="118" spans="1:11" x14ac:dyDescent="0.3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3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3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3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3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3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3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3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3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3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3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3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3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3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3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3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3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3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3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3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3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3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3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3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3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3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3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3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3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3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3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3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35">
      <c r="A150" s="138" t="s">
        <v>1240</v>
      </c>
      <c r="B150" s="138" t="s">
        <v>1241</v>
      </c>
      <c r="C150" s="138" t="s">
        <v>196</v>
      </c>
      <c r="D150" s="138" t="s">
        <v>1246</v>
      </c>
      <c r="E150" s="138" t="s">
        <v>1209</v>
      </c>
      <c r="F150" s="138"/>
      <c r="G150" s="138" t="s">
        <v>200</v>
      </c>
      <c r="H150" s="138"/>
      <c r="I150" s="138" t="s">
        <v>195</v>
      </c>
      <c r="J150" s="138">
        <v>2015</v>
      </c>
      <c r="K150" s="139">
        <v>63</v>
      </c>
    </row>
    <row r="151" spans="1:11" x14ac:dyDescent="0.35">
      <c r="A151" s="138" t="s">
        <v>1240</v>
      </c>
      <c r="B151" s="138" t="s">
        <v>1241</v>
      </c>
      <c r="C151" s="138" t="s">
        <v>196</v>
      </c>
      <c r="D151" s="138" t="s">
        <v>1246</v>
      </c>
      <c r="E151" s="138" t="s">
        <v>1209</v>
      </c>
      <c r="F151" s="138"/>
      <c r="G151" s="138" t="s">
        <v>200</v>
      </c>
      <c r="H151" s="138"/>
      <c r="I151" s="138" t="s">
        <v>195</v>
      </c>
      <c r="J151" s="138">
        <v>2020</v>
      </c>
      <c r="K151" s="139">
        <v>63</v>
      </c>
    </row>
    <row r="152" spans="1:11" x14ac:dyDescent="0.35">
      <c r="A152" s="138" t="s">
        <v>1240</v>
      </c>
      <c r="B152" s="138" t="s">
        <v>1241</v>
      </c>
      <c r="C152" s="138" t="s">
        <v>196</v>
      </c>
      <c r="D152" s="138" t="s">
        <v>1246</v>
      </c>
      <c r="E152" s="138" t="s">
        <v>1209</v>
      </c>
      <c r="F152" s="138"/>
      <c r="G152" s="138" t="s">
        <v>200</v>
      </c>
      <c r="H152" s="138"/>
      <c r="I152" s="138" t="s">
        <v>195</v>
      </c>
      <c r="J152" s="138">
        <v>2030</v>
      </c>
      <c r="K152" s="139">
        <v>63</v>
      </c>
    </row>
    <row r="153" spans="1:11" x14ac:dyDescent="0.35">
      <c r="A153" s="138" t="s">
        <v>1240</v>
      </c>
      <c r="B153" s="138" t="s">
        <v>1241</v>
      </c>
      <c r="C153" s="138" t="s">
        <v>196</v>
      </c>
      <c r="D153" s="138" t="s">
        <v>1246</v>
      </c>
      <c r="E153" s="138" t="s">
        <v>1209</v>
      </c>
      <c r="F153" s="138"/>
      <c r="G153" s="138" t="s">
        <v>200</v>
      </c>
      <c r="H153" s="138"/>
      <c r="I153" s="138" t="s">
        <v>195</v>
      </c>
      <c r="J153" s="138">
        <v>2050</v>
      </c>
      <c r="K153" s="139">
        <v>63</v>
      </c>
    </row>
    <row r="154" spans="1:11" x14ac:dyDescent="0.3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3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3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3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35">
      <c r="A158" s="138" t="s">
        <v>1240</v>
      </c>
      <c r="B158" s="138" t="s">
        <v>1241</v>
      </c>
      <c r="C158" s="138" t="s">
        <v>196</v>
      </c>
      <c r="D158" s="138" t="s">
        <v>1212</v>
      </c>
      <c r="E158" s="138" t="s">
        <v>1206</v>
      </c>
      <c r="F158" s="138"/>
      <c r="G158" s="138" t="s">
        <v>1248</v>
      </c>
      <c r="H158" s="138"/>
      <c r="I158" s="138" t="s">
        <v>195</v>
      </c>
      <c r="J158" s="138">
        <v>2015</v>
      </c>
      <c r="K158" s="139">
        <v>1</v>
      </c>
    </row>
    <row r="159" spans="1:11" x14ac:dyDescent="0.35">
      <c r="A159" s="138" t="s">
        <v>1240</v>
      </c>
      <c r="B159" s="138" t="s">
        <v>1241</v>
      </c>
      <c r="C159" s="138" t="s">
        <v>196</v>
      </c>
      <c r="D159" s="138" t="s">
        <v>1212</v>
      </c>
      <c r="E159" s="138" t="s">
        <v>1206</v>
      </c>
      <c r="F159" s="138"/>
      <c r="G159" s="138" t="s">
        <v>1248</v>
      </c>
      <c r="H159" s="138"/>
      <c r="I159" s="138" t="s">
        <v>195</v>
      </c>
      <c r="J159" s="138">
        <v>2020</v>
      </c>
      <c r="K159" s="139">
        <v>1</v>
      </c>
    </row>
    <row r="160" spans="1:11" x14ac:dyDescent="0.35">
      <c r="A160" s="138" t="s">
        <v>1240</v>
      </c>
      <c r="B160" s="138" t="s">
        <v>1241</v>
      </c>
      <c r="C160" s="138" t="s">
        <v>196</v>
      </c>
      <c r="D160" s="138" t="s">
        <v>1212</v>
      </c>
      <c r="E160" s="138" t="s">
        <v>1206</v>
      </c>
      <c r="F160" s="138"/>
      <c r="G160" s="138" t="s">
        <v>1248</v>
      </c>
      <c r="H160" s="138"/>
      <c r="I160" s="138" t="s">
        <v>195</v>
      </c>
      <c r="J160" s="138">
        <v>2030</v>
      </c>
      <c r="K160" s="139">
        <v>1</v>
      </c>
    </row>
    <row r="161" spans="1:11" x14ac:dyDescent="0.35">
      <c r="A161" s="138" t="s">
        <v>1240</v>
      </c>
      <c r="B161" s="138" t="s">
        <v>1241</v>
      </c>
      <c r="C161" s="138" t="s">
        <v>196</v>
      </c>
      <c r="D161" s="138" t="s">
        <v>1212</v>
      </c>
      <c r="E161" s="138" t="s">
        <v>1206</v>
      </c>
      <c r="F161" s="138"/>
      <c r="G161" s="138" t="s">
        <v>1248</v>
      </c>
      <c r="H161" s="138"/>
      <c r="I161" s="138" t="s">
        <v>195</v>
      </c>
      <c r="J161" s="138">
        <v>2050</v>
      </c>
      <c r="K161" s="139">
        <v>1</v>
      </c>
    </row>
    <row r="162" spans="1:11" x14ac:dyDescent="0.3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3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3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3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35">
      <c r="A166" s="138" t="s">
        <v>1240</v>
      </c>
      <c r="B166" s="138" t="s">
        <v>1241</v>
      </c>
      <c r="C166" s="138" t="s">
        <v>196</v>
      </c>
      <c r="D166" s="138" t="s">
        <v>1250</v>
      </c>
      <c r="E166" s="138" t="s">
        <v>1222</v>
      </c>
      <c r="F166" s="138"/>
      <c r="G166" s="138" t="s">
        <v>1217</v>
      </c>
      <c r="H166" s="138"/>
      <c r="I166" s="138" t="s">
        <v>195</v>
      </c>
      <c r="J166" s="138">
        <v>2015</v>
      </c>
      <c r="K166" s="139">
        <v>1</v>
      </c>
    </row>
    <row r="167" spans="1:11" x14ac:dyDescent="0.35">
      <c r="A167" s="138" t="s">
        <v>1240</v>
      </c>
      <c r="B167" s="138" t="s">
        <v>1241</v>
      </c>
      <c r="C167" s="138" t="s">
        <v>196</v>
      </c>
      <c r="D167" s="138" t="s">
        <v>1250</v>
      </c>
      <c r="E167" s="138" t="s">
        <v>1222</v>
      </c>
      <c r="F167" s="138"/>
      <c r="G167" s="138" t="s">
        <v>1217</v>
      </c>
      <c r="H167" s="138"/>
      <c r="I167" s="138" t="s">
        <v>195</v>
      </c>
      <c r="J167" s="138">
        <v>2020</v>
      </c>
      <c r="K167" s="139">
        <v>1</v>
      </c>
    </row>
    <row r="168" spans="1:11" x14ac:dyDescent="0.35">
      <c r="A168" s="138" t="s">
        <v>1240</v>
      </c>
      <c r="B168" s="138" t="s">
        <v>1241</v>
      </c>
      <c r="C168" s="138" t="s">
        <v>196</v>
      </c>
      <c r="D168" s="138" t="s">
        <v>1250</v>
      </c>
      <c r="E168" s="138" t="s">
        <v>1222</v>
      </c>
      <c r="F168" s="138"/>
      <c r="G168" s="138" t="s">
        <v>1217</v>
      </c>
      <c r="H168" s="138"/>
      <c r="I168" s="138" t="s">
        <v>195</v>
      </c>
      <c r="J168" s="138">
        <v>2030</v>
      </c>
      <c r="K168" s="139">
        <v>1</v>
      </c>
    </row>
    <row r="169" spans="1:11" x14ac:dyDescent="0.35">
      <c r="A169" s="138" t="s">
        <v>1240</v>
      </c>
      <c r="B169" s="138" t="s">
        <v>1241</v>
      </c>
      <c r="C169" s="138" t="s">
        <v>196</v>
      </c>
      <c r="D169" s="138" t="s">
        <v>1250</v>
      </c>
      <c r="E169" s="138" t="s">
        <v>1222</v>
      </c>
      <c r="F169" s="138"/>
      <c r="G169" s="138" t="s">
        <v>1217</v>
      </c>
      <c r="H169" s="138"/>
      <c r="I169" s="138" t="s">
        <v>195</v>
      </c>
      <c r="J169" s="138">
        <v>2050</v>
      </c>
      <c r="K169" s="139">
        <v>1</v>
      </c>
    </row>
    <row r="170" spans="1:11" x14ac:dyDescent="0.35">
      <c r="A170" s="138" t="s">
        <v>1240</v>
      </c>
      <c r="B170" s="138" t="s">
        <v>1241</v>
      </c>
      <c r="C170" s="138" t="s">
        <v>196</v>
      </c>
      <c r="D170" s="138" t="s">
        <v>201</v>
      </c>
      <c r="E170" s="138" t="s">
        <v>203</v>
      </c>
      <c r="F170" s="138"/>
      <c r="G170" s="138"/>
      <c r="H170" s="138"/>
      <c r="I170" s="138" t="s">
        <v>195</v>
      </c>
      <c r="J170" s="138">
        <v>2015</v>
      </c>
      <c r="K170" s="139">
        <v>1</v>
      </c>
    </row>
    <row r="171" spans="1:11" x14ac:dyDescent="0.35">
      <c r="A171" s="138" t="s">
        <v>1240</v>
      </c>
      <c r="B171" s="138" t="s">
        <v>1241</v>
      </c>
      <c r="C171" s="138" t="s">
        <v>196</v>
      </c>
      <c r="D171" s="138" t="s">
        <v>201</v>
      </c>
      <c r="E171" s="138" t="s">
        <v>203</v>
      </c>
      <c r="F171" s="138"/>
      <c r="G171" s="138"/>
      <c r="H171" s="138"/>
      <c r="I171" s="138" t="s">
        <v>195</v>
      </c>
      <c r="J171" s="138">
        <v>2020</v>
      </c>
      <c r="K171" s="139">
        <v>1</v>
      </c>
    </row>
    <row r="172" spans="1:11" x14ac:dyDescent="0.35">
      <c r="A172" s="138" t="s">
        <v>1240</v>
      </c>
      <c r="B172" s="138" t="s">
        <v>1241</v>
      </c>
      <c r="C172" s="138" t="s">
        <v>196</v>
      </c>
      <c r="D172" s="138" t="s">
        <v>201</v>
      </c>
      <c r="E172" s="138" t="s">
        <v>203</v>
      </c>
      <c r="F172" s="138"/>
      <c r="G172" s="138"/>
      <c r="H172" s="138"/>
      <c r="I172" s="138" t="s">
        <v>195</v>
      </c>
      <c r="J172" s="138">
        <v>2030</v>
      </c>
      <c r="K172" s="139">
        <v>1</v>
      </c>
    </row>
    <row r="173" spans="1:11" x14ac:dyDescent="0.35">
      <c r="A173" s="138" t="s">
        <v>1240</v>
      </c>
      <c r="B173" s="138" t="s">
        <v>1241</v>
      </c>
      <c r="C173" s="138" t="s">
        <v>196</v>
      </c>
      <c r="D173" s="138" t="s">
        <v>201</v>
      </c>
      <c r="E173" s="138" t="s">
        <v>203</v>
      </c>
      <c r="F173" s="138"/>
      <c r="G173" s="138"/>
      <c r="H173" s="138"/>
      <c r="I173" s="138" t="s">
        <v>195</v>
      </c>
      <c r="J173" s="138">
        <v>2050</v>
      </c>
      <c r="K173" s="139">
        <v>1</v>
      </c>
    </row>
    <row r="174" spans="1:11" x14ac:dyDescent="0.35">
      <c r="A174" s="138" t="s">
        <v>1240</v>
      </c>
      <c r="B174" s="138" t="s">
        <v>1241</v>
      </c>
      <c r="C174" s="138" t="s">
        <v>196</v>
      </c>
      <c r="D174" s="138" t="s">
        <v>1218</v>
      </c>
      <c r="E174" s="138" t="s">
        <v>1206</v>
      </c>
      <c r="F174" s="138"/>
      <c r="G174" s="138"/>
      <c r="H174" s="138"/>
      <c r="I174" s="138" t="s">
        <v>195</v>
      </c>
      <c r="J174" s="138">
        <v>2015</v>
      </c>
      <c r="K174" s="139">
        <v>0</v>
      </c>
    </row>
    <row r="175" spans="1:11" x14ac:dyDescent="0.35">
      <c r="A175" s="138" t="s">
        <v>1240</v>
      </c>
      <c r="B175" s="138" t="s">
        <v>1241</v>
      </c>
      <c r="C175" s="138" t="s">
        <v>196</v>
      </c>
      <c r="D175" s="138" t="s">
        <v>1218</v>
      </c>
      <c r="E175" s="138" t="s">
        <v>1206</v>
      </c>
      <c r="F175" s="138"/>
      <c r="G175" s="138"/>
      <c r="H175" s="138"/>
      <c r="I175" s="138" t="s">
        <v>195</v>
      </c>
      <c r="J175" s="138">
        <v>2020</v>
      </c>
      <c r="K175" s="139">
        <v>0</v>
      </c>
    </row>
    <row r="176" spans="1:11" x14ac:dyDescent="0.35">
      <c r="A176" s="138" t="s">
        <v>1240</v>
      </c>
      <c r="B176" s="138" t="s">
        <v>1241</v>
      </c>
      <c r="C176" s="138" t="s">
        <v>196</v>
      </c>
      <c r="D176" s="138" t="s">
        <v>1218</v>
      </c>
      <c r="E176" s="138" t="s">
        <v>1206</v>
      </c>
      <c r="F176" s="138"/>
      <c r="G176" s="138"/>
      <c r="H176" s="138"/>
      <c r="I176" s="138" t="s">
        <v>195</v>
      </c>
      <c r="J176" s="138">
        <v>2030</v>
      </c>
      <c r="K176" s="139">
        <v>0</v>
      </c>
    </row>
    <row r="177" spans="1:11" x14ac:dyDescent="0.35">
      <c r="A177" s="138" t="s">
        <v>1240</v>
      </c>
      <c r="B177" s="138" t="s">
        <v>1241</v>
      </c>
      <c r="C177" s="138" t="s">
        <v>196</v>
      </c>
      <c r="D177" s="138" t="s">
        <v>1218</v>
      </c>
      <c r="E177" s="138" t="s">
        <v>1206</v>
      </c>
      <c r="F177" s="138"/>
      <c r="G177" s="138"/>
      <c r="H177" s="138"/>
      <c r="I177" s="138" t="s">
        <v>195</v>
      </c>
      <c r="J177" s="138">
        <v>2050</v>
      </c>
      <c r="K177" s="139">
        <v>0</v>
      </c>
    </row>
    <row r="178" spans="1:11" x14ac:dyDescent="0.35">
      <c r="A178" s="138" t="s">
        <v>1240</v>
      </c>
      <c r="B178" s="138" t="s">
        <v>1241</v>
      </c>
      <c r="C178" s="138" t="s">
        <v>196</v>
      </c>
      <c r="D178" s="138" t="s">
        <v>1219</v>
      </c>
      <c r="E178" s="138" t="s">
        <v>1220</v>
      </c>
      <c r="F178" s="138"/>
      <c r="G178" s="138"/>
      <c r="H178" s="138"/>
      <c r="I178" s="138" t="s">
        <v>195</v>
      </c>
      <c r="J178" s="138">
        <v>2015</v>
      </c>
      <c r="K178" s="139">
        <v>10</v>
      </c>
    </row>
    <row r="179" spans="1:11" x14ac:dyDescent="0.35">
      <c r="A179" s="138" t="s">
        <v>1240</v>
      </c>
      <c r="B179" s="138" t="s">
        <v>1241</v>
      </c>
      <c r="C179" s="138" t="s">
        <v>196</v>
      </c>
      <c r="D179" s="138" t="s">
        <v>1219</v>
      </c>
      <c r="E179" s="138" t="s">
        <v>1220</v>
      </c>
      <c r="F179" s="138"/>
      <c r="G179" s="138"/>
      <c r="H179" s="138"/>
      <c r="I179" s="138" t="s">
        <v>195</v>
      </c>
      <c r="J179" s="138">
        <v>2020</v>
      </c>
      <c r="K179" s="139">
        <v>10</v>
      </c>
    </row>
    <row r="180" spans="1:11" x14ac:dyDescent="0.35">
      <c r="A180" s="138" t="s">
        <v>1240</v>
      </c>
      <c r="B180" s="138" t="s">
        <v>1241</v>
      </c>
      <c r="C180" s="138" t="s">
        <v>196</v>
      </c>
      <c r="D180" s="138" t="s">
        <v>1219</v>
      </c>
      <c r="E180" s="138" t="s">
        <v>1220</v>
      </c>
      <c r="F180" s="138"/>
      <c r="G180" s="138"/>
      <c r="H180" s="138"/>
      <c r="I180" s="138" t="s">
        <v>195</v>
      </c>
      <c r="J180" s="138">
        <v>2030</v>
      </c>
      <c r="K180" s="139">
        <v>10</v>
      </c>
    </row>
    <row r="181" spans="1:11" x14ac:dyDescent="0.35">
      <c r="A181" s="138" t="s">
        <v>1240</v>
      </c>
      <c r="B181" s="138" t="s">
        <v>1241</v>
      </c>
      <c r="C181" s="138" t="s">
        <v>196</v>
      </c>
      <c r="D181" s="138" t="s">
        <v>1219</v>
      </c>
      <c r="E181" s="138" t="s">
        <v>1220</v>
      </c>
      <c r="F181" s="138"/>
      <c r="G181" s="138"/>
      <c r="H181" s="138"/>
      <c r="I181" s="138" t="s">
        <v>195</v>
      </c>
      <c r="J181" s="138">
        <v>2050</v>
      </c>
      <c r="K181" s="139">
        <v>10</v>
      </c>
    </row>
    <row r="182" spans="1:11" x14ac:dyDescent="0.3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3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3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3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3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3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3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3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35">
      <c r="A190" s="138" t="s">
        <v>1240</v>
      </c>
      <c r="B190" s="138" t="s">
        <v>1241</v>
      </c>
      <c r="C190" s="138" t="s">
        <v>196</v>
      </c>
      <c r="D190" s="138" t="s">
        <v>216</v>
      </c>
      <c r="E190" s="138" t="s">
        <v>203</v>
      </c>
      <c r="F190" s="138"/>
      <c r="G190" s="138"/>
      <c r="H190" s="138"/>
      <c r="I190" s="138" t="s">
        <v>195</v>
      </c>
      <c r="J190" s="138">
        <v>2015</v>
      </c>
      <c r="K190" s="139">
        <v>20</v>
      </c>
    </row>
    <row r="191" spans="1:11" x14ac:dyDescent="0.35">
      <c r="A191" s="138" t="s">
        <v>1240</v>
      </c>
      <c r="B191" s="138" t="s">
        <v>1241</v>
      </c>
      <c r="C191" s="138" t="s">
        <v>196</v>
      </c>
      <c r="D191" s="138" t="s">
        <v>216</v>
      </c>
      <c r="E191" s="138" t="s">
        <v>203</v>
      </c>
      <c r="F191" s="138"/>
      <c r="G191" s="138"/>
      <c r="H191" s="138"/>
      <c r="I191" s="138" t="s">
        <v>195</v>
      </c>
      <c r="J191" s="138">
        <v>2020</v>
      </c>
      <c r="K191" s="139">
        <v>20</v>
      </c>
    </row>
    <row r="192" spans="1:11" x14ac:dyDescent="0.35">
      <c r="A192" s="138" t="s">
        <v>1240</v>
      </c>
      <c r="B192" s="138" t="s">
        <v>1241</v>
      </c>
      <c r="C192" s="138" t="s">
        <v>196</v>
      </c>
      <c r="D192" s="138" t="s">
        <v>216</v>
      </c>
      <c r="E192" s="138" t="s">
        <v>203</v>
      </c>
      <c r="F192" s="138"/>
      <c r="G192" s="138"/>
      <c r="H192" s="138"/>
      <c r="I192" s="138" t="s">
        <v>195</v>
      </c>
      <c r="J192" s="138">
        <v>2030</v>
      </c>
      <c r="K192" s="139">
        <v>20</v>
      </c>
    </row>
    <row r="193" spans="1:11" x14ac:dyDescent="0.35">
      <c r="A193" s="138" t="s">
        <v>1240</v>
      </c>
      <c r="B193" s="138" t="s">
        <v>1241</v>
      </c>
      <c r="C193" s="138" t="s">
        <v>196</v>
      </c>
      <c r="D193" s="138" t="s">
        <v>216</v>
      </c>
      <c r="E193" s="138" t="s">
        <v>203</v>
      </c>
      <c r="F193" s="138"/>
      <c r="G193" s="138"/>
      <c r="H193" s="138"/>
      <c r="I193" s="138" t="s">
        <v>195</v>
      </c>
      <c r="J193" s="138">
        <v>2050</v>
      </c>
      <c r="K193" s="139">
        <v>20</v>
      </c>
    </row>
    <row r="194" spans="1:11" x14ac:dyDescent="0.3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3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3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3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3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3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3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3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3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3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3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3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3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3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3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3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3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3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3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3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3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3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3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3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3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3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3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3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3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3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3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3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3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3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3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3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3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3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3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3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3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3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3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3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3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3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3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3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3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3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3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3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35">
      <c r="A246" s="138" t="s">
        <v>1262</v>
      </c>
      <c r="B246" s="138" t="s">
        <v>1263</v>
      </c>
      <c r="C246" s="138" t="s">
        <v>196</v>
      </c>
      <c r="D246" s="138" t="s">
        <v>1268</v>
      </c>
      <c r="E246" s="138" t="s">
        <v>1206</v>
      </c>
      <c r="F246" s="138"/>
      <c r="G246" s="138" t="s">
        <v>1248</v>
      </c>
      <c r="H246" s="138"/>
      <c r="I246" s="138" t="s">
        <v>195</v>
      </c>
      <c r="J246" s="138">
        <v>2015</v>
      </c>
      <c r="K246" s="139">
        <v>1</v>
      </c>
    </row>
    <row r="247" spans="1:11" x14ac:dyDescent="0.35">
      <c r="A247" s="138" t="s">
        <v>1262</v>
      </c>
      <c r="B247" s="138" t="s">
        <v>1263</v>
      </c>
      <c r="C247" s="138" t="s">
        <v>196</v>
      </c>
      <c r="D247" s="138" t="s">
        <v>1268</v>
      </c>
      <c r="E247" s="138" t="s">
        <v>1206</v>
      </c>
      <c r="F247" s="138"/>
      <c r="G247" s="138" t="s">
        <v>1248</v>
      </c>
      <c r="H247" s="138"/>
      <c r="I247" s="138" t="s">
        <v>195</v>
      </c>
      <c r="J247" s="138">
        <v>2020</v>
      </c>
      <c r="K247" s="139">
        <v>1</v>
      </c>
    </row>
    <row r="248" spans="1:11" x14ac:dyDescent="0.35">
      <c r="A248" s="138" t="s">
        <v>1262</v>
      </c>
      <c r="B248" s="138" t="s">
        <v>1263</v>
      </c>
      <c r="C248" s="138" t="s">
        <v>196</v>
      </c>
      <c r="D248" s="138" t="s">
        <v>1268</v>
      </c>
      <c r="E248" s="138" t="s">
        <v>1206</v>
      </c>
      <c r="F248" s="138"/>
      <c r="G248" s="138" t="s">
        <v>1248</v>
      </c>
      <c r="H248" s="138"/>
      <c r="I248" s="138" t="s">
        <v>195</v>
      </c>
      <c r="J248" s="138">
        <v>2030</v>
      </c>
      <c r="K248" s="139">
        <v>1</v>
      </c>
    </row>
    <row r="249" spans="1:11" x14ac:dyDescent="0.35">
      <c r="A249" s="138" t="s">
        <v>1262</v>
      </c>
      <c r="B249" s="138" t="s">
        <v>1263</v>
      </c>
      <c r="C249" s="138" t="s">
        <v>196</v>
      </c>
      <c r="D249" s="138" t="s">
        <v>1268</v>
      </c>
      <c r="E249" s="138" t="s">
        <v>1206</v>
      </c>
      <c r="F249" s="138"/>
      <c r="G249" s="138" t="s">
        <v>1248</v>
      </c>
      <c r="H249" s="138"/>
      <c r="I249" s="138" t="s">
        <v>195</v>
      </c>
      <c r="J249" s="138">
        <v>2050</v>
      </c>
      <c r="K249" s="139">
        <v>1</v>
      </c>
    </row>
    <row r="250" spans="1:11" x14ac:dyDescent="0.3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3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3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3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35">
      <c r="A254" s="138" t="s">
        <v>1262</v>
      </c>
      <c r="B254" s="138" t="s">
        <v>1263</v>
      </c>
      <c r="C254" s="138" t="s">
        <v>196</v>
      </c>
      <c r="D254" s="138" t="s">
        <v>1273</v>
      </c>
      <c r="E254" s="138" t="s">
        <v>1222</v>
      </c>
      <c r="F254" s="138"/>
      <c r="G254" s="138" t="s">
        <v>1217</v>
      </c>
      <c r="H254" s="138"/>
      <c r="I254" s="138" t="s">
        <v>195</v>
      </c>
      <c r="J254" s="138">
        <v>2015</v>
      </c>
      <c r="K254" s="139">
        <v>1</v>
      </c>
    </row>
    <row r="255" spans="1:11" x14ac:dyDescent="0.35">
      <c r="A255" s="138" t="s">
        <v>1262</v>
      </c>
      <c r="B255" s="138" t="s">
        <v>1263</v>
      </c>
      <c r="C255" s="138" t="s">
        <v>196</v>
      </c>
      <c r="D255" s="138" t="s">
        <v>1273</v>
      </c>
      <c r="E255" s="138" t="s">
        <v>1222</v>
      </c>
      <c r="F255" s="138"/>
      <c r="G255" s="138" t="s">
        <v>1217</v>
      </c>
      <c r="H255" s="138"/>
      <c r="I255" s="138" t="s">
        <v>195</v>
      </c>
      <c r="J255" s="138">
        <v>2020</v>
      </c>
      <c r="K255" s="139">
        <v>1</v>
      </c>
    </row>
    <row r="256" spans="1:11" x14ac:dyDescent="0.35">
      <c r="A256" s="138" t="s">
        <v>1262</v>
      </c>
      <c r="B256" s="138" t="s">
        <v>1263</v>
      </c>
      <c r="C256" s="138" t="s">
        <v>196</v>
      </c>
      <c r="D256" s="138" t="s">
        <v>1273</v>
      </c>
      <c r="E256" s="138" t="s">
        <v>1222</v>
      </c>
      <c r="F256" s="138"/>
      <c r="G256" s="138" t="s">
        <v>1217</v>
      </c>
      <c r="H256" s="138"/>
      <c r="I256" s="138" t="s">
        <v>195</v>
      </c>
      <c r="J256" s="138">
        <v>2030</v>
      </c>
      <c r="K256" s="139">
        <v>1</v>
      </c>
    </row>
    <row r="257" spans="1:11" x14ac:dyDescent="0.35">
      <c r="A257" s="138" t="s">
        <v>1262</v>
      </c>
      <c r="B257" s="138" t="s">
        <v>1263</v>
      </c>
      <c r="C257" s="138" t="s">
        <v>196</v>
      </c>
      <c r="D257" s="138" t="s">
        <v>1273</v>
      </c>
      <c r="E257" s="138" t="s">
        <v>1222</v>
      </c>
      <c r="F257" s="138"/>
      <c r="G257" s="138" t="s">
        <v>1217</v>
      </c>
      <c r="H257" s="138"/>
      <c r="I257" s="138" t="s">
        <v>195</v>
      </c>
      <c r="J257" s="138">
        <v>2050</v>
      </c>
      <c r="K257" s="139">
        <v>1</v>
      </c>
    </row>
    <row r="258" spans="1:11" x14ac:dyDescent="0.35">
      <c r="A258" s="138" t="s">
        <v>1262</v>
      </c>
      <c r="B258" s="138" t="s">
        <v>1263</v>
      </c>
      <c r="C258" s="138" t="s">
        <v>196</v>
      </c>
      <c r="D258" s="138" t="s">
        <v>201</v>
      </c>
      <c r="E258" s="138" t="s">
        <v>203</v>
      </c>
      <c r="F258" s="138"/>
      <c r="G258" s="138"/>
      <c r="H258" s="138"/>
      <c r="I258" s="138" t="s">
        <v>195</v>
      </c>
      <c r="J258" s="138">
        <v>2015</v>
      </c>
      <c r="K258" s="139">
        <v>1</v>
      </c>
    </row>
    <row r="259" spans="1:11" x14ac:dyDescent="0.35">
      <c r="A259" s="138" t="s">
        <v>1262</v>
      </c>
      <c r="B259" s="138" t="s">
        <v>1263</v>
      </c>
      <c r="C259" s="138" t="s">
        <v>196</v>
      </c>
      <c r="D259" s="138" t="s">
        <v>201</v>
      </c>
      <c r="E259" s="138" t="s">
        <v>203</v>
      </c>
      <c r="F259" s="138"/>
      <c r="G259" s="138"/>
      <c r="H259" s="138"/>
      <c r="I259" s="138" t="s">
        <v>195</v>
      </c>
      <c r="J259" s="138">
        <v>2020</v>
      </c>
      <c r="K259" s="139">
        <v>1</v>
      </c>
    </row>
    <row r="260" spans="1:11" x14ac:dyDescent="0.35">
      <c r="A260" s="138" t="s">
        <v>1262</v>
      </c>
      <c r="B260" s="138" t="s">
        <v>1263</v>
      </c>
      <c r="C260" s="138" t="s">
        <v>196</v>
      </c>
      <c r="D260" s="138" t="s">
        <v>201</v>
      </c>
      <c r="E260" s="138" t="s">
        <v>203</v>
      </c>
      <c r="F260" s="138"/>
      <c r="G260" s="138"/>
      <c r="H260" s="138"/>
      <c r="I260" s="138" t="s">
        <v>195</v>
      </c>
      <c r="J260" s="138">
        <v>2030</v>
      </c>
      <c r="K260" s="139">
        <v>1</v>
      </c>
    </row>
    <row r="261" spans="1:11" x14ac:dyDescent="0.35">
      <c r="A261" s="138" t="s">
        <v>1262</v>
      </c>
      <c r="B261" s="138" t="s">
        <v>1263</v>
      </c>
      <c r="C261" s="138" t="s">
        <v>196</v>
      </c>
      <c r="D261" s="138" t="s">
        <v>201</v>
      </c>
      <c r="E261" s="138" t="s">
        <v>203</v>
      </c>
      <c r="F261" s="138"/>
      <c r="G261" s="138"/>
      <c r="H261" s="138"/>
      <c r="I261" s="138" t="s">
        <v>195</v>
      </c>
      <c r="J261" s="138">
        <v>2050</v>
      </c>
      <c r="K261" s="139">
        <v>1</v>
      </c>
    </row>
    <row r="262" spans="1:11" x14ac:dyDescent="0.35">
      <c r="A262" s="138" t="s">
        <v>1262</v>
      </c>
      <c r="B262" s="138" t="s">
        <v>1263</v>
      </c>
      <c r="C262" s="138" t="s">
        <v>196</v>
      </c>
      <c r="D262" s="138" t="s">
        <v>1218</v>
      </c>
      <c r="E262" s="138" t="s">
        <v>1206</v>
      </c>
      <c r="F262" s="138"/>
      <c r="G262" s="138"/>
      <c r="H262" s="138"/>
      <c r="I262" s="138" t="s">
        <v>195</v>
      </c>
      <c r="J262" s="138">
        <v>2015</v>
      </c>
      <c r="K262" s="139">
        <v>0</v>
      </c>
    </row>
    <row r="263" spans="1:11" x14ac:dyDescent="0.35">
      <c r="A263" s="138" t="s">
        <v>1262</v>
      </c>
      <c r="B263" s="138" t="s">
        <v>1263</v>
      </c>
      <c r="C263" s="138" t="s">
        <v>196</v>
      </c>
      <c r="D263" s="138" t="s">
        <v>1218</v>
      </c>
      <c r="E263" s="138" t="s">
        <v>1206</v>
      </c>
      <c r="F263" s="138"/>
      <c r="G263" s="138"/>
      <c r="H263" s="138"/>
      <c r="I263" s="138" t="s">
        <v>195</v>
      </c>
      <c r="J263" s="138">
        <v>2020</v>
      </c>
      <c r="K263" s="139">
        <v>0</v>
      </c>
    </row>
    <row r="264" spans="1:11" x14ac:dyDescent="0.35">
      <c r="A264" s="138" t="s">
        <v>1262</v>
      </c>
      <c r="B264" s="138" t="s">
        <v>1263</v>
      </c>
      <c r="C264" s="138" t="s">
        <v>196</v>
      </c>
      <c r="D264" s="138" t="s">
        <v>1218</v>
      </c>
      <c r="E264" s="138" t="s">
        <v>1206</v>
      </c>
      <c r="F264" s="138"/>
      <c r="G264" s="138"/>
      <c r="H264" s="138"/>
      <c r="I264" s="138" t="s">
        <v>195</v>
      </c>
      <c r="J264" s="138">
        <v>2030</v>
      </c>
      <c r="K264" s="139">
        <v>0</v>
      </c>
    </row>
    <row r="265" spans="1:11" x14ac:dyDescent="0.35">
      <c r="A265" s="138" t="s">
        <v>1262</v>
      </c>
      <c r="B265" s="138" t="s">
        <v>1263</v>
      </c>
      <c r="C265" s="138" t="s">
        <v>196</v>
      </c>
      <c r="D265" s="138" t="s">
        <v>1218</v>
      </c>
      <c r="E265" s="138" t="s">
        <v>1206</v>
      </c>
      <c r="F265" s="138"/>
      <c r="G265" s="138"/>
      <c r="H265" s="138"/>
      <c r="I265" s="138" t="s">
        <v>195</v>
      </c>
      <c r="J265" s="138">
        <v>2050</v>
      </c>
      <c r="K265" s="139">
        <v>0</v>
      </c>
    </row>
    <row r="266" spans="1:11" x14ac:dyDescent="0.3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3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35">
      <c r="A268" s="138" t="s">
        <v>1262</v>
      </c>
      <c r="B268" s="138" t="s">
        <v>1263</v>
      </c>
      <c r="C268" s="138" t="s">
        <v>196</v>
      </c>
      <c r="D268" s="138" t="s">
        <v>1274</v>
      </c>
      <c r="E268" s="138" t="s">
        <v>1243</v>
      </c>
      <c r="F268" s="138"/>
      <c r="G268" s="138" t="s">
        <v>380</v>
      </c>
      <c r="H268" s="138"/>
      <c r="I268" s="138" t="s">
        <v>991</v>
      </c>
      <c r="J268" s="138">
        <v>2020</v>
      </c>
      <c r="K268" s="139">
        <v>2</v>
      </c>
    </row>
    <row r="269" spans="1:11" x14ac:dyDescent="0.35">
      <c r="A269" s="138" t="s">
        <v>1262</v>
      </c>
      <c r="B269" s="138" t="s">
        <v>1263</v>
      </c>
      <c r="C269" s="138" t="s">
        <v>196</v>
      </c>
      <c r="D269" s="138" t="s">
        <v>1274</v>
      </c>
      <c r="E269" s="138" t="s">
        <v>1243</v>
      </c>
      <c r="F269" s="138"/>
      <c r="G269" s="138" t="s">
        <v>380</v>
      </c>
      <c r="H269" s="138"/>
      <c r="I269" s="138" t="s">
        <v>991</v>
      </c>
      <c r="J269" s="138">
        <v>2050</v>
      </c>
      <c r="K269" s="139">
        <v>2</v>
      </c>
    </row>
    <row r="270" spans="1:11" x14ac:dyDescent="0.3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3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3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3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3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3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3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3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35">
      <c r="A278" s="138" t="s">
        <v>1262</v>
      </c>
      <c r="B278" s="138" t="s">
        <v>1263</v>
      </c>
      <c r="C278" s="138" t="s">
        <v>196</v>
      </c>
      <c r="D278" s="138" t="s">
        <v>1219</v>
      </c>
      <c r="E278" s="138" t="s">
        <v>1220</v>
      </c>
      <c r="F278" s="138"/>
      <c r="G278" s="138"/>
      <c r="H278" s="138"/>
      <c r="I278" s="138" t="s">
        <v>195</v>
      </c>
      <c r="J278" s="138">
        <v>2015</v>
      </c>
      <c r="K278" s="139">
        <v>10</v>
      </c>
    </row>
    <row r="279" spans="1:11" x14ac:dyDescent="0.35">
      <c r="A279" s="138" t="s">
        <v>1262</v>
      </c>
      <c r="B279" s="138" t="s">
        <v>1263</v>
      </c>
      <c r="C279" s="138" t="s">
        <v>196</v>
      </c>
      <c r="D279" s="138" t="s">
        <v>1219</v>
      </c>
      <c r="E279" s="138" t="s">
        <v>1220</v>
      </c>
      <c r="F279" s="138"/>
      <c r="G279" s="138"/>
      <c r="H279" s="138"/>
      <c r="I279" s="138" t="s">
        <v>195</v>
      </c>
      <c r="J279" s="138">
        <v>2020</v>
      </c>
      <c r="K279" s="139">
        <v>10</v>
      </c>
    </row>
    <row r="280" spans="1:11" x14ac:dyDescent="0.35">
      <c r="A280" s="138" t="s">
        <v>1262</v>
      </c>
      <c r="B280" s="138" t="s">
        <v>1263</v>
      </c>
      <c r="C280" s="138" t="s">
        <v>196</v>
      </c>
      <c r="D280" s="138" t="s">
        <v>1219</v>
      </c>
      <c r="E280" s="138" t="s">
        <v>1220</v>
      </c>
      <c r="F280" s="138"/>
      <c r="G280" s="138"/>
      <c r="H280" s="138"/>
      <c r="I280" s="138" t="s">
        <v>195</v>
      </c>
      <c r="J280" s="138">
        <v>2030</v>
      </c>
      <c r="K280" s="139">
        <v>10</v>
      </c>
    </row>
    <row r="281" spans="1:11" x14ac:dyDescent="0.35">
      <c r="A281" s="138" t="s">
        <v>1262</v>
      </c>
      <c r="B281" s="138" t="s">
        <v>1263</v>
      </c>
      <c r="C281" s="138" t="s">
        <v>196</v>
      </c>
      <c r="D281" s="138" t="s">
        <v>1219</v>
      </c>
      <c r="E281" s="138" t="s">
        <v>1220</v>
      </c>
      <c r="F281" s="138"/>
      <c r="G281" s="138"/>
      <c r="H281" s="138"/>
      <c r="I281" s="138" t="s">
        <v>195</v>
      </c>
      <c r="J281" s="138">
        <v>2050</v>
      </c>
      <c r="K281" s="139">
        <v>10</v>
      </c>
    </row>
    <row r="282" spans="1:11" x14ac:dyDescent="0.35">
      <c r="A282" s="138" t="s">
        <v>1262</v>
      </c>
      <c r="B282" s="138" t="s">
        <v>1263</v>
      </c>
      <c r="C282" s="138" t="s">
        <v>196</v>
      </c>
      <c r="D282" s="138" t="s">
        <v>216</v>
      </c>
      <c r="E282" s="138" t="s">
        <v>203</v>
      </c>
      <c r="F282" s="138"/>
      <c r="G282" s="138"/>
      <c r="H282" s="138"/>
      <c r="I282" s="138" t="s">
        <v>195</v>
      </c>
      <c r="J282" s="138">
        <v>2015</v>
      </c>
      <c r="K282" s="139">
        <v>20</v>
      </c>
    </row>
    <row r="283" spans="1:11" x14ac:dyDescent="0.35">
      <c r="A283" s="138" t="s">
        <v>1262</v>
      </c>
      <c r="B283" s="138" t="s">
        <v>1263</v>
      </c>
      <c r="C283" s="138" t="s">
        <v>196</v>
      </c>
      <c r="D283" s="138" t="s">
        <v>216</v>
      </c>
      <c r="E283" s="138" t="s">
        <v>203</v>
      </c>
      <c r="F283" s="138"/>
      <c r="G283" s="138"/>
      <c r="H283" s="138"/>
      <c r="I283" s="138" t="s">
        <v>195</v>
      </c>
      <c r="J283" s="138">
        <v>2020</v>
      </c>
      <c r="K283" s="139">
        <v>20</v>
      </c>
    </row>
    <row r="284" spans="1:11" x14ac:dyDescent="0.35">
      <c r="A284" s="138" t="s">
        <v>1262</v>
      </c>
      <c r="B284" s="138" t="s">
        <v>1263</v>
      </c>
      <c r="C284" s="138" t="s">
        <v>196</v>
      </c>
      <c r="D284" s="138" t="s">
        <v>216</v>
      </c>
      <c r="E284" s="138" t="s">
        <v>203</v>
      </c>
      <c r="F284" s="138"/>
      <c r="G284" s="138"/>
      <c r="H284" s="138"/>
      <c r="I284" s="138" t="s">
        <v>195</v>
      </c>
      <c r="J284" s="138">
        <v>2030</v>
      </c>
      <c r="K284" s="139">
        <v>20</v>
      </c>
    </row>
    <row r="285" spans="1:11" x14ac:dyDescent="0.35">
      <c r="A285" s="138" t="s">
        <v>1262</v>
      </c>
      <c r="B285" s="138" t="s">
        <v>1263</v>
      </c>
      <c r="C285" s="138" t="s">
        <v>196</v>
      </c>
      <c r="D285" s="138" t="s">
        <v>216</v>
      </c>
      <c r="E285" s="138" t="s">
        <v>203</v>
      </c>
      <c r="F285" s="138"/>
      <c r="G285" s="138"/>
      <c r="H285" s="138"/>
      <c r="I285" s="138" t="s">
        <v>195</v>
      </c>
      <c r="J285" s="138">
        <v>2050</v>
      </c>
      <c r="K285" s="139">
        <v>20</v>
      </c>
    </row>
    <row r="286" spans="1:11" x14ac:dyDescent="0.3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3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3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3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3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3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3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3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3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3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3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3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3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3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3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3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3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3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3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3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3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3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3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3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3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3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3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3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3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3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3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3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3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3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3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3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3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3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3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3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3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3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3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3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3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3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3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3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35">
      <c r="A334" s="138" t="s">
        <v>1282</v>
      </c>
      <c r="B334" s="138" t="s">
        <v>1283</v>
      </c>
      <c r="C334" s="138" t="s">
        <v>196</v>
      </c>
      <c r="D334" s="138" t="s">
        <v>1290</v>
      </c>
      <c r="E334" s="138" t="s">
        <v>1206</v>
      </c>
      <c r="F334" s="138"/>
      <c r="G334" s="138"/>
      <c r="H334" s="138"/>
      <c r="I334" s="138" t="s">
        <v>195</v>
      </c>
      <c r="J334" s="138">
        <v>2015</v>
      </c>
      <c r="K334" s="139">
        <v>1</v>
      </c>
    </row>
    <row r="335" spans="1:11" x14ac:dyDescent="0.35">
      <c r="A335" s="138" t="s">
        <v>1282</v>
      </c>
      <c r="B335" s="138" t="s">
        <v>1283</v>
      </c>
      <c r="C335" s="138" t="s">
        <v>196</v>
      </c>
      <c r="D335" s="138" t="s">
        <v>1290</v>
      </c>
      <c r="E335" s="138" t="s">
        <v>1206</v>
      </c>
      <c r="F335" s="138"/>
      <c r="G335" s="138"/>
      <c r="H335" s="138"/>
      <c r="I335" s="138" t="s">
        <v>195</v>
      </c>
      <c r="J335" s="138">
        <v>2020</v>
      </c>
      <c r="K335" s="139">
        <v>100</v>
      </c>
    </row>
    <row r="336" spans="1:11" x14ac:dyDescent="0.35">
      <c r="A336" s="138" t="s">
        <v>1282</v>
      </c>
      <c r="B336" s="138" t="s">
        <v>1283</v>
      </c>
      <c r="C336" s="138" t="s">
        <v>196</v>
      </c>
      <c r="D336" s="138" t="s">
        <v>1290</v>
      </c>
      <c r="E336" s="138" t="s">
        <v>1206</v>
      </c>
      <c r="F336" s="138"/>
      <c r="G336" s="138"/>
      <c r="H336" s="138"/>
      <c r="I336" s="138" t="s">
        <v>195</v>
      </c>
      <c r="J336" s="138">
        <v>2030</v>
      </c>
      <c r="K336" s="139">
        <v>100</v>
      </c>
    </row>
    <row r="337" spans="1:11" x14ac:dyDescent="0.35">
      <c r="A337" s="138" t="s">
        <v>1282</v>
      </c>
      <c r="B337" s="138" t="s">
        <v>1283</v>
      </c>
      <c r="C337" s="138" t="s">
        <v>196</v>
      </c>
      <c r="D337" s="138" t="s">
        <v>1290</v>
      </c>
      <c r="E337" s="138" t="s">
        <v>1206</v>
      </c>
      <c r="F337" s="138"/>
      <c r="G337" s="138"/>
      <c r="H337" s="138"/>
      <c r="I337" s="138" t="s">
        <v>195</v>
      </c>
      <c r="J337" s="138">
        <v>2050</v>
      </c>
      <c r="K337" s="139">
        <v>100</v>
      </c>
    </row>
    <row r="338" spans="1:11" x14ac:dyDescent="0.3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3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3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3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3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3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3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3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35">
      <c r="A346" s="138" t="s">
        <v>1282</v>
      </c>
      <c r="B346" s="138" t="s">
        <v>1283</v>
      </c>
      <c r="C346" s="138" t="s">
        <v>196</v>
      </c>
      <c r="D346" s="138" t="s">
        <v>201</v>
      </c>
      <c r="E346" s="138" t="s">
        <v>203</v>
      </c>
      <c r="F346" s="138"/>
      <c r="G346" s="138"/>
      <c r="H346" s="138"/>
      <c r="I346" s="138" t="s">
        <v>195</v>
      </c>
      <c r="J346" s="138">
        <v>2015</v>
      </c>
      <c r="K346" s="139">
        <v>0.5</v>
      </c>
    </row>
    <row r="347" spans="1:11" x14ac:dyDescent="0.35">
      <c r="A347" s="138" t="s">
        <v>1282</v>
      </c>
      <c r="B347" s="138" t="s">
        <v>1283</v>
      </c>
      <c r="C347" s="138" t="s">
        <v>196</v>
      </c>
      <c r="D347" s="138" t="s">
        <v>201</v>
      </c>
      <c r="E347" s="138" t="s">
        <v>203</v>
      </c>
      <c r="F347" s="138"/>
      <c r="G347" s="138"/>
      <c r="H347" s="138"/>
      <c r="I347" s="138" t="s">
        <v>195</v>
      </c>
      <c r="J347" s="138">
        <v>2020</v>
      </c>
      <c r="K347" s="139">
        <v>0.5</v>
      </c>
    </row>
    <row r="348" spans="1:11" x14ac:dyDescent="0.35">
      <c r="A348" s="138" t="s">
        <v>1282</v>
      </c>
      <c r="B348" s="138" t="s">
        <v>1283</v>
      </c>
      <c r="C348" s="138" t="s">
        <v>196</v>
      </c>
      <c r="D348" s="138" t="s">
        <v>201</v>
      </c>
      <c r="E348" s="138" t="s">
        <v>203</v>
      </c>
      <c r="F348" s="138"/>
      <c r="G348" s="138"/>
      <c r="H348" s="138"/>
      <c r="I348" s="138" t="s">
        <v>195</v>
      </c>
      <c r="J348" s="138">
        <v>2030</v>
      </c>
      <c r="K348" s="139">
        <v>0.5</v>
      </c>
    </row>
    <row r="349" spans="1:11" x14ac:dyDescent="0.35">
      <c r="A349" s="138" t="s">
        <v>1282</v>
      </c>
      <c r="B349" s="138" t="s">
        <v>1283</v>
      </c>
      <c r="C349" s="138" t="s">
        <v>196</v>
      </c>
      <c r="D349" s="138" t="s">
        <v>201</v>
      </c>
      <c r="E349" s="138" t="s">
        <v>203</v>
      </c>
      <c r="F349" s="138"/>
      <c r="G349" s="138"/>
      <c r="H349" s="138"/>
      <c r="I349" s="138" t="s">
        <v>195</v>
      </c>
      <c r="J349" s="138">
        <v>2050</v>
      </c>
      <c r="K349" s="139">
        <v>0.5</v>
      </c>
    </row>
    <row r="350" spans="1:11" x14ac:dyDescent="0.35">
      <c r="A350" s="138" t="s">
        <v>1282</v>
      </c>
      <c r="B350" s="138" t="s">
        <v>1283</v>
      </c>
      <c r="C350" s="138" t="s">
        <v>196</v>
      </c>
      <c r="D350" s="138" t="s">
        <v>1294</v>
      </c>
      <c r="E350" s="138" t="s">
        <v>1295</v>
      </c>
      <c r="F350" s="138"/>
      <c r="G350" s="138"/>
      <c r="H350" s="138"/>
      <c r="I350" s="138" t="s">
        <v>195</v>
      </c>
      <c r="J350" s="138">
        <v>2015</v>
      </c>
      <c r="K350" s="139">
        <v>1</v>
      </c>
    </row>
    <row r="351" spans="1:11" x14ac:dyDescent="0.35">
      <c r="A351" s="138" t="s">
        <v>1282</v>
      </c>
      <c r="B351" s="138" t="s">
        <v>1283</v>
      </c>
      <c r="C351" s="138" t="s">
        <v>196</v>
      </c>
      <c r="D351" s="138" t="s">
        <v>1294</v>
      </c>
      <c r="E351" s="138" t="s">
        <v>1295</v>
      </c>
      <c r="F351" s="138"/>
      <c r="G351" s="138"/>
      <c r="H351" s="138"/>
      <c r="I351" s="138" t="s">
        <v>195</v>
      </c>
      <c r="J351" s="138">
        <v>2020</v>
      </c>
      <c r="K351" s="139">
        <v>1</v>
      </c>
    </row>
    <row r="352" spans="1:11" x14ac:dyDescent="0.35">
      <c r="A352" s="138" t="s">
        <v>1282</v>
      </c>
      <c r="B352" s="138" t="s">
        <v>1283</v>
      </c>
      <c r="C352" s="138" t="s">
        <v>196</v>
      </c>
      <c r="D352" s="138" t="s">
        <v>1294</v>
      </c>
      <c r="E352" s="138" t="s">
        <v>1295</v>
      </c>
      <c r="F352" s="138"/>
      <c r="G352" s="138"/>
      <c r="H352" s="138"/>
      <c r="I352" s="138" t="s">
        <v>195</v>
      </c>
      <c r="J352" s="138">
        <v>2030</v>
      </c>
      <c r="K352" s="139">
        <v>1</v>
      </c>
    </row>
    <row r="353" spans="1:11" x14ac:dyDescent="0.35">
      <c r="A353" s="138" t="s">
        <v>1282</v>
      </c>
      <c r="B353" s="138" t="s">
        <v>1283</v>
      </c>
      <c r="C353" s="138" t="s">
        <v>196</v>
      </c>
      <c r="D353" s="138" t="s">
        <v>1294</v>
      </c>
      <c r="E353" s="138" t="s">
        <v>1295</v>
      </c>
      <c r="F353" s="138"/>
      <c r="G353" s="138"/>
      <c r="H353" s="138"/>
      <c r="I353" s="138" t="s">
        <v>195</v>
      </c>
      <c r="J353" s="138">
        <v>2050</v>
      </c>
      <c r="K353" s="139">
        <v>1</v>
      </c>
    </row>
    <row r="354" spans="1:11" x14ac:dyDescent="0.35">
      <c r="A354" s="138" t="s">
        <v>1282</v>
      </c>
      <c r="B354" s="138" t="s">
        <v>1283</v>
      </c>
      <c r="C354" s="138" t="s">
        <v>196</v>
      </c>
      <c r="D354" s="138" t="s">
        <v>1296</v>
      </c>
      <c r="E354" s="138" t="s">
        <v>1206</v>
      </c>
      <c r="F354" s="138"/>
      <c r="G354" s="138"/>
      <c r="H354" s="138" t="s">
        <v>1286</v>
      </c>
      <c r="I354" s="138" t="s">
        <v>195</v>
      </c>
      <c r="J354" s="138">
        <v>2015</v>
      </c>
      <c r="K354" s="139">
        <v>0</v>
      </c>
    </row>
    <row r="355" spans="1:11" x14ac:dyDescent="0.35">
      <c r="A355" s="138" t="s">
        <v>1282</v>
      </c>
      <c r="B355" s="138" t="s">
        <v>1283</v>
      </c>
      <c r="C355" s="138" t="s">
        <v>196</v>
      </c>
      <c r="D355" s="138" t="s">
        <v>1296</v>
      </c>
      <c r="E355" s="138" t="s">
        <v>1206</v>
      </c>
      <c r="F355" s="138"/>
      <c r="G355" s="138"/>
      <c r="H355" s="138" t="s">
        <v>1286</v>
      </c>
      <c r="I355" s="138" t="s">
        <v>195</v>
      </c>
      <c r="J355" s="138">
        <v>2020</v>
      </c>
      <c r="K355" s="139">
        <v>0</v>
      </c>
    </row>
    <row r="356" spans="1:11" x14ac:dyDescent="0.35">
      <c r="A356" s="138" t="s">
        <v>1282</v>
      </c>
      <c r="B356" s="138" t="s">
        <v>1283</v>
      </c>
      <c r="C356" s="138" t="s">
        <v>196</v>
      </c>
      <c r="D356" s="138" t="s">
        <v>1296</v>
      </c>
      <c r="E356" s="138" t="s">
        <v>1206</v>
      </c>
      <c r="F356" s="138"/>
      <c r="G356" s="138"/>
      <c r="H356" s="138" t="s">
        <v>1286</v>
      </c>
      <c r="I356" s="138" t="s">
        <v>195</v>
      </c>
      <c r="J356" s="138">
        <v>2030</v>
      </c>
      <c r="K356" s="139">
        <v>0</v>
      </c>
    </row>
    <row r="357" spans="1:11" x14ac:dyDescent="0.35">
      <c r="A357" s="138" t="s">
        <v>1282</v>
      </c>
      <c r="B357" s="138" t="s">
        <v>1283</v>
      </c>
      <c r="C357" s="138" t="s">
        <v>196</v>
      </c>
      <c r="D357" s="138" t="s">
        <v>1296</v>
      </c>
      <c r="E357" s="138" t="s">
        <v>1206</v>
      </c>
      <c r="F357" s="138"/>
      <c r="G357" s="138"/>
      <c r="H357" s="138" t="s">
        <v>1286</v>
      </c>
      <c r="I357" s="138" t="s">
        <v>195</v>
      </c>
      <c r="J357" s="138">
        <v>2050</v>
      </c>
      <c r="K357" s="139">
        <v>0</v>
      </c>
    </row>
    <row r="358" spans="1:11" x14ac:dyDescent="0.35">
      <c r="A358" s="138" t="s">
        <v>1282</v>
      </c>
      <c r="B358" s="138" t="s">
        <v>1283</v>
      </c>
      <c r="C358" s="138" t="s">
        <v>196</v>
      </c>
      <c r="D358" s="138" t="s">
        <v>355</v>
      </c>
      <c r="E358" s="138" t="s">
        <v>1295</v>
      </c>
      <c r="F358" s="138"/>
      <c r="G358" s="138"/>
      <c r="H358" s="138"/>
      <c r="I358" s="138" t="s">
        <v>195</v>
      </c>
      <c r="J358" s="138">
        <v>2015</v>
      </c>
      <c r="K358" s="139">
        <v>1</v>
      </c>
    </row>
    <row r="359" spans="1:11" x14ac:dyDescent="0.35">
      <c r="A359" s="138" t="s">
        <v>1282</v>
      </c>
      <c r="B359" s="138" t="s">
        <v>1283</v>
      </c>
      <c r="C359" s="138" t="s">
        <v>196</v>
      </c>
      <c r="D359" s="138" t="s">
        <v>355</v>
      </c>
      <c r="E359" s="138" t="s">
        <v>1295</v>
      </c>
      <c r="F359" s="138"/>
      <c r="G359" s="138"/>
      <c r="H359" s="138"/>
      <c r="I359" s="138" t="s">
        <v>195</v>
      </c>
      <c r="J359" s="138">
        <v>2020</v>
      </c>
      <c r="K359" s="139">
        <v>1</v>
      </c>
    </row>
    <row r="360" spans="1:11" x14ac:dyDescent="0.35">
      <c r="A360" s="138" t="s">
        <v>1282</v>
      </c>
      <c r="B360" s="138" t="s">
        <v>1283</v>
      </c>
      <c r="C360" s="138" t="s">
        <v>196</v>
      </c>
      <c r="D360" s="138" t="s">
        <v>355</v>
      </c>
      <c r="E360" s="138" t="s">
        <v>1295</v>
      </c>
      <c r="F360" s="138"/>
      <c r="G360" s="138"/>
      <c r="H360" s="138"/>
      <c r="I360" s="138" t="s">
        <v>195</v>
      </c>
      <c r="J360" s="138">
        <v>2030</v>
      </c>
      <c r="K360" s="139">
        <v>1</v>
      </c>
    </row>
    <row r="361" spans="1:11" x14ac:dyDescent="0.35">
      <c r="A361" s="138" t="s">
        <v>1282</v>
      </c>
      <c r="B361" s="138" t="s">
        <v>1283</v>
      </c>
      <c r="C361" s="138" t="s">
        <v>196</v>
      </c>
      <c r="D361" s="138" t="s">
        <v>355</v>
      </c>
      <c r="E361" s="138" t="s">
        <v>1295</v>
      </c>
      <c r="F361" s="138"/>
      <c r="G361" s="138"/>
      <c r="H361" s="138"/>
      <c r="I361" s="138" t="s">
        <v>195</v>
      </c>
      <c r="J361" s="138">
        <v>2050</v>
      </c>
      <c r="K361" s="139">
        <v>1</v>
      </c>
    </row>
    <row r="362" spans="1:11" x14ac:dyDescent="0.35">
      <c r="A362" s="138" t="s">
        <v>1282</v>
      </c>
      <c r="B362" s="138" t="s">
        <v>1283</v>
      </c>
      <c r="C362" s="138" t="s">
        <v>196</v>
      </c>
      <c r="D362" s="138" t="s">
        <v>216</v>
      </c>
      <c r="E362" s="138" t="s">
        <v>203</v>
      </c>
      <c r="F362" s="138"/>
      <c r="G362" s="138"/>
      <c r="H362" s="138"/>
      <c r="I362" s="138" t="s">
        <v>195</v>
      </c>
      <c r="J362" s="138">
        <v>2015</v>
      </c>
      <c r="K362" s="139">
        <v>15</v>
      </c>
    </row>
    <row r="363" spans="1:11" x14ac:dyDescent="0.35">
      <c r="A363" s="138" t="s">
        <v>1282</v>
      </c>
      <c r="B363" s="138" t="s">
        <v>1283</v>
      </c>
      <c r="C363" s="138" t="s">
        <v>196</v>
      </c>
      <c r="D363" s="138" t="s">
        <v>216</v>
      </c>
      <c r="E363" s="138" t="s">
        <v>203</v>
      </c>
      <c r="F363" s="138"/>
      <c r="G363" s="138"/>
      <c r="H363" s="138"/>
      <c r="I363" s="138" t="s">
        <v>195</v>
      </c>
      <c r="J363" s="138">
        <v>2020</v>
      </c>
      <c r="K363" s="139">
        <v>15</v>
      </c>
    </row>
    <row r="364" spans="1:11" x14ac:dyDescent="0.35">
      <c r="A364" s="138" t="s">
        <v>1282</v>
      </c>
      <c r="B364" s="138" t="s">
        <v>1283</v>
      </c>
      <c r="C364" s="138" t="s">
        <v>196</v>
      </c>
      <c r="D364" s="138" t="s">
        <v>216</v>
      </c>
      <c r="E364" s="138" t="s">
        <v>203</v>
      </c>
      <c r="F364" s="138"/>
      <c r="G364" s="138"/>
      <c r="H364" s="138"/>
      <c r="I364" s="138" t="s">
        <v>195</v>
      </c>
      <c r="J364" s="138">
        <v>2030</v>
      </c>
      <c r="K364" s="139">
        <v>15</v>
      </c>
    </row>
    <row r="365" spans="1:11" x14ac:dyDescent="0.35">
      <c r="A365" s="138" t="s">
        <v>1282</v>
      </c>
      <c r="B365" s="138" t="s">
        <v>1283</v>
      </c>
      <c r="C365" s="138" t="s">
        <v>196</v>
      </c>
      <c r="D365" s="138" t="s">
        <v>216</v>
      </c>
      <c r="E365" s="138" t="s">
        <v>203</v>
      </c>
      <c r="F365" s="138"/>
      <c r="G365" s="138"/>
      <c r="H365" s="138"/>
      <c r="I365" s="138" t="s">
        <v>195</v>
      </c>
      <c r="J365" s="138">
        <v>2050</v>
      </c>
      <c r="K365" s="139">
        <v>15</v>
      </c>
    </row>
    <row r="366" spans="1:11" x14ac:dyDescent="0.3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3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3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3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3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3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3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3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3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3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3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3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3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3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3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3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3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3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3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3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3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3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3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3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3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3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3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3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35">
      <c r="A394" s="138" t="s">
        <v>1282</v>
      </c>
      <c r="B394" s="138" t="s">
        <v>1283</v>
      </c>
      <c r="C394" s="138" t="s">
        <v>234</v>
      </c>
      <c r="D394" s="138" t="s">
        <v>1309</v>
      </c>
      <c r="E394" s="138" t="s">
        <v>1308</v>
      </c>
      <c r="F394" s="138"/>
      <c r="G394" s="138"/>
      <c r="H394" s="138">
        <v>2</v>
      </c>
      <c r="I394" s="138" t="s">
        <v>990</v>
      </c>
      <c r="J394" s="138">
        <v>2020</v>
      </c>
      <c r="K394" s="139">
        <v>6700</v>
      </c>
    </row>
    <row r="395" spans="1:11" x14ac:dyDescent="0.35">
      <c r="A395" s="138" t="s">
        <v>1282</v>
      </c>
      <c r="B395" s="138" t="s">
        <v>1283</v>
      </c>
      <c r="C395" s="138" t="s">
        <v>234</v>
      </c>
      <c r="D395" s="138" t="s">
        <v>1309</v>
      </c>
      <c r="E395" s="138" t="s">
        <v>1308</v>
      </c>
      <c r="F395" s="138"/>
      <c r="G395" s="138"/>
      <c r="H395" s="138">
        <v>2</v>
      </c>
      <c r="I395" s="138" t="s">
        <v>990</v>
      </c>
      <c r="J395" s="138">
        <v>2050</v>
      </c>
      <c r="K395" s="139">
        <v>4300</v>
      </c>
    </row>
    <row r="396" spans="1:11" x14ac:dyDescent="0.35">
      <c r="A396" s="138" t="s">
        <v>1282</v>
      </c>
      <c r="B396" s="138" t="s">
        <v>1283</v>
      </c>
      <c r="C396" s="138" t="s">
        <v>234</v>
      </c>
      <c r="D396" s="138" t="s">
        <v>1309</v>
      </c>
      <c r="E396" s="138" t="s">
        <v>1308</v>
      </c>
      <c r="F396" s="138"/>
      <c r="G396" s="138"/>
      <c r="H396" s="138">
        <v>2</v>
      </c>
      <c r="I396" s="138" t="s">
        <v>991</v>
      </c>
      <c r="J396" s="138">
        <v>2020</v>
      </c>
      <c r="K396" s="139">
        <v>8000</v>
      </c>
    </row>
    <row r="397" spans="1:11" x14ac:dyDescent="0.35">
      <c r="A397" s="138" t="s">
        <v>1282</v>
      </c>
      <c r="B397" s="138" t="s">
        <v>1283</v>
      </c>
      <c r="C397" s="138" t="s">
        <v>234</v>
      </c>
      <c r="D397" s="138" t="s">
        <v>1309</v>
      </c>
      <c r="E397" s="138" t="s">
        <v>1308</v>
      </c>
      <c r="F397" s="138"/>
      <c r="G397" s="138"/>
      <c r="H397" s="138">
        <v>2</v>
      </c>
      <c r="I397" s="138" t="s">
        <v>991</v>
      </c>
      <c r="J397" s="138">
        <v>2050</v>
      </c>
      <c r="K397" s="139">
        <v>7200</v>
      </c>
    </row>
    <row r="398" spans="1:11" x14ac:dyDescent="0.35">
      <c r="A398" s="138" t="s">
        <v>1282</v>
      </c>
      <c r="B398" s="138" t="s">
        <v>1283</v>
      </c>
      <c r="C398" s="138" t="s">
        <v>234</v>
      </c>
      <c r="D398" s="138" t="s">
        <v>1309</v>
      </c>
      <c r="E398" s="138" t="s">
        <v>1308</v>
      </c>
      <c r="F398" s="138"/>
      <c r="G398" s="138"/>
      <c r="H398" s="138">
        <v>2</v>
      </c>
      <c r="I398" s="138" t="s">
        <v>195</v>
      </c>
      <c r="J398" s="138">
        <v>2015</v>
      </c>
      <c r="K398" s="139">
        <v>8400</v>
      </c>
    </row>
    <row r="399" spans="1:11" x14ac:dyDescent="0.35">
      <c r="A399" s="138" t="s">
        <v>1282</v>
      </c>
      <c r="B399" s="138" t="s">
        <v>1283</v>
      </c>
      <c r="C399" s="138" t="s">
        <v>234</v>
      </c>
      <c r="D399" s="138" t="s">
        <v>1309</v>
      </c>
      <c r="E399" s="138" t="s">
        <v>1308</v>
      </c>
      <c r="F399" s="138"/>
      <c r="G399" s="138"/>
      <c r="H399" s="138">
        <v>2</v>
      </c>
      <c r="I399" s="138" t="s">
        <v>195</v>
      </c>
      <c r="J399" s="138">
        <v>2020</v>
      </c>
      <c r="K399" s="139">
        <v>7600</v>
      </c>
    </row>
    <row r="400" spans="1:11" x14ac:dyDescent="0.35">
      <c r="A400" s="138" t="s">
        <v>1282</v>
      </c>
      <c r="B400" s="138" t="s">
        <v>1283</v>
      </c>
      <c r="C400" s="138" t="s">
        <v>234</v>
      </c>
      <c r="D400" s="138" t="s">
        <v>1309</v>
      </c>
      <c r="E400" s="138" t="s">
        <v>1308</v>
      </c>
      <c r="F400" s="138"/>
      <c r="G400" s="138"/>
      <c r="H400" s="138">
        <v>2</v>
      </c>
      <c r="I400" s="138" t="s">
        <v>195</v>
      </c>
      <c r="J400" s="138">
        <v>2030</v>
      </c>
      <c r="K400" s="139">
        <v>6800</v>
      </c>
    </row>
    <row r="401" spans="1:11" x14ac:dyDescent="0.35">
      <c r="A401" s="138" t="s">
        <v>1282</v>
      </c>
      <c r="B401" s="138" t="s">
        <v>1283</v>
      </c>
      <c r="C401" s="138" t="s">
        <v>234</v>
      </c>
      <c r="D401" s="138" t="s">
        <v>1309</v>
      </c>
      <c r="E401" s="138" t="s">
        <v>1308</v>
      </c>
      <c r="F401" s="138"/>
      <c r="G401" s="138"/>
      <c r="H401" s="138">
        <v>2</v>
      </c>
      <c r="I401" s="138" t="s">
        <v>195</v>
      </c>
      <c r="J401" s="138">
        <v>2050</v>
      </c>
      <c r="K401" s="139">
        <v>6100</v>
      </c>
    </row>
    <row r="402" spans="1:11" x14ac:dyDescent="0.35">
      <c r="A402" s="138" t="s">
        <v>1282</v>
      </c>
      <c r="B402" s="138" t="s">
        <v>1283</v>
      </c>
      <c r="C402" s="138" t="s">
        <v>234</v>
      </c>
      <c r="D402" s="138" t="s">
        <v>1310</v>
      </c>
      <c r="E402" s="138" t="s">
        <v>1308</v>
      </c>
      <c r="F402" s="138"/>
      <c r="G402" s="138"/>
      <c r="H402" s="138">
        <v>2</v>
      </c>
      <c r="I402" s="138" t="s">
        <v>990</v>
      </c>
      <c r="J402" s="138">
        <v>2020</v>
      </c>
      <c r="K402" s="139">
        <v>9400</v>
      </c>
    </row>
    <row r="403" spans="1:11" x14ac:dyDescent="0.35">
      <c r="A403" s="138" t="s">
        <v>1282</v>
      </c>
      <c r="B403" s="138" t="s">
        <v>1283</v>
      </c>
      <c r="C403" s="138" t="s">
        <v>234</v>
      </c>
      <c r="D403" s="138" t="s">
        <v>1310</v>
      </c>
      <c r="E403" s="138" t="s">
        <v>1308</v>
      </c>
      <c r="F403" s="138"/>
      <c r="G403" s="138"/>
      <c r="H403" s="138">
        <v>2</v>
      </c>
      <c r="I403" s="138" t="s">
        <v>990</v>
      </c>
      <c r="J403" s="138">
        <v>2050</v>
      </c>
      <c r="K403" s="139">
        <v>6000</v>
      </c>
    </row>
    <row r="404" spans="1:11" x14ac:dyDescent="0.35">
      <c r="A404" s="138" t="s">
        <v>1282</v>
      </c>
      <c r="B404" s="138" t="s">
        <v>1283</v>
      </c>
      <c r="C404" s="138" t="s">
        <v>234</v>
      </c>
      <c r="D404" s="138" t="s">
        <v>1310</v>
      </c>
      <c r="E404" s="138" t="s">
        <v>1308</v>
      </c>
      <c r="F404" s="138"/>
      <c r="G404" s="138"/>
      <c r="H404" s="138">
        <v>2</v>
      </c>
      <c r="I404" s="138" t="s">
        <v>991</v>
      </c>
      <c r="J404" s="138">
        <v>2020</v>
      </c>
      <c r="K404" s="139">
        <v>11200</v>
      </c>
    </row>
    <row r="405" spans="1:11" x14ac:dyDescent="0.35">
      <c r="A405" s="138" t="s">
        <v>1282</v>
      </c>
      <c r="B405" s="138" t="s">
        <v>1283</v>
      </c>
      <c r="C405" s="138" t="s">
        <v>234</v>
      </c>
      <c r="D405" s="138" t="s">
        <v>1310</v>
      </c>
      <c r="E405" s="138" t="s">
        <v>1308</v>
      </c>
      <c r="F405" s="138"/>
      <c r="G405" s="138"/>
      <c r="H405" s="138">
        <v>2</v>
      </c>
      <c r="I405" s="138" t="s">
        <v>991</v>
      </c>
      <c r="J405" s="138">
        <v>2050</v>
      </c>
      <c r="K405" s="139">
        <v>10100</v>
      </c>
    </row>
    <row r="406" spans="1:11" x14ac:dyDescent="0.35">
      <c r="A406" s="138" t="s">
        <v>1282</v>
      </c>
      <c r="B406" s="138" t="s">
        <v>1283</v>
      </c>
      <c r="C406" s="138" t="s">
        <v>234</v>
      </c>
      <c r="D406" s="138" t="s">
        <v>1310</v>
      </c>
      <c r="E406" s="138" t="s">
        <v>1308</v>
      </c>
      <c r="F406" s="138"/>
      <c r="G406" s="138"/>
      <c r="H406" s="138">
        <v>2</v>
      </c>
      <c r="I406" s="138" t="s">
        <v>195</v>
      </c>
      <c r="J406" s="138">
        <v>2015</v>
      </c>
      <c r="K406" s="139">
        <v>11800</v>
      </c>
    </row>
    <row r="407" spans="1:11" x14ac:dyDescent="0.35">
      <c r="A407" s="138" t="s">
        <v>1282</v>
      </c>
      <c r="B407" s="138" t="s">
        <v>1283</v>
      </c>
      <c r="C407" s="138" t="s">
        <v>234</v>
      </c>
      <c r="D407" s="138" t="s">
        <v>1310</v>
      </c>
      <c r="E407" s="138" t="s">
        <v>1308</v>
      </c>
      <c r="F407" s="138"/>
      <c r="G407" s="138"/>
      <c r="H407" s="138">
        <v>2</v>
      </c>
      <c r="I407" s="138" t="s">
        <v>195</v>
      </c>
      <c r="J407" s="138">
        <v>2020</v>
      </c>
      <c r="K407" s="139">
        <v>10600</v>
      </c>
    </row>
    <row r="408" spans="1:11" x14ac:dyDescent="0.35">
      <c r="A408" s="138" t="s">
        <v>1282</v>
      </c>
      <c r="B408" s="138" t="s">
        <v>1283</v>
      </c>
      <c r="C408" s="138" t="s">
        <v>234</v>
      </c>
      <c r="D408" s="138" t="s">
        <v>1310</v>
      </c>
      <c r="E408" s="138" t="s">
        <v>1308</v>
      </c>
      <c r="F408" s="138"/>
      <c r="G408" s="138"/>
      <c r="H408" s="138">
        <v>2</v>
      </c>
      <c r="I408" s="138" t="s">
        <v>195</v>
      </c>
      <c r="J408" s="138">
        <v>2030</v>
      </c>
      <c r="K408" s="139">
        <v>9500</v>
      </c>
    </row>
    <row r="409" spans="1:11" x14ac:dyDescent="0.35">
      <c r="A409" s="138" t="s">
        <v>1282</v>
      </c>
      <c r="B409" s="138" t="s">
        <v>1283</v>
      </c>
      <c r="C409" s="138" t="s">
        <v>234</v>
      </c>
      <c r="D409" s="138" t="s">
        <v>1310</v>
      </c>
      <c r="E409" s="138" t="s">
        <v>1308</v>
      </c>
      <c r="F409" s="138"/>
      <c r="G409" s="138"/>
      <c r="H409" s="138">
        <v>2</v>
      </c>
      <c r="I409" s="138" t="s">
        <v>195</v>
      </c>
      <c r="J409" s="138">
        <v>2050</v>
      </c>
      <c r="K409" s="139">
        <v>8600</v>
      </c>
    </row>
    <row r="410" spans="1:11" x14ac:dyDescent="0.3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3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3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3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3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3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3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3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3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3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3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3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3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3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3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3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3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3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3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3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35">
      <c r="A430" s="138" t="s">
        <v>1282</v>
      </c>
      <c r="B430" s="138" t="s">
        <v>1283</v>
      </c>
      <c r="C430" s="138" t="s">
        <v>189</v>
      </c>
      <c r="D430" s="138" t="s">
        <v>1317</v>
      </c>
      <c r="E430" s="138" t="s">
        <v>1206</v>
      </c>
      <c r="F430" s="138"/>
      <c r="G430" s="138"/>
      <c r="H430" s="138">
        <v>1</v>
      </c>
      <c r="I430" s="138" t="s">
        <v>195</v>
      </c>
      <c r="J430" s="138">
        <v>2015</v>
      </c>
      <c r="K430" s="139">
        <v>98.5</v>
      </c>
    </row>
    <row r="431" spans="1:11" x14ac:dyDescent="0.3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3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3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3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35">
      <c r="A435" s="138" t="s">
        <v>1282</v>
      </c>
      <c r="B435" s="138" t="s">
        <v>1283</v>
      </c>
      <c r="C435" s="138" t="s">
        <v>189</v>
      </c>
      <c r="D435" s="138" t="s">
        <v>1319</v>
      </c>
      <c r="E435" s="138" t="s">
        <v>1206</v>
      </c>
      <c r="F435" s="138"/>
      <c r="G435" s="138"/>
      <c r="H435" s="138">
        <v>7</v>
      </c>
      <c r="I435" s="138" t="s">
        <v>195</v>
      </c>
      <c r="J435" s="138">
        <v>2015</v>
      </c>
      <c r="K435" s="139">
        <v>50</v>
      </c>
    </row>
    <row r="436" spans="1:11" x14ac:dyDescent="0.35">
      <c r="A436" s="138" t="s">
        <v>1320</v>
      </c>
      <c r="B436" s="138" t="s">
        <v>1321</v>
      </c>
      <c r="C436" s="138" t="s">
        <v>196</v>
      </c>
      <c r="D436" s="138" t="s">
        <v>1322</v>
      </c>
      <c r="E436" s="138" t="s">
        <v>1206</v>
      </c>
      <c r="F436" s="138"/>
      <c r="G436" s="138"/>
      <c r="H436" s="138"/>
      <c r="I436" s="138" t="s">
        <v>195</v>
      </c>
      <c r="J436" s="138">
        <v>2015</v>
      </c>
      <c r="K436" s="139">
        <v>98</v>
      </c>
    </row>
    <row r="437" spans="1:11" x14ac:dyDescent="0.35">
      <c r="A437" s="138" t="s">
        <v>1320</v>
      </c>
      <c r="B437" s="138" t="s">
        <v>1321</v>
      </c>
      <c r="C437" s="138" t="s">
        <v>196</v>
      </c>
      <c r="D437" s="138" t="s">
        <v>1322</v>
      </c>
      <c r="E437" s="138" t="s">
        <v>1206</v>
      </c>
      <c r="F437" s="138"/>
      <c r="G437" s="138"/>
      <c r="H437" s="138"/>
      <c r="I437" s="138" t="s">
        <v>195</v>
      </c>
      <c r="J437" s="138">
        <v>2020</v>
      </c>
      <c r="K437" s="139">
        <v>98</v>
      </c>
    </row>
    <row r="438" spans="1:11" x14ac:dyDescent="0.35">
      <c r="A438" s="138" t="s">
        <v>1320</v>
      </c>
      <c r="B438" s="138" t="s">
        <v>1321</v>
      </c>
      <c r="C438" s="138" t="s">
        <v>196</v>
      </c>
      <c r="D438" s="138" t="s">
        <v>1322</v>
      </c>
      <c r="E438" s="138" t="s">
        <v>1206</v>
      </c>
      <c r="F438" s="138"/>
      <c r="G438" s="138"/>
      <c r="H438" s="138"/>
      <c r="I438" s="138" t="s">
        <v>195</v>
      </c>
      <c r="J438" s="138">
        <v>2030</v>
      </c>
      <c r="K438" s="139">
        <v>98</v>
      </c>
    </row>
    <row r="439" spans="1:11" x14ac:dyDescent="0.35">
      <c r="A439" s="138" t="s">
        <v>1320</v>
      </c>
      <c r="B439" s="138" t="s">
        <v>1321</v>
      </c>
      <c r="C439" s="138" t="s">
        <v>196</v>
      </c>
      <c r="D439" s="138" t="s">
        <v>1322</v>
      </c>
      <c r="E439" s="138" t="s">
        <v>1206</v>
      </c>
      <c r="F439" s="138"/>
      <c r="G439" s="138"/>
      <c r="H439" s="138"/>
      <c r="I439" s="138" t="s">
        <v>195</v>
      </c>
      <c r="J439" s="138">
        <v>2050</v>
      </c>
      <c r="K439" s="139">
        <v>98</v>
      </c>
    </row>
    <row r="440" spans="1:11" x14ac:dyDescent="0.3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35">
      <c r="A441" s="138" t="s">
        <v>1320</v>
      </c>
      <c r="B441" s="138" t="s">
        <v>1321</v>
      </c>
      <c r="C441" s="138" t="s">
        <v>196</v>
      </c>
      <c r="D441" s="138" t="s">
        <v>201</v>
      </c>
      <c r="E441" s="138" t="s">
        <v>203</v>
      </c>
      <c r="F441" s="138"/>
      <c r="G441" s="138"/>
      <c r="H441" s="138" t="s">
        <v>1323</v>
      </c>
      <c r="I441" s="138" t="s">
        <v>195</v>
      </c>
      <c r="J441" s="138">
        <v>2020</v>
      </c>
      <c r="K441" s="139">
        <v>1.5</v>
      </c>
    </row>
    <row r="442" spans="1:11" x14ac:dyDescent="0.35">
      <c r="A442" s="138" t="s">
        <v>1320</v>
      </c>
      <c r="B442" s="138" t="s">
        <v>1321</v>
      </c>
      <c r="C442" s="138" t="s">
        <v>196</v>
      </c>
      <c r="D442" s="138" t="s">
        <v>201</v>
      </c>
      <c r="E442" s="138" t="s">
        <v>203</v>
      </c>
      <c r="F442" s="138"/>
      <c r="G442" s="138"/>
      <c r="H442" s="138" t="s">
        <v>1323</v>
      </c>
      <c r="I442" s="138" t="s">
        <v>195</v>
      </c>
      <c r="J442" s="138">
        <v>2030</v>
      </c>
      <c r="K442" s="139">
        <v>1.5</v>
      </c>
    </row>
    <row r="443" spans="1:11" x14ac:dyDescent="0.35">
      <c r="A443" s="138" t="s">
        <v>1320</v>
      </c>
      <c r="B443" s="138" t="s">
        <v>1321</v>
      </c>
      <c r="C443" s="138" t="s">
        <v>196</v>
      </c>
      <c r="D443" s="138" t="s">
        <v>201</v>
      </c>
      <c r="E443" s="138" t="s">
        <v>203</v>
      </c>
      <c r="F443" s="138"/>
      <c r="G443" s="138"/>
      <c r="H443" s="138" t="s">
        <v>1323</v>
      </c>
      <c r="I443" s="138" t="s">
        <v>195</v>
      </c>
      <c r="J443" s="138">
        <v>2050</v>
      </c>
      <c r="K443" s="139">
        <v>1.5</v>
      </c>
    </row>
    <row r="444" spans="1:11" x14ac:dyDescent="0.35">
      <c r="A444" s="138" t="s">
        <v>1320</v>
      </c>
      <c r="B444" s="138" t="s">
        <v>1321</v>
      </c>
      <c r="C444" s="138" t="s">
        <v>196</v>
      </c>
      <c r="D444" s="138" t="s">
        <v>1325</v>
      </c>
      <c r="E444" s="138" t="s">
        <v>1206</v>
      </c>
      <c r="F444" s="138"/>
      <c r="G444" s="138"/>
      <c r="H444" s="138"/>
      <c r="I444" s="138" t="s">
        <v>195</v>
      </c>
      <c r="J444" s="138">
        <v>2015</v>
      </c>
      <c r="K444" s="139">
        <v>2</v>
      </c>
    </row>
    <row r="445" spans="1:11" x14ac:dyDescent="0.35">
      <c r="A445" s="138" t="s">
        <v>1320</v>
      </c>
      <c r="B445" s="138" t="s">
        <v>1321</v>
      </c>
      <c r="C445" s="138" t="s">
        <v>196</v>
      </c>
      <c r="D445" s="138" t="s">
        <v>1325</v>
      </c>
      <c r="E445" s="138" t="s">
        <v>1206</v>
      </c>
      <c r="F445" s="138"/>
      <c r="G445" s="138"/>
      <c r="H445" s="138"/>
      <c r="I445" s="138" t="s">
        <v>195</v>
      </c>
      <c r="J445" s="138">
        <v>2020</v>
      </c>
      <c r="K445" s="139">
        <v>2</v>
      </c>
    </row>
    <row r="446" spans="1:11" x14ac:dyDescent="0.35">
      <c r="A446" s="138" t="s">
        <v>1320</v>
      </c>
      <c r="B446" s="138" t="s">
        <v>1321</v>
      </c>
      <c r="C446" s="138" t="s">
        <v>196</v>
      </c>
      <c r="D446" s="138" t="s">
        <v>1325</v>
      </c>
      <c r="E446" s="138" t="s">
        <v>1206</v>
      </c>
      <c r="F446" s="138"/>
      <c r="G446" s="138"/>
      <c r="H446" s="138"/>
      <c r="I446" s="138" t="s">
        <v>195</v>
      </c>
      <c r="J446" s="138">
        <v>2030</v>
      </c>
      <c r="K446" s="139">
        <v>2</v>
      </c>
    </row>
    <row r="447" spans="1:11" x14ac:dyDescent="0.35">
      <c r="A447" s="138" t="s">
        <v>1320</v>
      </c>
      <c r="B447" s="138" t="s">
        <v>1321</v>
      </c>
      <c r="C447" s="138" t="s">
        <v>196</v>
      </c>
      <c r="D447" s="138" t="s">
        <v>1325</v>
      </c>
      <c r="E447" s="138" t="s">
        <v>1206</v>
      </c>
      <c r="F447" s="138"/>
      <c r="G447" s="138"/>
      <c r="H447" s="138"/>
      <c r="I447" s="138" t="s">
        <v>195</v>
      </c>
      <c r="J447" s="138">
        <v>2050</v>
      </c>
      <c r="K447" s="139">
        <v>2</v>
      </c>
    </row>
    <row r="448" spans="1:11" x14ac:dyDescent="0.3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3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3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3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35">
      <c r="A452" s="138" t="s">
        <v>1320</v>
      </c>
      <c r="B452" s="138" t="s">
        <v>1321</v>
      </c>
      <c r="C452" s="138" t="s">
        <v>196</v>
      </c>
      <c r="D452" s="138" t="s">
        <v>355</v>
      </c>
      <c r="E452" s="138" t="s">
        <v>1295</v>
      </c>
      <c r="F452" s="138"/>
      <c r="G452" s="138"/>
      <c r="H452" s="138" t="s">
        <v>1323</v>
      </c>
      <c r="I452" s="138" t="s">
        <v>195</v>
      </c>
      <c r="J452" s="138">
        <v>2015</v>
      </c>
      <c r="K452" s="139">
        <v>3</v>
      </c>
    </row>
    <row r="453" spans="1:11" x14ac:dyDescent="0.35">
      <c r="A453" s="138" t="s">
        <v>1320</v>
      </c>
      <c r="B453" s="138" t="s">
        <v>1321</v>
      </c>
      <c r="C453" s="138" t="s">
        <v>196</v>
      </c>
      <c r="D453" s="138" t="s">
        <v>355</v>
      </c>
      <c r="E453" s="138" t="s">
        <v>1295</v>
      </c>
      <c r="F453" s="138"/>
      <c r="G453" s="138"/>
      <c r="H453" s="138" t="s">
        <v>1323</v>
      </c>
      <c r="I453" s="138" t="s">
        <v>195</v>
      </c>
      <c r="J453" s="138">
        <v>2020</v>
      </c>
      <c r="K453" s="139">
        <v>3</v>
      </c>
    </row>
    <row r="454" spans="1:11" x14ac:dyDescent="0.35">
      <c r="A454" s="138" t="s">
        <v>1320</v>
      </c>
      <c r="B454" s="138" t="s">
        <v>1321</v>
      </c>
      <c r="C454" s="138" t="s">
        <v>196</v>
      </c>
      <c r="D454" s="138" t="s">
        <v>355</v>
      </c>
      <c r="E454" s="138" t="s">
        <v>1295</v>
      </c>
      <c r="F454" s="138"/>
      <c r="G454" s="138"/>
      <c r="H454" s="138" t="s">
        <v>1323</v>
      </c>
      <c r="I454" s="138" t="s">
        <v>195</v>
      </c>
      <c r="J454" s="138">
        <v>2030</v>
      </c>
      <c r="K454" s="139">
        <v>3</v>
      </c>
    </row>
    <row r="455" spans="1:11" x14ac:dyDescent="0.35">
      <c r="A455" s="138" t="s">
        <v>1320</v>
      </c>
      <c r="B455" s="138" t="s">
        <v>1321</v>
      </c>
      <c r="C455" s="138" t="s">
        <v>196</v>
      </c>
      <c r="D455" s="138" t="s">
        <v>355</v>
      </c>
      <c r="E455" s="138" t="s">
        <v>1295</v>
      </c>
      <c r="F455" s="138"/>
      <c r="G455" s="138"/>
      <c r="H455" s="138" t="s">
        <v>1323</v>
      </c>
      <c r="I455" s="138" t="s">
        <v>195</v>
      </c>
      <c r="J455" s="138">
        <v>2050</v>
      </c>
      <c r="K455" s="139">
        <v>3</v>
      </c>
    </row>
    <row r="456" spans="1:11" x14ac:dyDescent="0.3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3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3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3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3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3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3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3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35">
      <c r="A464" s="138" t="s">
        <v>1320</v>
      </c>
      <c r="B464" s="138" t="s">
        <v>1321</v>
      </c>
      <c r="C464" s="138" t="s">
        <v>196</v>
      </c>
      <c r="D464" s="138" t="s">
        <v>216</v>
      </c>
      <c r="E464" s="138" t="s">
        <v>203</v>
      </c>
      <c r="F464" s="138"/>
      <c r="G464" s="138"/>
      <c r="H464" s="138" t="s">
        <v>1323</v>
      </c>
      <c r="I464" s="138" t="s">
        <v>195</v>
      </c>
      <c r="J464" s="138">
        <v>2015</v>
      </c>
      <c r="K464" s="139">
        <v>20</v>
      </c>
    </row>
    <row r="465" spans="1:11" x14ac:dyDescent="0.35">
      <c r="A465" s="138" t="s">
        <v>1320</v>
      </c>
      <c r="B465" s="138" t="s">
        <v>1321</v>
      </c>
      <c r="C465" s="138" t="s">
        <v>196</v>
      </c>
      <c r="D465" s="138" t="s">
        <v>216</v>
      </c>
      <c r="E465" s="138" t="s">
        <v>203</v>
      </c>
      <c r="F465" s="138"/>
      <c r="G465" s="138"/>
      <c r="H465" s="138" t="s">
        <v>1323</v>
      </c>
      <c r="I465" s="138" t="s">
        <v>195</v>
      </c>
      <c r="J465" s="138">
        <v>2020</v>
      </c>
      <c r="K465" s="139">
        <v>20</v>
      </c>
    </row>
    <row r="466" spans="1:11" x14ac:dyDescent="0.35">
      <c r="A466" s="138" t="s">
        <v>1320</v>
      </c>
      <c r="B466" s="138" t="s">
        <v>1321</v>
      </c>
      <c r="C466" s="138" t="s">
        <v>196</v>
      </c>
      <c r="D466" s="138" t="s">
        <v>216</v>
      </c>
      <c r="E466" s="138" t="s">
        <v>203</v>
      </c>
      <c r="F466" s="138"/>
      <c r="G466" s="138"/>
      <c r="H466" s="138" t="s">
        <v>1323</v>
      </c>
      <c r="I466" s="138" t="s">
        <v>195</v>
      </c>
      <c r="J466" s="138">
        <v>2030</v>
      </c>
      <c r="K466" s="139">
        <v>20</v>
      </c>
    </row>
    <row r="467" spans="1:11" x14ac:dyDescent="0.35">
      <c r="A467" s="138" t="s">
        <v>1320</v>
      </c>
      <c r="B467" s="138" t="s">
        <v>1321</v>
      </c>
      <c r="C467" s="138" t="s">
        <v>196</v>
      </c>
      <c r="D467" s="138" t="s">
        <v>216</v>
      </c>
      <c r="E467" s="138" t="s">
        <v>203</v>
      </c>
      <c r="F467" s="138"/>
      <c r="G467" s="138"/>
      <c r="H467" s="138" t="s">
        <v>1323</v>
      </c>
      <c r="I467" s="138" t="s">
        <v>195</v>
      </c>
      <c r="J467" s="138">
        <v>2050</v>
      </c>
      <c r="K467" s="139">
        <v>20</v>
      </c>
    </row>
    <row r="468" spans="1:11" x14ac:dyDescent="0.3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3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3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3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35">
      <c r="A472" s="138" t="s">
        <v>1320</v>
      </c>
      <c r="B472" s="138" t="s">
        <v>1321</v>
      </c>
      <c r="C472" s="138" t="s">
        <v>196</v>
      </c>
      <c r="D472" s="138" t="s">
        <v>1331</v>
      </c>
      <c r="E472" s="138" t="s">
        <v>1206</v>
      </c>
      <c r="F472" s="138"/>
      <c r="G472" s="138"/>
      <c r="H472" s="138" t="s">
        <v>1323</v>
      </c>
      <c r="I472" s="138" t="s">
        <v>195</v>
      </c>
      <c r="J472" s="138">
        <v>2015</v>
      </c>
      <c r="K472" s="139">
        <v>5</v>
      </c>
    </row>
    <row r="473" spans="1:11" x14ac:dyDescent="0.35">
      <c r="A473" s="138" t="s">
        <v>1320</v>
      </c>
      <c r="B473" s="138" t="s">
        <v>1321</v>
      </c>
      <c r="C473" s="138" t="s">
        <v>196</v>
      </c>
      <c r="D473" s="138" t="s">
        <v>1331</v>
      </c>
      <c r="E473" s="138" t="s">
        <v>1206</v>
      </c>
      <c r="F473" s="138"/>
      <c r="G473" s="138"/>
      <c r="H473" s="138" t="s">
        <v>1323</v>
      </c>
      <c r="I473" s="138" t="s">
        <v>195</v>
      </c>
      <c r="J473" s="138">
        <v>2020</v>
      </c>
      <c r="K473" s="139">
        <v>5</v>
      </c>
    </row>
    <row r="474" spans="1:11" x14ac:dyDescent="0.35">
      <c r="A474" s="138" t="s">
        <v>1320</v>
      </c>
      <c r="B474" s="138" t="s">
        <v>1321</v>
      </c>
      <c r="C474" s="138" t="s">
        <v>196</v>
      </c>
      <c r="D474" s="138" t="s">
        <v>1331</v>
      </c>
      <c r="E474" s="138" t="s">
        <v>1206</v>
      </c>
      <c r="F474" s="138"/>
      <c r="G474" s="138"/>
      <c r="H474" s="138" t="s">
        <v>1323</v>
      </c>
      <c r="I474" s="138" t="s">
        <v>195</v>
      </c>
      <c r="J474" s="138">
        <v>2030</v>
      </c>
      <c r="K474" s="139">
        <v>5</v>
      </c>
    </row>
    <row r="475" spans="1:11" x14ac:dyDescent="0.35">
      <c r="A475" s="138" t="s">
        <v>1320</v>
      </c>
      <c r="B475" s="138" t="s">
        <v>1321</v>
      </c>
      <c r="C475" s="138" t="s">
        <v>196</v>
      </c>
      <c r="D475" s="138" t="s">
        <v>1331</v>
      </c>
      <c r="E475" s="138" t="s">
        <v>1206</v>
      </c>
      <c r="F475" s="138"/>
      <c r="G475" s="138"/>
      <c r="H475" s="138" t="s">
        <v>1323</v>
      </c>
      <c r="I475" s="138" t="s">
        <v>195</v>
      </c>
      <c r="J475" s="138">
        <v>2050</v>
      </c>
      <c r="K475" s="139">
        <v>5</v>
      </c>
    </row>
    <row r="476" spans="1:11" x14ac:dyDescent="0.35">
      <c r="A476" s="138" t="s">
        <v>1320</v>
      </c>
      <c r="B476" s="138" t="s">
        <v>1321</v>
      </c>
      <c r="C476" s="138" t="s">
        <v>234</v>
      </c>
      <c r="D476" s="138" t="s">
        <v>1227</v>
      </c>
      <c r="E476" s="138"/>
      <c r="F476" s="138"/>
      <c r="G476" s="138"/>
      <c r="H476" s="138"/>
      <c r="I476" s="138" t="s">
        <v>195</v>
      </c>
      <c r="J476" s="138">
        <v>2015</v>
      </c>
      <c r="K476" s="139" t="s">
        <v>31</v>
      </c>
    </row>
    <row r="477" spans="1:11" x14ac:dyDescent="0.35">
      <c r="A477" s="138" t="s">
        <v>1320</v>
      </c>
      <c r="B477" s="138" t="s">
        <v>1321</v>
      </c>
      <c r="C477" s="138" t="s">
        <v>234</v>
      </c>
      <c r="D477" s="138" t="s">
        <v>1228</v>
      </c>
      <c r="E477" s="138"/>
      <c r="F477" s="138"/>
      <c r="G477" s="138"/>
      <c r="H477" s="138"/>
      <c r="I477" s="138" t="s">
        <v>195</v>
      </c>
      <c r="J477" s="138">
        <v>2015</v>
      </c>
      <c r="K477" s="139" t="s">
        <v>31</v>
      </c>
    </row>
    <row r="478" spans="1:11" x14ac:dyDescent="0.3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3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3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3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3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3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3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3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3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3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3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3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3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3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3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3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3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3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3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3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3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3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3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3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35">
      <c r="A502" s="138" t="s">
        <v>1320</v>
      </c>
      <c r="B502" s="138" t="s">
        <v>1321</v>
      </c>
      <c r="C502" s="138" t="s">
        <v>189</v>
      </c>
      <c r="D502" s="138" t="s">
        <v>1319</v>
      </c>
      <c r="E502" s="138" t="s">
        <v>1206</v>
      </c>
      <c r="F502" s="138"/>
      <c r="G502" s="138"/>
      <c r="H502" s="138">
        <v>8</v>
      </c>
      <c r="I502" s="138" t="s">
        <v>195</v>
      </c>
      <c r="J502" s="138">
        <v>2015</v>
      </c>
      <c r="K502" s="139">
        <v>20</v>
      </c>
    </row>
    <row r="503" spans="1:11" x14ac:dyDescent="0.35">
      <c r="A503" s="138" t="s">
        <v>1320</v>
      </c>
      <c r="B503" s="138" t="s">
        <v>1321</v>
      </c>
      <c r="C503" s="138" t="s">
        <v>189</v>
      </c>
      <c r="D503" s="138" t="s">
        <v>1319</v>
      </c>
      <c r="E503" s="138" t="s">
        <v>1206</v>
      </c>
      <c r="F503" s="138"/>
      <c r="G503" s="138"/>
      <c r="H503" s="138">
        <v>8</v>
      </c>
      <c r="I503" s="138" t="s">
        <v>195</v>
      </c>
      <c r="J503" s="138">
        <v>2020</v>
      </c>
      <c r="K503" s="139">
        <v>20</v>
      </c>
    </row>
    <row r="504" spans="1:11" x14ac:dyDescent="0.35">
      <c r="A504" s="138" t="s">
        <v>1320</v>
      </c>
      <c r="B504" s="138" t="s">
        <v>1321</v>
      </c>
      <c r="C504" s="138" t="s">
        <v>189</v>
      </c>
      <c r="D504" s="138" t="s">
        <v>1319</v>
      </c>
      <c r="E504" s="138" t="s">
        <v>1206</v>
      </c>
      <c r="F504" s="138"/>
      <c r="G504" s="138"/>
      <c r="H504" s="138">
        <v>8</v>
      </c>
      <c r="I504" s="138" t="s">
        <v>195</v>
      </c>
      <c r="J504" s="138">
        <v>2030</v>
      </c>
      <c r="K504" s="139">
        <v>20</v>
      </c>
    </row>
    <row r="505" spans="1:11" x14ac:dyDescent="0.35">
      <c r="A505" s="138" t="s">
        <v>1320</v>
      </c>
      <c r="B505" s="138" t="s">
        <v>1321</v>
      </c>
      <c r="C505" s="138" t="s">
        <v>189</v>
      </c>
      <c r="D505" s="138" t="s">
        <v>1319</v>
      </c>
      <c r="E505" s="138" t="s">
        <v>1206</v>
      </c>
      <c r="F505" s="138"/>
      <c r="G505" s="138"/>
      <c r="H505" s="138">
        <v>8</v>
      </c>
      <c r="I505" s="138" t="s">
        <v>195</v>
      </c>
      <c r="J505" s="138">
        <v>2050</v>
      </c>
      <c r="K505" s="139">
        <v>20</v>
      </c>
    </row>
    <row r="506" spans="1:11" x14ac:dyDescent="0.3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3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3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3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3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3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3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3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35">
      <c r="A514" s="138" t="s">
        <v>1339</v>
      </c>
      <c r="B514" s="138" t="s">
        <v>1340</v>
      </c>
      <c r="C514" s="138" t="s">
        <v>196</v>
      </c>
      <c r="D514" s="138" t="s">
        <v>1322</v>
      </c>
      <c r="E514" s="138" t="s">
        <v>1206</v>
      </c>
      <c r="F514" s="138"/>
      <c r="G514" s="138"/>
      <c r="H514" s="138"/>
      <c r="I514" s="138" t="s">
        <v>195</v>
      </c>
      <c r="J514" s="138">
        <v>2015</v>
      </c>
      <c r="K514" s="139">
        <v>91</v>
      </c>
    </row>
    <row r="515" spans="1:11" x14ac:dyDescent="0.35">
      <c r="A515" s="138" t="s">
        <v>1339</v>
      </c>
      <c r="B515" s="138" t="s">
        <v>1340</v>
      </c>
      <c r="C515" s="138" t="s">
        <v>196</v>
      </c>
      <c r="D515" s="138" t="s">
        <v>1322</v>
      </c>
      <c r="E515" s="138" t="s">
        <v>1206</v>
      </c>
      <c r="F515" s="138"/>
      <c r="G515" s="138"/>
      <c r="H515" s="138"/>
      <c r="I515" s="138" t="s">
        <v>195</v>
      </c>
      <c r="J515" s="138">
        <v>2020</v>
      </c>
      <c r="K515" s="139">
        <v>100</v>
      </c>
    </row>
    <row r="516" spans="1:11" x14ac:dyDescent="0.35">
      <c r="A516" s="138" t="s">
        <v>1339</v>
      </c>
      <c r="B516" s="138" t="s">
        <v>1340</v>
      </c>
      <c r="C516" s="138" t="s">
        <v>196</v>
      </c>
      <c r="D516" s="138" t="s">
        <v>1322</v>
      </c>
      <c r="E516" s="138" t="s">
        <v>1206</v>
      </c>
      <c r="F516" s="138"/>
      <c r="G516" s="138"/>
      <c r="H516" s="138"/>
      <c r="I516" s="138" t="s">
        <v>195</v>
      </c>
      <c r="J516" s="138">
        <v>2030</v>
      </c>
      <c r="K516" s="139">
        <v>100</v>
      </c>
    </row>
    <row r="517" spans="1:11" x14ac:dyDescent="0.35">
      <c r="A517" s="138" t="s">
        <v>1339</v>
      </c>
      <c r="B517" s="138" t="s">
        <v>1340</v>
      </c>
      <c r="C517" s="138" t="s">
        <v>196</v>
      </c>
      <c r="D517" s="138" t="s">
        <v>1322</v>
      </c>
      <c r="E517" s="138" t="s">
        <v>1206</v>
      </c>
      <c r="F517" s="138"/>
      <c r="G517" s="138"/>
      <c r="H517" s="138"/>
      <c r="I517" s="138" t="s">
        <v>195</v>
      </c>
      <c r="J517" s="138">
        <v>2050</v>
      </c>
      <c r="K517" s="139">
        <v>100</v>
      </c>
    </row>
    <row r="518" spans="1:11" x14ac:dyDescent="0.35">
      <c r="A518" s="138" t="s">
        <v>1339</v>
      </c>
      <c r="B518" s="138" t="s">
        <v>1340</v>
      </c>
      <c r="C518" s="138" t="s">
        <v>196</v>
      </c>
      <c r="D518" s="138" t="s">
        <v>201</v>
      </c>
      <c r="E518" s="138" t="s">
        <v>203</v>
      </c>
      <c r="F518" s="138"/>
      <c r="G518" s="138"/>
      <c r="H518" s="138"/>
      <c r="I518" s="138" t="s">
        <v>195</v>
      </c>
      <c r="J518" s="138">
        <v>2015</v>
      </c>
      <c r="K518" s="139">
        <v>2.5</v>
      </c>
    </row>
    <row r="519" spans="1:11" x14ac:dyDescent="0.35">
      <c r="A519" s="138" t="s">
        <v>1339</v>
      </c>
      <c r="B519" s="138" t="s">
        <v>1340</v>
      </c>
      <c r="C519" s="138" t="s">
        <v>196</v>
      </c>
      <c r="D519" s="138" t="s">
        <v>201</v>
      </c>
      <c r="E519" s="138" t="s">
        <v>203</v>
      </c>
      <c r="F519" s="138"/>
      <c r="G519" s="138"/>
      <c r="H519" s="138"/>
      <c r="I519" s="138" t="s">
        <v>195</v>
      </c>
      <c r="J519" s="138">
        <v>2020</v>
      </c>
      <c r="K519" s="139">
        <v>2.5</v>
      </c>
    </row>
    <row r="520" spans="1:11" x14ac:dyDescent="0.35">
      <c r="A520" s="138" t="s">
        <v>1339</v>
      </c>
      <c r="B520" s="138" t="s">
        <v>1340</v>
      </c>
      <c r="C520" s="138" t="s">
        <v>196</v>
      </c>
      <c r="D520" s="138" t="s">
        <v>201</v>
      </c>
      <c r="E520" s="138" t="s">
        <v>203</v>
      </c>
      <c r="F520" s="138"/>
      <c r="G520" s="138"/>
      <c r="H520" s="138"/>
      <c r="I520" s="138" t="s">
        <v>195</v>
      </c>
      <c r="J520" s="138">
        <v>2030</v>
      </c>
      <c r="K520" s="139">
        <v>2.5</v>
      </c>
    </row>
    <row r="521" spans="1:11" x14ac:dyDescent="0.35">
      <c r="A521" s="138" t="s">
        <v>1339</v>
      </c>
      <c r="B521" s="138" t="s">
        <v>1340</v>
      </c>
      <c r="C521" s="138" t="s">
        <v>196</v>
      </c>
      <c r="D521" s="138" t="s">
        <v>201</v>
      </c>
      <c r="E521" s="138" t="s">
        <v>203</v>
      </c>
      <c r="F521" s="138"/>
      <c r="G521" s="138"/>
      <c r="H521" s="138"/>
      <c r="I521" s="138" t="s">
        <v>195</v>
      </c>
      <c r="J521" s="138">
        <v>2050</v>
      </c>
      <c r="K521" s="139">
        <v>2.5</v>
      </c>
    </row>
    <row r="522" spans="1:11" x14ac:dyDescent="0.35">
      <c r="A522" s="138" t="s">
        <v>1339</v>
      </c>
      <c r="B522" s="138" t="s">
        <v>1340</v>
      </c>
      <c r="C522" s="138" t="s">
        <v>196</v>
      </c>
      <c r="D522" s="138" t="s">
        <v>1325</v>
      </c>
      <c r="E522" s="138" t="s">
        <v>1206</v>
      </c>
      <c r="F522" s="138"/>
      <c r="G522" s="138" t="s">
        <v>228</v>
      </c>
      <c r="H522" s="138"/>
      <c r="I522" s="138" t="s">
        <v>195</v>
      </c>
      <c r="J522" s="138">
        <v>2015</v>
      </c>
      <c r="K522" s="139">
        <v>9</v>
      </c>
    </row>
    <row r="523" spans="1:11" x14ac:dyDescent="0.35">
      <c r="A523" s="138" t="s">
        <v>1339</v>
      </c>
      <c r="B523" s="138" t="s">
        <v>1340</v>
      </c>
      <c r="C523" s="138" t="s">
        <v>196</v>
      </c>
      <c r="D523" s="138" t="s">
        <v>1325</v>
      </c>
      <c r="E523" s="138" t="s">
        <v>1206</v>
      </c>
      <c r="F523" s="138"/>
      <c r="G523" s="138" t="s">
        <v>228</v>
      </c>
      <c r="H523" s="138"/>
      <c r="I523" s="138" t="s">
        <v>195</v>
      </c>
      <c r="J523" s="138">
        <v>2020</v>
      </c>
      <c r="K523" s="139">
        <v>0</v>
      </c>
    </row>
    <row r="524" spans="1:11" x14ac:dyDescent="0.35">
      <c r="A524" s="138" t="s">
        <v>1339</v>
      </c>
      <c r="B524" s="138" t="s">
        <v>1340</v>
      </c>
      <c r="C524" s="138" t="s">
        <v>196</v>
      </c>
      <c r="D524" s="138" t="s">
        <v>1325</v>
      </c>
      <c r="E524" s="138" t="s">
        <v>1206</v>
      </c>
      <c r="F524" s="138"/>
      <c r="G524" s="138" t="s">
        <v>228</v>
      </c>
      <c r="H524" s="138"/>
      <c r="I524" s="138" t="s">
        <v>195</v>
      </c>
      <c r="J524" s="138">
        <v>2030</v>
      </c>
      <c r="K524" s="139">
        <v>0</v>
      </c>
    </row>
    <row r="525" spans="1:11" x14ac:dyDescent="0.35">
      <c r="A525" s="138" t="s">
        <v>1339</v>
      </c>
      <c r="B525" s="138" t="s">
        <v>1340</v>
      </c>
      <c r="C525" s="138" t="s">
        <v>196</v>
      </c>
      <c r="D525" s="138" t="s">
        <v>1325</v>
      </c>
      <c r="E525" s="138" t="s">
        <v>1206</v>
      </c>
      <c r="F525" s="138"/>
      <c r="G525" s="138" t="s">
        <v>228</v>
      </c>
      <c r="H525" s="138"/>
      <c r="I525" s="138" t="s">
        <v>195</v>
      </c>
      <c r="J525" s="138">
        <v>2050</v>
      </c>
      <c r="K525" s="139">
        <v>0</v>
      </c>
    </row>
    <row r="526" spans="1:11" x14ac:dyDescent="0.3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3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3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3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35">
      <c r="A530" s="138" t="s">
        <v>1339</v>
      </c>
      <c r="B530" s="138" t="s">
        <v>1340</v>
      </c>
      <c r="C530" s="138" t="s">
        <v>196</v>
      </c>
      <c r="D530" s="138" t="s">
        <v>355</v>
      </c>
      <c r="E530" s="138" t="s">
        <v>1295</v>
      </c>
      <c r="F530" s="138"/>
      <c r="G530" s="138"/>
      <c r="H530" s="138"/>
      <c r="I530" s="138" t="s">
        <v>195</v>
      </c>
      <c r="J530" s="138">
        <v>2015</v>
      </c>
      <c r="K530" s="139">
        <v>3</v>
      </c>
    </row>
    <row r="531" spans="1:11" x14ac:dyDescent="0.35">
      <c r="A531" s="138" t="s">
        <v>1339</v>
      </c>
      <c r="B531" s="138" t="s">
        <v>1340</v>
      </c>
      <c r="C531" s="138" t="s">
        <v>196</v>
      </c>
      <c r="D531" s="138" t="s">
        <v>355</v>
      </c>
      <c r="E531" s="138" t="s">
        <v>1295</v>
      </c>
      <c r="F531" s="138"/>
      <c r="G531" s="138"/>
      <c r="H531" s="138"/>
      <c r="I531" s="138" t="s">
        <v>195</v>
      </c>
      <c r="J531" s="138">
        <v>2020</v>
      </c>
      <c r="K531" s="139">
        <v>3</v>
      </c>
    </row>
    <row r="532" spans="1:11" x14ac:dyDescent="0.35">
      <c r="A532" s="138" t="s">
        <v>1339</v>
      </c>
      <c r="B532" s="138" t="s">
        <v>1340</v>
      </c>
      <c r="C532" s="138" t="s">
        <v>196</v>
      </c>
      <c r="D532" s="138" t="s">
        <v>355</v>
      </c>
      <c r="E532" s="138" t="s">
        <v>1295</v>
      </c>
      <c r="F532" s="138"/>
      <c r="G532" s="138"/>
      <c r="H532" s="138"/>
      <c r="I532" s="138" t="s">
        <v>195</v>
      </c>
      <c r="J532" s="138">
        <v>2030</v>
      </c>
      <c r="K532" s="139">
        <v>3</v>
      </c>
    </row>
    <row r="533" spans="1:11" x14ac:dyDescent="0.35">
      <c r="A533" s="138" t="s">
        <v>1339</v>
      </c>
      <c r="B533" s="138" t="s">
        <v>1340</v>
      </c>
      <c r="C533" s="138" t="s">
        <v>196</v>
      </c>
      <c r="D533" s="138" t="s">
        <v>355</v>
      </c>
      <c r="E533" s="138" t="s">
        <v>1295</v>
      </c>
      <c r="F533" s="138"/>
      <c r="G533" s="138"/>
      <c r="H533" s="138"/>
      <c r="I533" s="138" t="s">
        <v>195</v>
      </c>
      <c r="J533" s="138">
        <v>2050</v>
      </c>
      <c r="K533" s="139">
        <v>3</v>
      </c>
    </row>
    <row r="534" spans="1:11" x14ac:dyDescent="0.35">
      <c r="A534" s="138" t="s">
        <v>1339</v>
      </c>
      <c r="B534" s="138" t="s">
        <v>1340</v>
      </c>
      <c r="C534" s="138" t="s">
        <v>196</v>
      </c>
      <c r="D534" s="138" t="s">
        <v>216</v>
      </c>
      <c r="E534" s="138" t="s">
        <v>203</v>
      </c>
      <c r="F534" s="138"/>
      <c r="G534" s="138"/>
      <c r="H534" s="138"/>
      <c r="I534" s="138" t="s">
        <v>195</v>
      </c>
      <c r="J534" s="138">
        <v>2015</v>
      </c>
      <c r="K534" s="139">
        <v>15</v>
      </c>
    </row>
    <row r="535" spans="1:11" x14ac:dyDescent="0.35">
      <c r="A535" s="138" t="s">
        <v>1339</v>
      </c>
      <c r="B535" s="138" t="s">
        <v>1340</v>
      </c>
      <c r="C535" s="138" t="s">
        <v>196</v>
      </c>
      <c r="D535" s="138" t="s">
        <v>216</v>
      </c>
      <c r="E535" s="138" t="s">
        <v>203</v>
      </c>
      <c r="F535" s="138"/>
      <c r="G535" s="138"/>
      <c r="H535" s="138"/>
      <c r="I535" s="138" t="s">
        <v>195</v>
      </c>
      <c r="J535" s="138">
        <v>2020</v>
      </c>
      <c r="K535" s="139">
        <v>20</v>
      </c>
    </row>
    <row r="536" spans="1:11" x14ac:dyDescent="0.35">
      <c r="A536" s="138" t="s">
        <v>1339</v>
      </c>
      <c r="B536" s="138" t="s">
        <v>1340</v>
      </c>
      <c r="C536" s="138" t="s">
        <v>196</v>
      </c>
      <c r="D536" s="138" t="s">
        <v>216</v>
      </c>
      <c r="E536" s="138" t="s">
        <v>203</v>
      </c>
      <c r="F536" s="138"/>
      <c r="G536" s="138"/>
      <c r="H536" s="138"/>
      <c r="I536" s="138" t="s">
        <v>195</v>
      </c>
      <c r="J536" s="138">
        <v>2030</v>
      </c>
      <c r="K536" s="139">
        <v>20</v>
      </c>
    </row>
    <row r="537" spans="1:11" x14ac:dyDescent="0.35">
      <c r="A537" s="138" t="s">
        <v>1339</v>
      </c>
      <c r="B537" s="138" t="s">
        <v>1340</v>
      </c>
      <c r="C537" s="138" t="s">
        <v>196</v>
      </c>
      <c r="D537" s="138" t="s">
        <v>216</v>
      </c>
      <c r="E537" s="138" t="s">
        <v>203</v>
      </c>
      <c r="F537" s="138"/>
      <c r="G537" s="138"/>
      <c r="H537" s="138"/>
      <c r="I537" s="138" t="s">
        <v>195</v>
      </c>
      <c r="J537" s="138">
        <v>2050</v>
      </c>
      <c r="K537" s="139">
        <v>20</v>
      </c>
    </row>
    <row r="538" spans="1:11" x14ac:dyDescent="0.3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3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3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3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35">
      <c r="A542" s="138" t="s">
        <v>1339</v>
      </c>
      <c r="B542" s="138" t="s">
        <v>1340</v>
      </c>
      <c r="C542" s="138" t="s">
        <v>196</v>
      </c>
      <c r="D542" s="138" t="s">
        <v>1331</v>
      </c>
      <c r="E542" s="138" t="s">
        <v>1206</v>
      </c>
      <c r="F542" s="138"/>
      <c r="G542" s="138"/>
      <c r="H542" s="138"/>
      <c r="I542" s="138" t="s">
        <v>195</v>
      </c>
      <c r="J542" s="138">
        <v>2015</v>
      </c>
      <c r="K542" s="139">
        <v>3</v>
      </c>
    </row>
    <row r="543" spans="1:11" x14ac:dyDescent="0.35">
      <c r="A543" s="138" t="s">
        <v>1339</v>
      </c>
      <c r="B543" s="138" t="s">
        <v>1340</v>
      </c>
      <c r="C543" s="138" t="s">
        <v>196</v>
      </c>
      <c r="D543" s="138" t="s">
        <v>1331</v>
      </c>
      <c r="E543" s="138" t="s">
        <v>1206</v>
      </c>
      <c r="F543" s="138"/>
      <c r="G543" s="138"/>
      <c r="H543" s="138"/>
      <c r="I543" s="138" t="s">
        <v>195</v>
      </c>
      <c r="J543" s="138">
        <v>2020</v>
      </c>
      <c r="K543" s="139">
        <v>3</v>
      </c>
    </row>
    <row r="544" spans="1:11" x14ac:dyDescent="0.35">
      <c r="A544" s="138" t="s">
        <v>1339</v>
      </c>
      <c r="B544" s="138" t="s">
        <v>1340</v>
      </c>
      <c r="C544" s="138" t="s">
        <v>196</v>
      </c>
      <c r="D544" s="138" t="s">
        <v>1331</v>
      </c>
      <c r="E544" s="138" t="s">
        <v>1206</v>
      </c>
      <c r="F544" s="138"/>
      <c r="G544" s="138"/>
      <c r="H544" s="138"/>
      <c r="I544" s="138" t="s">
        <v>195</v>
      </c>
      <c r="J544" s="138">
        <v>2030</v>
      </c>
      <c r="K544" s="139">
        <v>3</v>
      </c>
    </row>
    <row r="545" spans="1:11" x14ac:dyDescent="0.35">
      <c r="A545" s="138" t="s">
        <v>1339</v>
      </c>
      <c r="B545" s="138" t="s">
        <v>1340</v>
      </c>
      <c r="C545" s="138" t="s">
        <v>196</v>
      </c>
      <c r="D545" s="138" t="s">
        <v>1331</v>
      </c>
      <c r="E545" s="138" t="s">
        <v>1206</v>
      </c>
      <c r="F545" s="138"/>
      <c r="G545" s="138"/>
      <c r="H545" s="138"/>
      <c r="I545" s="138" t="s">
        <v>195</v>
      </c>
      <c r="J545" s="138">
        <v>2050</v>
      </c>
      <c r="K545" s="139">
        <v>3</v>
      </c>
    </row>
    <row r="546" spans="1:11" x14ac:dyDescent="0.3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3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3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3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3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3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3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3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3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3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3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3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35">
      <c r="A558" s="138" t="s">
        <v>1339</v>
      </c>
      <c r="B558" s="138" t="s">
        <v>1340</v>
      </c>
      <c r="C558" s="138" t="s">
        <v>234</v>
      </c>
      <c r="D558" s="138" t="s">
        <v>1227</v>
      </c>
      <c r="E558" s="138"/>
      <c r="F558" s="138"/>
      <c r="G558" s="138"/>
      <c r="H558" s="138"/>
      <c r="I558" s="138" t="s">
        <v>195</v>
      </c>
      <c r="J558" s="138">
        <v>2015</v>
      </c>
      <c r="K558" s="139" t="s">
        <v>31</v>
      </c>
    </row>
    <row r="559" spans="1:11" x14ac:dyDescent="0.35">
      <c r="A559" s="138" t="s">
        <v>1339</v>
      </c>
      <c r="B559" s="138" t="s">
        <v>1340</v>
      </c>
      <c r="C559" s="138" t="s">
        <v>234</v>
      </c>
      <c r="D559" s="138" t="s">
        <v>1228</v>
      </c>
      <c r="E559" s="138"/>
      <c r="F559" s="138"/>
      <c r="G559" s="138"/>
      <c r="H559" s="138"/>
      <c r="I559" s="138" t="s">
        <v>195</v>
      </c>
      <c r="J559" s="138">
        <v>2015</v>
      </c>
      <c r="K559" s="139" t="s">
        <v>31</v>
      </c>
    </row>
    <row r="560" spans="1:11" x14ac:dyDescent="0.3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3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3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3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3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3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3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3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3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3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3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3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3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3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3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3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3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3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3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3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3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3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3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3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35">
      <c r="A584" s="138" t="s">
        <v>1339</v>
      </c>
      <c r="B584" s="138" t="s">
        <v>1340</v>
      </c>
      <c r="C584" s="138" t="s">
        <v>189</v>
      </c>
      <c r="D584" s="138" t="s">
        <v>357</v>
      </c>
      <c r="E584" s="138" t="s">
        <v>78</v>
      </c>
      <c r="F584" s="138"/>
      <c r="G584" s="138" t="s">
        <v>211</v>
      </c>
      <c r="H584" s="138"/>
      <c r="I584" s="138" t="s">
        <v>195</v>
      </c>
      <c r="J584" s="138">
        <v>2015</v>
      </c>
      <c r="K584" s="139">
        <v>12</v>
      </c>
    </row>
    <row r="585" spans="1:11" x14ac:dyDescent="0.35">
      <c r="A585" s="138" t="s">
        <v>1339</v>
      </c>
      <c r="B585" s="138" t="s">
        <v>1340</v>
      </c>
      <c r="C585" s="138" t="s">
        <v>189</v>
      </c>
      <c r="D585" s="138" t="s">
        <v>357</v>
      </c>
      <c r="E585" s="138" t="s">
        <v>78</v>
      </c>
      <c r="F585" s="138"/>
      <c r="G585" s="138" t="s">
        <v>211</v>
      </c>
      <c r="H585" s="138"/>
      <c r="I585" s="138" t="s">
        <v>195</v>
      </c>
      <c r="J585" s="138">
        <v>2020</v>
      </c>
      <c r="K585" s="139">
        <v>12</v>
      </c>
    </row>
    <row r="586" spans="1:11" x14ac:dyDescent="0.35">
      <c r="A586" s="138" t="s">
        <v>1339</v>
      </c>
      <c r="B586" s="138" t="s">
        <v>1340</v>
      </c>
      <c r="C586" s="138" t="s">
        <v>189</v>
      </c>
      <c r="D586" s="138" t="s">
        <v>357</v>
      </c>
      <c r="E586" s="138" t="s">
        <v>78</v>
      </c>
      <c r="F586" s="138"/>
      <c r="G586" s="138" t="s">
        <v>211</v>
      </c>
      <c r="H586" s="138"/>
      <c r="I586" s="138" t="s">
        <v>195</v>
      </c>
      <c r="J586" s="138">
        <v>2030</v>
      </c>
      <c r="K586" s="139">
        <v>12</v>
      </c>
    </row>
    <row r="587" spans="1:11" x14ac:dyDescent="0.35">
      <c r="A587" s="138" t="s">
        <v>1339</v>
      </c>
      <c r="B587" s="138" t="s">
        <v>1340</v>
      </c>
      <c r="C587" s="138" t="s">
        <v>189</v>
      </c>
      <c r="D587" s="138" t="s">
        <v>357</v>
      </c>
      <c r="E587" s="138" t="s">
        <v>78</v>
      </c>
      <c r="F587" s="138"/>
      <c r="G587" s="138" t="s">
        <v>211</v>
      </c>
      <c r="H587" s="138"/>
      <c r="I587" s="138" t="s">
        <v>195</v>
      </c>
      <c r="J587" s="138">
        <v>2050</v>
      </c>
      <c r="K587" s="139">
        <v>12</v>
      </c>
    </row>
    <row r="588" spans="1:11" x14ac:dyDescent="0.35">
      <c r="A588" s="138" t="s">
        <v>1339</v>
      </c>
      <c r="B588" s="138" t="s">
        <v>1340</v>
      </c>
      <c r="C588" s="138" t="s">
        <v>189</v>
      </c>
      <c r="D588" s="138" t="s">
        <v>358</v>
      </c>
      <c r="E588" s="138" t="s">
        <v>78</v>
      </c>
      <c r="F588" s="138"/>
      <c r="G588" s="138" t="s">
        <v>211</v>
      </c>
      <c r="H588" s="138"/>
      <c r="I588" s="138" t="s">
        <v>195</v>
      </c>
      <c r="J588" s="138">
        <v>2015</v>
      </c>
      <c r="K588" s="139">
        <v>6</v>
      </c>
    </row>
    <row r="589" spans="1:11" x14ac:dyDescent="0.35">
      <c r="A589" s="138" t="s">
        <v>1339</v>
      </c>
      <c r="B589" s="138" t="s">
        <v>1340</v>
      </c>
      <c r="C589" s="138" t="s">
        <v>189</v>
      </c>
      <c r="D589" s="138" t="s">
        <v>358</v>
      </c>
      <c r="E589" s="138" t="s">
        <v>78</v>
      </c>
      <c r="F589" s="138"/>
      <c r="G589" s="138" t="s">
        <v>211</v>
      </c>
      <c r="H589" s="138"/>
      <c r="I589" s="138" t="s">
        <v>195</v>
      </c>
      <c r="J589" s="138">
        <v>2020</v>
      </c>
      <c r="K589" s="139">
        <v>6</v>
      </c>
    </row>
    <row r="590" spans="1:11" x14ac:dyDescent="0.35">
      <c r="A590" s="138" t="s">
        <v>1339</v>
      </c>
      <c r="B590" s="138" t="s">
        <v>1340</v>
      </c>
      <c r="C590" s="138" t="s">
        <v>189</v>
      </c>
      <c r="D590" s="138" t="s">
        <v>358</v>
      </c>
      <c r="E590" s="138" t="s">
        <v>78</v>
      </c>
      <c r="F590" s="138"/>
      <c r="G590" s="138" t="s">
        <v>211</v>
      </c>
      <c r="H590" s="138"/>
      <c r="I590" s="138" t="s">
        <v>195</v>
      </c>
      <c r="J590" s="138">
        <v>2030</v>
      </c>
      <c r="K590" s="139">
        <v>6</v>
      </c>
    </row>
    <row r="591" spans="1:11" x14ac:dyDescent="0.35">
      <c r="A591" s="138" t="s">
        <v>1339</v>
      </c>
      <c r="B591" s="138" t="s">
        <v>1340</v>
      </c>
      <c r="C591" s="138" t="s">
        <v>189</v>
      </c>
      <c r="D591" s="138" t="s">
        <v>358</v>
      </c>
      <c r="E591" s="138" t="s">
        <v>78</v>
      </c>
      <c r="F591" s="138"/>
      <c r="G591" s="138" t="s">
        <v>211</v>
      </c>
      <c r="H591" s="138"/>
      <c r="I591" s="138" t="s">
        <v>195</v>
      </c>
      <c r="J591" s="138">
        <v>2050</v>
      </c>
      <c r="K591" s="139">
        <v>6</v>
      </c>
    </row>
    <row r="592" spans="1:11" x14ac:dyDescent="0.35">
      <c r="A592" s="138" t="s">
        <v>1351</v>
      </c>
      <c r="B592" s="138" t="s">
        <v>1352</v>
      </c>
      <c r="C592" s="138" t="s">
        <v>196</v>
      </c>
      <c r="D592" s="138" t="s">
        <v>201</v>
      </c>
      <c r="E592" s="138" t="s">
        <v>203</v>
      </c>
      <c r="F592" s="138"/>
      <c r="G592" s="138"/>
      <c r="H592" s="138"/>
      <c r="I592" s="138" t="s">
        <v>195</v>
      </c>
      <c r="J592" s="138">
        <v>2015</v>
      </c>
      <c r="K592" s="139">
        <v>2</v>
      </c>
    </row>
    <row r="593" spans="1:11" x14ac:dyDescent="0.35">
      <c r="A593" s="138" t="s">
        <v>1351</v>
      </c>
      <c r="B593" s="138" t="s">
        <v>1352</v>
      </c>
      <c r="C593" s="138" t="s">
        <v>196</v>
      </c>
      <c r="D593" s="138" t="s">
        <v>201</v>
      </c>
      <c r="E593" s="138" t="s">
        <v>203</v>
      </c>
      <c r="F593" s="138"/>
      <c r="G593" s="138"/>
      <c r="H593" s="138"/>
      <c r="I593" s="138" t="s">
        <v>195</v>
      </c>
      <c r="J593" s="138">
        <v>2020</v>
      </c>
      <c r="K593" s="139">
        <v>2</v>
      </c>
    </row>
    <row r="594" spans="1:11" x14ac:dyDescent="0.35">
      <c r="A594" s="138" t="s">
        <v>1351</v>
      </c>
      <c r="B594" s="138" t="s">
        <v>1352</v>
      </c>
      <c r="C594" s="138" t="s">
        <v>196</v>
      </c>
      <c r="D594" s="138" t="s">
        <v>201</v>
      </c>
      <c r="E594" s="138" t="s">
        <v>203</v>
      </c>
      <c r="F594" s="138"/>
      <c r="G594" s="138"/>
      <c r="H594" s="138"/>
      <c r="I594" s="138" t="s">
        <v>195</v>
      </c>
      <c r="J594" s="138">
        <v>2030</v>
      </c>
      <c r="K594" s="139">
        <v>2</v>
      </c>
    </row>
    <row r="595" spans="1:11" x14ac:dyDescent="0.35">
      <c r="A595" s="138" t="s">
        <v>1351</v>
      </c>
      <c r="B595" s="138" t="s">
        <v>1352</v>
      </c>
      <c r="C595" s="138" t="s">
        <v>196</v>
      </c>
      <c r="D595" s="138" t="s">
        <v>201</v>
      </c>
      <c r="E595" s="138" t="s">
        <v>203</v>
      </c>
      <c r="F595" s="138"/>
      <c r="G595" s="138"/>
      <c r="H595" s="138"/>
      <c r="I595" s="138" t="s">
        <v>195</v>
      </c>
      <c r="J595" s="138">
        <v>2040</v>
      </c>
      <c r="K595" s="139">
        <v>2</v>
      </c>
    </row>
    <row r="596" spans="1:11" x14ac:dyDescent="0.35">
      <c r="A596" s="138" t="s">
        <v>1351</v>
      </c>
      <c r="B596" s="138" t="s">
        <v>1352</v>
      </c>
      <c r="C596" s="138" t="s">
        <v>196</v>
      </c>
      <c r="D596" s="138" t="s">
        <v>201</v>
      </c>
      <c r="E596" s="138" t="s">
        <v>203</v>
      </c>
      <c r="F596" s="138"/>
      <c r="G596" s="138"/>
      <c r="H596" s="138"/>
      <c r="I596" s="138" t="s">
        <v>195</v>
      </c>
      <c r="J596" s="138">
        <v>2050</v>
      </c>
      <c r="K596" s="139">
        <v>2</v>
      </c>
    </row>
    <row r="597" spans="1:11" x14ac:dyDescent="0.3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3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3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3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3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3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3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3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3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3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3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3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3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3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3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3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3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3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3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3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3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3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3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3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3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3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3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35">
      <c r="A624" s="138" t="s">
        <v>1351</v>
      </c>
      <c r="B624" s="138" t="s">
        <v>1352</v>
      </c>
      <c r="C624" s="138" t="s">
        <v>196</v>
      </c>
      <c r="D624" s="138" t="s">
        <v>1218</v>
      </c>
      <c r="E624" s="138" t="s">
        <v>1206</v>
      </c>
      <c r="F624" s="138"/>
      <c r="G624" s="138"/>
      <c r="H624" s="138"/>
      <c r="I624" s="138" t="s">
        <v>195</v>
      </c>
      <c r="J624" s="138">
        <v>2015</v>
      </c>
      <c r="K624" s="139">
        <v>4</v>
      </c>
    </row>
    <row r="625" spans="1:11" x14ac:dyDescent="0.35">
      <c r="A625" s="138" t="s">
        <v>1351</v>
      </c>
      <c r="B625" s="138" t="s">
        <v>1352</v>
      </c>
      <c r="C625" s="138" t="s">
        <v>196</v>
      </c>
      <c r="D625" s="138" t="s">
        <v>1218</v>
      </c>
      <c r="E625" s="138" t="s">
        <v>1206</v>
      </c>
      <c r="F625" s="138"/>
      <c r="G625" s="138"/>
      <c r="H625" s="138"/>
      <c r="I625" s="138" t="s">
        <v>195</v>
      </c>
      <c r="J625" s="138">
        <v>2020</v>
      </c>
      <c r="K625" s="139">
        <v>4</v>
      </c>
    </row>
    <row r="626" spans="1:11" x14ac:dyDescent="0.35">
      <c r="A626" s="138" t="s">
        <v>1351</v>
      </c>
      <c r="B626" s="138" t="s">
        <v>1352</v>
      </c>
      <c r="C626" s="138" t="s">
        <v>196</v>
      </c>
      <c r="D626" s="138" t="s">
        <v>1218</v>
      </c>
      <c r="E626" s="138" t="s">
        <v>1206</v>
      </c>
      <c r="F626" s="138"/>
      <c r="G626" s="138"/>
      <c r="H626" s="138"/>
      <c r="I626" s="138" t="s">
        <v>195</v>
      </c>
      <c r="J626" s="138">
        <v>2030</v>
      </c>
      <c r="K626" s="139">
        <v>0</v>
      </c>
    </row>
    <row r="627" spans="1:11" x14ac:dyDescent="0.35">
      <c r="A627" s="138" t="s">
        <v>1351</v>
      </c>
      <c r="B627" s="138" t="s">
        <v>1352</v>
      </c>
      <c r="C627" s="138" t="s">
        <v>196</v>
      </c>
      <c r="D627" s="138" t="s">
        <v>1218</v>
      </c>
      <c r="E627" s="138" t="s">
        <v>1206</v>
      </c>
      <c r="F627" s="138"/>
      <c r="G627" s="138"/>
      <c r="H627" s="138"/>
      <c r="I627" s="138" t="s">
        <v>195</v>
      </c>
      <c r="J627" s="138">
        <v>2040</v>
      </c>
      <c r="K627" s="139">
        <v>0</v>
      </c>
    </row>
    <row r="628" spans="1:11" x14ac:dyDescent="0.35">
      <c r="A628" s="138" t="s">
        <v>1351</v>
      </c>
      <c r="B628" s="138" t="s">
        <v>1352</v>
      </c>
      <c r="C628" s="138" t="s">
        <v>196</v>
      </c>
      <c r="D628" s="138" t="s">
        <v>1218</v>
      </c>
      <c r="E628" s="138" t="s">
        <v>1206</v>
      </c>
      <c r="F628" s="138"/>
      <c r="G628" s="138"/>
      <c r="H628" s="138"/>
      <c r="I628" s="138" t="s">
        <v>195</v>
      </c>
      <c r="J628" s="138">
        <v>2050</v>
      </c>
      <c r="K628" s="139">
        <v>0</v>
      </c>
    </row>
    <row r="629" spans="1:11" x14ac:dyDescent="0.3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3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3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3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3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3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3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3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3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3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3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3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3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3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3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3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3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3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35">
      <c r="A647" s="138" t="s">
        <v>1351</v>
      </c>
      <c r="B647" s="138" t="s">
        <v>1352</v>
      </c>
      <c r="C647" s="138" t="s">
        <v>196</v>
      </c>
      <c r="D647" s="138" t="s">
        <v>355</v>
      </c>
      <c r="E647" s="138" t="s">
        <v>1295</v>
      </c>
      <c r="F647" s="138"/>
      <c r="G647" s="138"/>
      <c r="H647" s="138"/>
      <c r="I647" s="138" t="s">
        <v>195</v>
      </c>
      <c r="J647" s="138">
        <v>2015</v>
      </c>
      <c r="K647" s="139">
        <v>2</v>
      </c>
    </row>
    <row r="648" spans="1:11" x14ac:dyDescent="0.35">
      <c r="A648" s="138" t="s">
        <v>1351</v>
      </c>
      <c r="B648" s="138" t="s">
        <v>1352</v>
      </c>
      <c r="C648" s="138" t="s">
        <v>196</v>
      </c>
      <c r="D648" s="138" t="s">
        <v>355</v>
      </c>
      <c r="E648" s="138" t="s">
        <v>1295</v>
      </c>
      <c r="F648" s="138"/>
      <c r="G648" s="138"/>
      <c r="H648" s="138"/>
      <c r="I648" s="138" t="s">
        <v>195</v>
      </c>
      <c r="J648" s="138">
        <v>2020</v>
      </c>
      <c r="K648" s="139">
        <v>2</v>
      </c>
    </row>
    <row r="649" spans="1:11" x14ac:dyDescent="0.35">
      <c r="A649" s="138" t="s">
        <v>1351</v>
      </c>
      <c r="B649" s="138" t="s">
        <v>1352</v>
      </c>
      <c r="C649" s="138" t="s">
        <v>196</v>
      </c>
      <c r="D649" s="138" t="s">
        <v>355</v>
      </c>
      <c r="E649" s="138" t="s">
        <v>1295</v>
      </c>
      <c r="F649" s="138"/>
      <c r="G649" s="138"/>
      <c r="H649" s="138"/>
      <c r="I649" s="138" t="s">
        <v>195</v>
      </c>
      <c r="J649" s="138">
        <v>2030</v>
      </c>
      <c r="K649" s="139">
        <v>2</v>
      </c>
    </row>
    <row r="650" spans="1:11" x14ac:dyDescent="0.35">
      <c r="A650" s="138" t="s">
        <v>1351</v>
      </c>
      <c r="B650" s="138" t="s">
        <v>1352</v>
      </c>
      <c r="C650" s="138" t="s">
        <v>196</v>
      </c>
      <c r="D650" s="138" t="s">
        <v>355</v>
      </c>
      <c r="E650" s="138" t="s">
        <v>1295</v>
      </c>
      <c r="F650" s="138"/>
      <c r="G650" s="138"/>
      <c r="H650" s="138"/>
      <c r="I650" s="138" t="s">
        <v>195</v>
      </c>
      <c r="J650" s="138">
        <v>2040</v>
      </c>
      <c r="K650" s="139">
        <v>2</v>
      </c>
    </row>
    <row r="651" spans="1:11" x14ac:dyDescent="0.35">
      <c r="A651" s="138" t="s">
        <v>1351</v>
      </c>
      <c r="B651" s="138" t="s">
        <v>1352</v>
      </c>
      <c r="C651" s="138" t="s">
        <v>196</v>
      </c>
      <c r="D651" s="138" t="s">
        <v>355</v>
      </c>
      <c r="E651" s="138" t="s">
        <v>1295</v>
      </c>
      <c r="F651" s="138"/>
      <c r="G651" s="138"/>
      <c r="H651" s="138"/>
      <c r="I651" s="138" t="s">
        <v>195</v>
      </c>
      <c r="J651" s="138">
        <v>2050</v>
      </c>
      <c r="K651" s="139">
        <v>2</v>
      </c>
    </row>
    <row r="652" spans="1:11" x14ac:dyDescent="0.35">
      <c r="A652" s="138" t="s">
        <v>1351</v>
      </c>
      <c r="B652" s="138" t="s">
        <v>1352</v>
      </c>
      <c r="C652" s="138" t="s">
        <v>196</v>
      </c>
      <c r="D652" s="138" t="s">
        <v>216</v>
      </c>
      <c r="E652" s="138" t="s">
        <v>203</v>
      </c>
      <c r="F652" s="138"/>
      <c r="G652" s="138"/>
      <c r="H652" s="138"/>
      <c r="I652" s="138" t="s">
        <v>195</v>
      </c>
      <c r="J652" s="138">
        <v>2015</v>
      </c>
      <c r="K652" s="139">
        <v>20</v>
      </c>
    </row>
    <row r="653" spans="1:11" x14ac:dyDescent="0.35">
      <c r="A653" s="138" t="s">
        <v>1351</v>
      </c>
      <c r="B653" s="138" t="s">
        <v>1352</v>
      </c>
      <c r="C653" s="138" t="s">
        <v>196</v>
      </c>
      <c r="D653" s="138" t="s">
        <v>216</v>
      </c>
      <c r="E653" s="138" t="s">
        <v>203</v>
      </c>
      <c r="F653" s="138"/>
      <c r="G653" s="138"/>
      <c r="H653" s="138"/>
      <c r="I653" s="138" t="s">
        <v>195</v>
      </c>
      <c r="J653" s="138">
        <v>2020</v>
      </c>
      <c r="K653" s="139">
        <v>25</v>
      </c>
    </row>
    <row r="654" spans="1:11" x14ac:dyDescent="0.35">
      <c r="A654" s="138" t="s">
        <v>1351</v>
      </c>
      <c r="B654" s="138" t="s">
        <v>1352</v>
      </c>
      <c r="C654" s="138" t="s">
        <v>196</v>
      </c>
      <c r="D654" s="138" t="s">
        <v>216</v>
      </c>
      <c r="E654" s="138" t="s">
        <v>203</v>
      </c>
      <c r="F654" s="138"/>
      <c r="G654" s="138"/>
      <c r="H654" s="138"/>
      <c r="I654" s="138" t="s">
        <v>195</v>
      </c>
      <c r="J654" s="138">
        <v>2030</v>
      </c>
      <c r="K654" s="139">
        <v>25</v>
      </c>
    </row>
    <row r="655" spans="1:11" x14ac:dyDescent="0.35">
      <c r="A655" s="138" t="s">
        <v>1351</v>
      </c>
      <c r="B655" s="138" t="s">
        <v>1352</v>
      </c>
      <c r="C655" s="138" t="s">
        <v>196</v>
      </c>
      <c r="D655" s="138" t="s">
        <v>216</v>
      </c>
      <c r="E655" s="138" t="s">
        <v>203</v>
      </c>
      <c r="F655" s="138"/>
      <c r="G655" s="138"/>
      <c r="H655" s="138"/>
      <c r="I655" s="138" t="s">
        <v>195</v>
      </c>
      <c r="J655" s="138">
        <v>2040</v>
      </c>
      <c r="K655" s="139">
        <v>25</v>
      </c>
    </row>
    <row r="656" spans="1:11" x14ac:dyDescent="0.35">
      <c r="A656" s="138" t="s">
        <v>1351</v>
      </c>
      <c r="B656" s="138" t="s">
        <v>1352</v>
      </c>
      <c r="C656" s="138" t="s">
        <v>196</v>
      </c>
      <c r="D656" s="138" t="s">
        <v>216</v>
      </c>
      <c r="E656" s="138" t="s">
        <v>203</v>
      </c>
      <c r="F656" s="138"/>
      <c r="G656" s="138"/>
      <c r="H656" s="138"/>
      <c r="I656" s="138" t="s">
        <v>195</v>
      </c>
      <c r="J656" s="138">
        <v>2050</v>
      </c>
      <c r="K656" s="139">
        <v>25</v>
      </c>
    </row>
    <row r="657" spans="1:11" x14ac:dyDescent="0.3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3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3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3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3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3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3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3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3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3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3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3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3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3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3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3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3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3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35">
      <c r="A675" s="138" t="s">
        <v>1351</v>
      </c>
      <c r="B675" s="138" t="s">
        <v>1352</v>
      </c>
      <c r="C675" s="138" t="s">
        <v>234</v>
      </c>
      <c r="D675" s="138" t="s">
        <v>1365</v>
      </c>
      <c r="E675" s="138" t="s">
        <v>1206</v>
      </c>
      <c r="F675" s="138"/>
      <c r="G675" s="138"/>
      <c r="H675" s="138"/>
      <c r="I675" s="138" t="s">
        <v>195</v>
      </c>
      <c r="J675" s="138">
        <v>2015</v>
      </c>
      <c r="K675" s="139">
        <v>75</v>
      </c>
    </row>
    <row r="676" spans="1:11" x14ac:dyDescent="0.35">
      <c r="A676" s="138" t="s">
        <v>1351</v>
      </c>
      <c r="B676" s="138" t="s">
        <v>1352</v>
      </c>
      <c r="C676" s="138" t="s">
        <v>234</v>
      </c>
      <c r="D676" s="138" t="s">
        <v>1365</v>
      </c>
      <c r="E676" s="138" t="s">
        <v>1206</v>
      </c>
      <c r="F676" s="138"/>
      <c r="G676" s="138"/>
      <c r="H676" s="138"/>
      <c r="I676" s="138" t="s">
        <v>195</v>
      </c>
      <c r="J676" s="138">
        <v>2020</v>
      </c>
      <c r="K676" s="139">
        <v>75</v>
      </c>
    </row>
    <row r="677" spans="1:11" x14ac:dyDescent="0.35">
      <c r="A677" s="138" t="s">
        <v>1351</v>
      </c>
      <c r="B677" s="138" t="s">
        <v>1352</v>
      </c>
      <c r="C677" s="138" t="s">
        <v>234</v>
      </c>
      <c r="D677" s="138" t="s">
        <v>1365</v>
      </c>
      <c r="E677" s="138" t="s">
        <v>1206</v>
      </c>
      <c r="F677" s="138"/>
      <c r="G677" s="138"/>
      <c r="H677" s="138"/>
      <c r="I677" s="138" t="s">
        <v>195</v>
      </c>
      <c r="J677" s="138">
        <v>2030</v>
      </c>
      <c r="K677" s="139">
        <v>75</v>
      </c>
    </row>
    <row r="678" spans="1:11" x14ac:dyDescent="0.35">
      <c r="A678" s="138" t="s">
        <v>1351</v>
      </c>
      <c r="B678" s="138" t="s">
        <v>1352</v>
      </c>
      <c r="C678" s="138" t="s">
        <v>234</v>
      </c>
      <c r="D678" s="138" t="s">
        <v>1365</v>
      </c>
      <c r="E678" s="138" t="s">
        <v>1206</v>
      </c>
      <c r="F678" s="138"/>
      <c r="G678" s="138"/>
      <c r="H678" s="138"/>
      <c r="I678" s="138" t="s">
        <v>195</v>
      </c>
      <c r="J678" s="138">
        <v>2040</v>
      </c>
      <c r="K678" s="139">
        <v>75</v>
      </c>
    </row>
    <row r="679" spans="1:11" x14ac:dyDescent="0.35">
      <c r="A679" s="138" t="s">
        <v>1351</v>
      </c>
      <c r="B679" s="138" t="s">
        <v>1352</v>
      </c>
      <c r="C679" s="138" t="s">
        <v>234</v>
      </c>
      <c r="D679" s="138" t="s">
        <v>1365</v>
      </c>
      <c r="E679" s="138" t="s">
        <v>1206</v>
      </c>
      <c r="F679" s="138"/>
      <c r="G679" s="138"/>
      <c r="H679" s="138"/>
      <c r="I679" s="138" t="s">
        <v>195</v>
      </c>
      <c r="J679" s="138">
        <v>2050</v>
      </c>
      <c r="K679" s="139">
        <v>75</v>
      </c>
    </row>
    <row r="680" spans="1:11" x14ac:dyDescent="0.35">
      <c r="A680" s="138" t="s">
        <v>1351</v>
      </c>
      <c r="B680" s="138" t="s">
        <v>1352</v>
      </c>
      <c r="C680" s="138" t="s">
        <v>234</v>
      </c>
      <c r="D680" s="138" t="s">
        <v>1366</v>
      </c>
      <c r="E680" s="138" t="s">
        <v>1206</v>
      </c>
      <c r="F680" s="138"/>
      <c r="G680" s="138"/>
      <c r="H680" s="138"/>
      <c r="I680" s="138" t="s">
        <v>195</v>
      </c>
      <c r="J680" s="138">
        <v>2015</v>
      </c>
      <c r="K680" s="139">
        <v>25</v>
      </c>
    </row>
    <row r="681" spans="1:11" x14ac:dyDescent="0.35">
      <c r="A681" s="138" t="s">
        <v>1351</v>
      </c>
      <c r="B681" s="138" t="s">
        <v>1352</v>
      </c>
      <c r="C681" s="138" t="s">
        <v>234</v>
      </c>
      <c r="D681" s="138" t="s">
        <v>1366</v>
      </c>
      <c r="E681" s="138" t="s">
        <v>1206</v>
      </c>
      <c r="F681" s="138"/>
      <c r="G681" s="138"/>
      <c r="H681" s="138"/>
      <c r="I681" s="138" t="s">
        <v>195</v>
      </c>
      <c r="J681" s="138">
        <v>2020</v>
      </c>
      <c r="K681" s="139">
        <v>25</v>
      </c>
    </row>
    <row r="682" spans="1:11" x14ac:dyDescent="0.35">
      <c r="A682" s="138" t="s">
        <v>1351</v>
      </c>
      <c r="B682" s="138" t="s">
        <v>1352</v>
      </c>
      <c r="C682" s="138" t="s">
        <v>234</v>
      </c>
      <c r="D682" s="138" t="s">
        <v>1366</v>
      </c>
      <c r="E682" s="138" t="s">
        <v>1206</v>
      </c>
      <c r="F682" s="138"/>
      <c r="G682" s="138"/>
      <c r="H682" s="138"/>
      <c r="I682" s="138" t="s">
        <v>195</v>
      </c>
      <c r="J682" s="138">
        <v>2030</v>
      </c>
      <c r="K682" s="139">
        <v>25</v>
      </c>
    </row>
    <row r="683" spans="1:11" x14ac:dyDescent="0.35">
      <c r="A683" s="138" t="s">
        <v>1351</v>
      </c>
      <c r="B683" s="138" t="s">
        <v>1352</v>
      </c>
      <c r="C683" s="138" t="s">
        <v>234</v>
      </c>
      <c r="D683" s="138" t="s">
        <v>1366</v>
      </c>
      <c r="E683" s="138" t="s">
        <v>1206</v>
      </c>
      <c r="F683" s="138"/>
      <c r="G683" s="138"/>
      <c r="H683" s="138"/>
      <c r="I683" s="138" t="s">
        <v>195</v>
      </c>
      <c r="J683" s="138">
        <v>2040</v>
      </c>
      <c r="K683" s="139">
        <v>25</v>
      </c>
    </row>
    <row r="684" spans="1:11" x14ac:dyDescent="0.35">
      <c r="A684" s="138" t="s">
        <v>1351</v>
      </c>
      <c r="B684" s="138" t="s">
        <v>1352</v>
      </c>
      <c r="C684" s="138" t="s">
        <v>234</v>
      </c>
      <c r="D684" s="138" t="s">
        <v>1366</v>
      </c>
      <c r="E684" s="138" t="s">
        <v>1206</v>
      </c>
      <c r="F684" s="138"/>
      <c r="G684" s="138"/>
      <c r="H684" s="138"/>
      <c r="I684" s="138" t="s">
        <v>195</v>
      </c>
      <c r="J684" s="138">
        <v>2050</v>
      </c>
      <c r="K684" s="139">
        <v>25</v>
      </c>
    </row>
    <row r="685" spans="1:11" x14ac:dyDescent="0.3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3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3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3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3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3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3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3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3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3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3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3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3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3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3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3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3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3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35">
      <c r="A703" s="138" t="s">
        <v>1351</v>
      </c>
      <c r="B703" s="138" t="s">
        <v>1352</v>
      </c>
      <c r="C703" s="138" t="s">
        <v>234</v>
      </c>
      <c r="D703" s="138" t="s">
        <v>1373</v>
      </c>
      <c r="E703" s="138" t="s">
        <v>1374</v>
      </c>
      <c r="F703" s="138"/>
      <c r="G703" s="138" t="s">
        <v>345</v>
      </c>
      <c r="H703" s="138"/>
      <c r="I703" s="138" t="s">
        <v>195</v>
      </c>
      <c r="J703" s="138">
        <v>2015</v>
      </c>
      <c r="K703" s="139">
        <v>0</v>
      </c>
    </row>
    <row r="704" spans="1:11" x14ac:dyDescent="0.35">
      <c r="A704" s="138" t="s">
        <v>1351</v>
      </c>
      <c r="B704" s="138" t="s">
        <v>1352</v>
      </c>
      <c r="C704" s="138" t="s">
        <v>234</v>
      </c>
      <c r="D704" s="138" t="s">
        <v>1373</v>
      </c>
      <c r="E704" s="138" t="s">
        <v>1374</v>
      </c>
      <c r="F704" s="138"/>
      <c r="G704" s="138" t="s">
        <v>345</v>
      </c>
      <c r="H704" s="138"/>
      <c r="I704" s="138" t="s">
        <v>195</v>
      </c>
      <c r="J704" s="138">
        <v>2020</v>
      </c>
      <c r="K704" s="139">
        <v>0</v>
      </c>
    </row>
    <row r="705" spans="1:11" x14ac:dyDescent="0.35">
      <c r="A705" s="138" t="s">
        <v>1351</v>
      </c>
      <c r="B705" s="138" t="s">
        <v>1352</v>
      </c>
      <c r="C705" s="138" t="s">
        <v>234</v>
      </c>
      <c r="D705" s="138" t="s">
        <v>1373</v>
      </c>
      <c r="E705" s="138" t="s">
        <v>1374</v>
      </c>
      <c r="F705" s="138"/>
      <c r="G705" s="138" t="s">
        <v>345</v>
      </c>
      <c r="H705" s="138"/>
      <c r="I705" s="138" t="s">
        <v>195</v>
      </c>
      <c r="J705" s="138">
        <v>2030</v>
      </c>
      <c r="K705" s="139">
        <v>0</v>
      </c>
    </row>
    <row r="706" spans="1:11" x14ac:dyDescent="0.35">
      <c r="A706" s="138" t="s">
        <v>1351</v>
      </c>
      <c r="B706" s="138" t="s">
        <v>1352</v>
      </c>
      <c r="C706" s="138" t="s">
        <v>234</v>
      </c>
      <c r="D706" s="138" t="s">
        <v>1373</v>
      </c>
      <c r="E706" s="138" t="s">
        <v>1374</v>
      </c>
      <c r="F706" s="138"/>
      <c r="G706" s="138" t="s">
        <v>345</v>
      </c>
      <c r="H706" s="138"/>
      <c r="I706" s="138" t="s">
        <v>195</v>
      </c>
      <c r="J706" s="138">
        <v>2040</v>
      </c>
      <c r="K706" s="139">
        <v>0</v>
      </c>
    </row>
    <row r="707" spans="1:11" x14ac:dyDescent="0.35">
      <c r="A707" s="138" t="s">
        <v>1351</v>
      </c>
      <c r="B707" s="138" t="s">
        <v>1352</v>
      </c>
      <c r="C707" s="138" t="s">
        <v>234</v>
      </c>
      <c r="D707" s="138" t="s">
        <v>1373</v>
      </c>
      <c r="E707" s="138" t="s">
        <v>1374</v>
      </c>
      <c r="F707" s="138"/>
      <c r="G707" s="138" t="s">
        <v>345</v>
      </c>
      <c r="H707" s="138"/>
      <c r="I707" s="138" t="s">
        <v>195</v>
      </c>
      <c r="J707" s="138">
        <v>2050</v>
      </c>
      <c r="K707" s="139">
        <v>0</v>
      </c>
    </row>
    <row r="708" spans="1:11" x14ac:dyDescent="0.3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3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3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3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3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3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3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3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3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35">
      <c r="A717" s="138" t="s">
        <v>1351</v>
      </c>
      <c r="B717" s="138" t="s">
        <v>1352</v>
      </c>
      <c r="C717" s="138" t="s">
        <v>1377</v>
      </c>
      <c r="D717" s="138" t="s">
        <v>1365</v>
      </c>
      <c r="E717" s="138" t="s">
        <v>1206</v>
      </c>
      <c r="F717" s="138"/>
      <c r="G717" s="138"/>
      <c r="H717" s="138"/>
      <c r="I717" s="138" t="s">
        <v>195</v>
      </c>
      <c r="J717" s="138">
        <v>2015</v>
      </c>
      <c r="K717" s="139">
        <v>75</v>
      </c>
    </row>
    <row r="718" spans="1:11" x14ac:dyDescent="0.35">
      <c r="A718" s="138" t="s">
        <v>1351</v>
      </c>
      <c r="B718" s="138" t="s">
        <v>1352</v>
      </c>
      <c r="C718" s="138" t="s">
        <v>1377</v>
      </c>
      <c r="D718" s="138" t="s">
        <v>1365</v>
      </c>
      <c r="E718" s="138" t="s">
        <v>1206</v>
      </c>
      <c r="F718" s="138"/>
      <c r="G718" s="138"/>
      <c r="H718" s="138"/>
      <c r="I718" s="138" t="s">
        <v>195</v>
      </c>
      <c r="J718" s="138">
        <v>2020</v>
      </c>
      <c r="K718" s="139">
        <v>75</v>
      </c>
    </row>
    <row r="719" spans="1:11" x14ac:dyDescent="0.35">
      <c r="A719" s="138" t="s">
        <v>1351</v>
      </c>
      <c r="B719" s="138" t="s">
        <v>1352</v>
      </c>
      <c r="C719" s="138" t="s">
        <v>1377</v>
      </c>
      <c r="D719" s="138" t="s">
        <v>1365</v>
      </c>
      <c r="E719" s="138" t="s">
        <v>1206</v>
      </c>
      <c r="F719" s="138"/>
      <c r="G719" s="138"/>
      <c r="H719" s="138"/>
      <c r="I719" s="138" t="s">
        <v>195</v>
      </c>
      <c r="J719" s="138">
        <v>2030</v>
      </c>
      <c r="K719" s="139">
        <v>75</v>
      </c>
    </row>
    <row r="720" spans="1:11" x14ac:dyDescent="0.35">
      <c r="A720" s="138" t="s">
        <v>1351</v>
      </c>
      <c r="B720" s="138" t="s">
        <v>1352</v>
      </c>
      <c r="C720" s="138" t="s">
        <v>1377</v>
      </c>
      <c r="D720" s="138" t="s">
        <v>1365</v>
      </c>
      <c r="E720" s="138" t="s">
        <v>1206</v>
      </c>
      <c r="F720" s="138"/>
      <c r="G720" s="138"/>
      <c r="H720" s="138"/>
      <c r="I720" s="138" t="s">
        <v>195</v>
      </c>
      <c r="J720" s="138">
        <v>2040</v>
      </c>
      <c r="K720" s="139">
        <v>75</v>
      </c>
    </row>
    <row r="721" spans="1:11" x14ac:dyDescent="0.35">
      <c r="A721" s="138" t="s">
        <v>1351</v>
      </c>
      <c r="B721" s="138" t="s">
        <v>1352</v>
      </c>
      <c r="C721" s="138" t="s">
        <v>1377</v>
      </c>
      <c r="D721" s="138" t="s">
        <v>1365</v>
      </c>
      <c r="E721" s="138" t="s">
        <v>1206</v>
      </c>
      <c r="F721" s="138"/>
      <c r="G721" s="138"/>
      <c r="H721" s="138"/>
      <c r="I721" s="138" t="s">
        <v>195</v>
      </c>
      <c r="J721" s="138">
        <v>2050</v>
      </c>
      <c r="K721" s="139">
        <v>75</v>
      </c>
    </row>
    <row r="722" spans="1:11" x14ac:dyDescent="0.35">
      <c r="A722" s="138" t="s">
        <v>1351</v>
      </c>
      <c r="B722" s="138" t="s">
        <v>1352</v>
      </c>
      <c r="C722" s="138" t="s">
        <v>1377</v>
      </c>
      <c r="D722" s="138" t="s">
        <v>1366</v>
      </c>
      <c r="E722" s="138" t="s">
        <v>1206</v>
      </c>
      <c r="F722" s="138"/>
      <c r="G722" s="138"/>
      <c r="H722" s="138"/>
      <c r="I722" s="138" t="s">
        <v>195</v>
      </c>
      <c r="J722" s="138">
        <v>2015</v>
      </c>
      <c r="K722" s="139">
        <v>25</v>
      </c>
    </row>
    <row r="723" spans="1:11" x14ac:dyDescent="0.35">
      <c r="A723" s="138" t="s">
        <v>1351</v>
      </c>
      <c r="B723" s="138" t="s">
        <v>1352</v>
      </c>
      <c r="C723" s="138" t="s">
        <v>1377</v>
      </c>
      <c r="D723" s="138" t="s">
        <v>1366</v>
      </c>
      <c r="E723" s="138" t="s">
        <v>1206</v>
      </c>
      <c r="F723" s="138"/>
      <c r="G723" s="138"/>
      <c r="H723" s="138"/>
      <c r="I723" s="138" t="s">
        <v>195</v>
      </c>
      <c r="J723" s="138">
        <v>2020</v>
      </c>
      <c r="K723" s="139">
        <v>25</v>
      </c>
    </row>
    <row r="724" spans="1:11" x14ac:dyDescent="0.35">
      <c r="A724" s="138" t="s">
        <v>1351</v>
      </c>
      <c r="B724" s="138" t="s">
        <v>1352</v>
      </c>
      <c r="C724" s="138" t="s">
        <v>1377</v>
      </c>
      <c r="D724" s="138" t="s">
        <v>1366</v>
      </c>
      <c r="E724" s="138" t="s">
        <v>1206</v>
      </c>
      <c r="F724" s="138"/>
      <c r="G724" s="138"/>
      <c r="H724" s="138"/>
      <c r="I724" s="138" t="s">
        <v>195</v>
      </c>
      <c r="J724" s="138">
        <v>2030</v>
      </c>
      <c r="K724" s="139">
        <v>25</v>
      </c>
    </row>
    <row r="725" spans="1:11" x14ac:dyDescent="0.35">
      <c r="A725" s="138" t="s">
        <v>1351</v>
      </c>
      <c r="B725" s="138" t="s">
        <v>1352</v>
      </c>
      <c r="C725" s="138" t="s">
        <v>1377</v>
      </c>
      <c r="D725" s="138" t="s">
        <v>1366</v>
      </c>
      <c r="E725" s="138" t="s">
        <v>1206</v>
      </c>
      <c r="F725" s="138"/>
      <c r="G725" s="138"/>
      <c r="H725" s="138"/>
      <c r="I725" s="138" t="s">
        <v>195</v>
      </c>
      <c r="J725" s="138">
        <v>2040</v>
      </c>
      <c r="K725" s="139">
        <v>25</v>
      </c>
    </row>
    <row r="726" spans="1:11" x14ac:dyDescent="0.35">
      <c r="A726" s="138" t="s">
        <v>1351</v>
      </c>
      <c r="B726" s="138" t="s">
        <v>1352</v>
      </c>
      <c r="C726" s="138" t="s">
        <v>1377</v>
      </c>
      <c r="D726" s="138" t="s">
        <v>1366</v>
      </c>
      <c r="E726" s="138" t="s">
        <v>1206</v>
      </c>
      <c r="F726" s="138"/>
      <c r="G726" s="138"/>
      <c r="H726" s="138"/>
      <c r="I726" s="138" t="s">
        <v>195</v>
      </c>
      <c r="J726" s="138">
        <v>2050</v>
      </c>
      <c r="K726" s="139">
        <v>25</v>
      </c>
    </row>
    <row r="727" spans="1:11" x14ac:dyDescent="0.3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3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3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3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3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3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3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3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3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35">
      <c r="A736" s="138" t="s">
        <v>1351</v>
      </c>
      <c r="B736" s="138" t="s">
        <v>1352</v>
      </c>
      <c r="C736" s="138" t="s">
        <v>1377</v>
      </c>
      <c r="D736" s="138" t="s">
        <v>1379</v>
      </c>
      <c r="E736" s="138" t="s">
        <v>1380</v>
      </c>
      <c r="F736" s="138"/>
      <c r="G736" s="138"/>
      <c r="H736" s="138"/>
      <c r="I736" s="138" t="s">
        <v>195</v>
      </c>
      <c r="J736" s="138">
        <v>2015</v>
      </c>
      <c r="K736" s="139">
        <v>0.77</v>
      </c>
    </row>
    <row r="737" spans="1:11" x14ac:dyDescent="0.35">
      <c r="A737" s="138" t="s">
        <v>1351</v>
      </c>
      <c r="B737" s="138" t="s">
        <v>1352</v>
      </c>
      <c r="C737" s="138" t="s">
        <v>1377</v>
      </c>
      <c r="D737" s="138" t="s">
        <v>1379</v>
      </c>
      <c r="E737" s="138" t="s">
        <v>1380</v>
      </c>
      <c r="F737" s="138"/>
      <c r="G737" s="138"/>
      <c r="H737" s="138"/>
      <c r="I737" s="138" t="s">
        <v>195</v>
      </c>
      <c r="J737" s="138">
        <v>2020</v>
      </c>
      <c r="K737" s="139">
        <v>0.77</v>
      </c>
    </row>
    <row r="738" spans="1:11" x14ac:dyDescent="0.35">
      <c r="A738" s="138" t="s">
        <v>1351</v>
      </c>
      <c r="B738" s="138" t="s">
        <v>1352</v>
      </c>
      <c r="C738" s="138" t="s">
        <v>1377</v>
      </c>
      <c r="D738" s="138" t="s">
        <v>1379</v>
      </c>
      <c r="E738" s="138" t="s">
        <v>1380</v>
      </c>
      <c r="F738" s="138"/>
      <c r="G738" s="138"/>
      <c r="H738" s="138"/>
      <c r="I738" s="138" t="s">
        <v>195</v>
      </c>
      <c r="J738" s="138">
        <v>2030</v>
      </c>
      <c r="K738" s="139">
        <v>0.77</v>
      </c>
    </row>
    <row r="739" spans="1:11" x14ac:dyDescent="0.35">
      <c r="A739" s="138" t="s">
        <v>1351</v>
      </c>
      <c r="B739" s="138" t="s">
        <v>1352</v>
      </c>
      <c r="C739" s="138" t="s">
        <v>1377</v>
      </c>
      <c r="D739" s="138" t="s">
        <v>1379</v>
      </c>
      <c r="E739" s="138" t="s">
        <v>1380</v>
      </c>
      <c r="F739" s="138"/>
      <c r="G739" s="138"/>
      <c r="H739" s="138"/>
      <c r="I739" s="138" t="s">
        <v>195</v>
      </c>
      <c r="J739" s="138">
        <v>2040</v>
      </c>
      <c r="K739" s="139">
        <v>0.77</v>
      </c>
    </row>
    <row r="740" spans="1:11" x14ac:dyDescent="0.35">
      <c r="A740" s="138" t="s">
        <v>1351</v>
      </c>
      <c r="B740" s="138" t="s">
        <v>1352</v>
      </c>
      <c r="C740" s="138" t="s">
        <v>1377</v>
      </c>
      <c r="D740" s="138" t="s">
        <v>1379</v>
      </c>
      <c r="E740" s="138" t="s">
        <v>1380</v>
      </c>
      <c r="F740" s="138"/>
      <c r="G740" s="138"/>
      <c r="H740" s="138"/>
      <c r="I740" s="138" t="s">
        <v>195</v>
      </c>
      <c r="J740" s="138">
        <v>2050</v>
      </c>
      <c r="K740" s="139">
        <v>0.77</v>
      </c>
    </row>
    <row r="741" spans="1:11" x14ac:dyDescent="0.35">
      <c r="A741" s="138" t="s">
        <v>1351</v>
      </c>
      <c r="B741" s="138" t="s">
        <v>1352</v>
      </c>
      <c r="C741" s="138" t="s">
        <v>1377</v>
      </c>
      <c r="D741" s="138" t="s">
        <v>1381</v>
      </c>
      <c r="E741" s="138" t="s">
        <v>1214</v>
      </c>
      <c r="F741" s="138"/>
      <c r="G741" s="138"/>
      <c r="H741" s="138"/>
      <c r="I741" s="138" t="s">
        <v>195</v>
      </c>
      <c r="J741" s="138">
        <v>2015</v>
      </c>
      <c r="K741" s="139">
        <v>44</v>
      </c>
    </row>
    <row r="742" spans="1:11" x14ac:dyDescent="0.35">
      <c r="A742" s="138" t="s">
        <v>1351</v>
      </c>
      <c r="B742" s="138" t="s">
        <v>1352</v>
      </c>
      <c r="C742" s="138" t="s">
        <v>1377</v>
      </c>
      <c r="D742" s="138" t="s">
        <v>1381</v>
      </c>
      <c r="E742" s="138" t="s">
        <v>1214</v>
      </c>
      <c r="F742" s="138"/>
      <c r="G742" s="138"/>
      <c r="H742" s="138"/>
      <c r="I742" s="138" t="s">
        <v>195</v>
      </c>
      <c r="J742" s="138">
        <v>2020</v>
      </c>
      <c r="K742" s="139">
        <v>44</v>
      </c>
    </row>
    <row r="743" spans="1:11" x14ac:dyDescent="0.35">
      <c r="A743" s="138" t="s">
        <v>1351</v>
      </c>
      <c r="B743" s="138" t="s">
        <v>1352</v>
      </c>
      <c r="C743" s="138" t="s">
        <v>1377</v>
      </c>
      <c r="D743" s="138" t="s">
        <v>1381</v>
      </c>
      <c r="E743" s="138" t="s">
        <v>1214</v>
      </c>
      <c r="F743" s="138"/>
      <c r="G743" s="138"/>
      <c r="H743" s="138"/>
      <c r="I743" s="138" t="s">
        <v>195</v>
      </c>
      <c r="J743" s="138">
        <v>2030</v>
      </c>
      <c r="K743" s="139">
        <v>44</v>
      </c>
    </row>
    <row r="744" spans="1:11" x14ac:dyDescent="0.35">
      <c r="A744" s="138" t="s">
        <v>1351</v>
      </c>
      <c r="B744" s="138" t="s">
        <v>1352</v>
      </c>
      <c r="C744" s="138" t="s">
        <v>1377</v>
      </c>
      <c r="D744" s="138" t="s">
        <v>1381</v>
      </c>
      <c r="E744" s="138" t="s">
        <v>1214</v>
      </c>
      <c r="F744" s="138"/>
      <c r="G744" s="138"/>
      <c r="H744" s="138"/>
      <c r="I744" s="138" t="s">
        <v>195</v>
      </c>
      <c r="J744" s="138">
        <v>2040</v>
      </c>
      <c r="K744" s="139">
        <v>44</v>
      </c>
    </row>
    <row r="745" spans="1:11" x14ac:dyDescent="0.35">
      <c r="A745" s="138" t="s">
        <v>1351</v>
      </c>
      <c r="B745" s="138" t="s">
        <v>1352</v>
      </c>
      <c r="C745" s="138" t="s">
        <v>1377</v>
      </c>
      <c r="D745" s="138" t="s">
        <v>1381</v>
      </c>
      <c r="E745" s="138" t="s">
        <v>1214</v>
      </c>
      <c r="F745" s="138"/>
      <c r="G745" s="138"/>
      <c r="H745" s="138"/>
      <c r="I745" s="138" t="s">
        <v>195</v>
      </c>
      <c r="J745" s="138">
        <v>2050</v>
      </c>
      <c r="K745" s="139">
        <v>44</v>
      </c>
    </row>
    <row r="746" spans="1:11" x14ac:dyDescent="0.3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3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3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3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3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3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3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3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3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35">
      <c r="A755" s="138" t="s">
        <v>1351</v>
      </c>
      <c r="B755" s="138" t="s">
        <v>1352</v>
      </c>
      <c r="C755" s="138" t="s">
        <v>1377</v>
      </c>
      <c r="D755" s="138" t="s">
        <v>1373</v>
      </c>
      <c r="E755" s="138" t="s">
        <v>1374</v>
      </c>
      <c r="F755" s="138"/>
      <c r="G755" s="138" t="s">
        <v>345</v>
      </c>
      <c r="H755" s="138"/>
      <c r="I755" s="138" t="s">
        <v>195</v>
      </c>
      <c r="J755" s="138">
        <v>2015</v>
      </c>
      <c r="K755" s="139">
        <v>0</v>
      </c>
    </row>
    <row r="756" spans="1:11" x14ac:dyDescent="0.35">
      <c r="A756" s="138" t="s">
        <v>1351</v>
      </c>
      <c r="B756" s="138" t="s">
        <v>1352</v>
      </c>
      <c r="C756" s="138" t="s">
        <v>1377</v>
      </c>
      <c r="D756" s="138" t="s">
        <v>1373</v>
      </c>
      <c r="E756" s="138" t="s">
        <v>1374</v>
      </c>
      <c r="F756" s="138"/>
      <c r="G756" s="138" t="s">
        <v>345</v>
      </c>
      <c r="H756" s="138"/>
      <c r="I756" s="138" t="s">
        <v>195</v>
      </c>
      <c r="J756" s="138">
        <v>2020</v>
      </c>
      <c r="K756" s="139">
        <v>0</v>
      </c>
    </row>
    <row r="757" spans="1:11" x14ac:dyDescent="0.35">
      <c r="A757" s="138" t="s">
        <v>1351</v>
      </c>
      <c r="B757" s="138" t="s">
        <v>1352</v>
      </c>
      <c r="C757" s="138" t="s">
        <v>1377</v>
      </c>
      <c r="D757" s="138" t="s">
        <v>1373</v>
      </c>
      <c r="E757" s="138" t="s">
        <v>1374</v>
      </c>
      <c r="F757" s="138"/>
      <c r="G757" s="138" t="s">
        <v>345</v>
      </c>
      <c r="H757" s="138"/>
      <c r="I757" s="138" t="s">
        <v>195</v>
      </c>
      <c r="J757" s="138">
        <v>2030</v>
      </c>
      <c r="K757" s="139">
        <v>0</v>
      </c>
    </row>
    <row r="758" spans="1:11" x14ac:dyDescent="0.35">
      <c r="A758" s="138" t="s">
        <v>1351</v>
      </c>
      <c r="B758" s="138" t="s">
        <v>1352</v>
      </c>
      <c r="C758" s="138" t="s">
        <v>1377</v>
      </c>
      <c r="D758" s="138" t="s">
        <v>1373</v>
      </c>
      <c r="E758" s="138" t="s">
        <v>1374</v>
      </c>
      <c r="F758" s="138"/>
      <c r="G758" s="138" t="s">
        <v>345</v>
      </c>
      <c r="H758" s="138"/>
      <c r="I758" s="138" t="s">
        <v>195</v>
      </c>
      <c r="J758" s="138">
        <v>2040</v>
      </c>
      <c r="K758" s="139">
        <v>0</v>
      </c>
    </row>
    <row r="759" spans="1:11" x14ac:dyDescent="0.35">
      <c r="A759" s="138" t="s">
        <v>1351</v>
      </c>
      <c r="B759" s="138" t="s">
        <v>1352</v>
      </c>
      <c r="C759" s="138" t="s">
        <v>1377</v>
      </c>
      <c r="D759" s="138" t="s">
        <v>1373</v>
      </c>
      <c r="E759" s="138" t="s">
        <v>1374</v>
      </c>
      <c r="F759" s="138"/>
      <c r="G759" s="138" t="s">
        <v>345</v>
      </c>
      <c r="H759" s="138"/>
      <c r="I759" s="138" t="s">
        <v>195</v>
      </c>
      <c r="J759" s="138">
        <v>2050</v>
      </c>
      <c r="K759" s="139">
        <v>0</v>
      </c>
    </row>
    <row r="760" spans="1:11" x14ac:dyDescent="0.3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3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3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3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3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3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3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3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3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3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3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3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3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3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3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3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3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35">
      <c r="A777" s="138" t="s">
        <v>1384</v>
      </c>
      <c r="B777" s="138" t="s">
        <v>1385</v>
      </c>
      <c r="C777" s="138" t="s">
        <v>196</v>
      </c>
      <c r="D777" s="138" t="s">
        <v>1388</v>
      </c>
      <c r="E777" s="138" t="s">
        <v>1387</v>
      </c>
      <c r="F777" s="138"/>
      <c r="G777" s="138" t="s">
        <v>200</v>
      </c>
      <c r="H777" s="138"/>
      <c r="I777" s="138" t="s">
        <v>990</v>
      </c>
      <c r="J777" s="138">
        <v>2020</v>
      </c>
      <c r="K777" s="139">
        <v>5</v>
      </c>
    </row>
    <row r="778" spans="1:11" x14ac:dyDescent="0.35">
      <c r="A778" s="138" t="s">
        <v>1384</v>
      </c>
      <c r="B778" s="138" t="s">
        <v>1385</v>
      </c>
      <c r="C778" s="138" t="s">
        <v>196</v>
      </c>
      <c r="D778" s="138" t="s">
        <v>1388</v>
      </c>
      <c r="E778" s="138" t="s">
        <v>1387</v>
      </c>
      <c r="F778" s="138"/>
      <c r="G778" s="138" t="s">
        <v>200</v>
      </c>
      <c r="H778" s="138"/>
      <c r="I778" s="138" t="s">
        <v>990</v>
      </c>
      <c r="J778" s="138">
        <v>2050</v>
      </c>
      <c r="K778" s="139">
        <v>5</v>
      </c>
    </row>
    <row r="779" spans="1:11" x14ac:dyDescent="0.35">
      <c r="A779" s="138" t="s">
        <v>1384</v>
      </c>
      <c r="B779" s="138" t="s">
        <v>1385</v>
      </c>
      <c r="C779" s="138" t="s">
        <v>196</v>
      </c>
      <c r="D779" s="138" t="s">
        <v>1388</v>
      </c>
      <c r="E779" s="138" t="s">
        <v>1387</v>
      </c>
      <c r="F779" s="138"/>
      <c r="G779" s="138" t="s">
        <v>200</v>
      </c>
      <c r="H779" s="138"/>
      <c r="I779" s="138" t="s">
        <v>991</v>
      </c>
      <c r="J779" s="138">
        <v>2020</v>
      </c>
      <c r="K779" s="139">
        <v>5</v>
      </c>
    </row>
    <row r="780" spans="1:11" x14ac:dyDescent="0.35">
      <c r="A780" s="138" t="s">
        <v>1384</v>
      </c>
      <c r="B780" s="138" t="s">
        <v>1385</v>
      </c>
      <c r="C780" s="138" t="s">
        <v>196</v>
      </c>
      <c r="D780" s="138" t="s">
        <v>1388</v>
      </c>
      <c r="E780" s="138" t="s">
        <v>1387</v>
      </c>
      <c r="F780" s="138"/>
      <c r="G780" s="138" t="s">
        <v>200</v>
      </c>
      <c r="H780" s="138"/>
      <c r="I780" s="138" t="s">
        <v>991</v>
      </c>
      <c r="J780" s="138">
        <v>2050</v>
      </c>
      <c r="K780" s="139">
        <v>5</v>
      </c>
    </row>
    <row r="781" spans="1:11" x14ac:dyDescent="0.35">
      <c r="A781" s="138" t="s">
        <v>1384</v>
      </c>
      <c r="B781" s="138" t="s">
        <v>1385</v>
      </c>
      <c r="C781" s="138" t="s">
        <v>196</v>
      </c>
      <c r="D781" s="138" t="s">
        <v>1388</v>
      </c>
      <c r="E781" s="138" t="s">
        <v>1387</v>
      </c>
      <c r="F781" s="138"/>
      <c r="G781" s="138" t="s">
        <v>200</v>
      </c>
      <c r="H781" s="138"/>
      <c r="I781" s="138" t="s">
        <v>195</v>
      </c>
      <c r="J781" s="138">
        <v>2020</v>
      </c>
      <c r="K781" s="139">
        <v>5</v>
      </c>
    </row>
    <row r="782" spans="1:11" x14ac:dyDescent="0.35">
      <c r="A782" s="138" t="s">
        <v>1384</v>
      </c>
      <c r="B782" s="138" t="s">
        <v>1385</v>
      </c>
      <c r="C782" s="138" t="s">
        <v>196</v>
      </c>
      <c r="D782" s="138" t="s">
        <v>1388</v>
      </c>
      <c r="E782" s="138" t="s">
        <v>1387</v>
      </c>
      <c r="F782" s="138"/>
      <c r="G782" s="138" t="s">
        <v>200</v>
      </c>
      <c r="H782" s="138"/>
      <c r="I782" s="138" t="s">
        <v>195</v>
      </c>
      <c r="J782" s="138">
        <v>2030</v>
      </c>
      <c r="K782" s="139">
        <v>5</v>
      </c>
    </row>
    <row r="783" spans="1:11" x14ac:dyDescent="0.35">
      <c r="A783" s="138" t="s">
        <v>1384</v>
      </c>
      <c r="B783" s="138" t="s">
        <v>1385</v>
      </c>
      <c r="C783" s="138" t="s">
        <v>196</v>
      </c>
      <c r="D783" s="138" t="s">
        <v>1388</v>
      </c>
      <c r="E783" s="138" t="s">
        <v>1387</v>
      </c>
      <c r="F783" s="138"/>
      <c r="G783" s="138" t="s">
        <v>200</v>
      </c>
      <c r="H783" s="138"/>
      <c r="I783" s="138" t="s">
        <v>195</v>
      </c>
      <c r="J783" s="138">
        <v>2040</v>
      </c>
      <c r="K783" s="139">
        <v>5</v>
      </c>
    </row>
    <row r="784" spans="1:11" x14ac:dyDescent="0.35">
      <c r="A784" s="138" t="s">
        <v>1384</v>
      </c>
      <c r="B784" s="138" t="s">
        <v>1385</v>
      </c>
      <c r="C784" s="138" t="s">
        <v>196</v>
      </c>
      <c r="D784" s="138" t="s">
        <v>1388</v>
      </c>
      <c r="E784" s="138" t="s">
        <v>1387</v>
      </c>
      <c r="F784" s="138"/>
      <c r="G784" s="138" t="s">
        <v>200</v>
      </c>
      <c r="H784" s="138"/>
      <c r="I784" s="138" t="s">
        <v>195</v>
      </c>
      <c r="J784" s="138">
        <v>2050</v>
      </c>
      <c r="K784" s="139">
        <v>5</v>
      </c>
    </row>
    <row r="785" spans="1:11" x14ac:dyDescent="0.35">
      <c r="A785" s="138" t="s">
        <v>1384</v>
      </c>
      <c r="B785" s="138" t="s">
        <v>1385</v>
      </c>
      <c r="C785" s="138" t="s">
        <v>196</v>
      </c>
      <c r="D785" s="138" t="s">
        <v>201</v>
      </c>
      <c r="E785" s="138" t="s">
        <v>203</v>
      </c>
      <c r="F785" s="138"/>
      <c r="G785" s="138" t="s">
        <v>1389</v>
      </c>
      <c r="H785" s="138"/>
      <c r="I785" s="138" t="s">
        <v>990</v>
      </c>
      <c r="J785" s="138">
        <v>2020</v>
      </c>
      <c r="K785" s="139">
        <v>0.33</v>
      </c>
    </row>
    <row r="786" spans="1:11" x14ac:dyDescent="0.35">
      <c r="A786" s="138" t="s">
        <v>1384</v>
      </c>
      <c r="B786" s="138" t="s">
        <v>1385</v>
      </c>
      <c r="C786" s="138" t="s">
        <v>196</v>
      </c>
      <c r="D786" s="138" t="s">
        <v>201</v>
      </c>
      <c r="E786" s="138" t="s">
        <v>203</v>
      </c>
      <c r="F786" s="138"/>
      <c r="G786" s="138" t="s">
        <v>1389</v>
      </c>
      <c r="H786" s="138"/>
      <c r="I786" s="138" t="s">
        <v>990</v>
      </c>
      <c r="J786" s="138">
        <v>2050</v>
      </c>
      <c r="K786" s="139">
        <v>0.33</v>
      </c>
    </row>
    <row r="787" spans="1:11" x14ac:dyDescent="0.35">
      <c r="A787" s="138" t="s">
        <v>1384</v>
      </c>
      <c r="B787" s="138" t="s">
        <v>1385</v>
      </c>
      <c r="C787" s="138" t="s">
        <v>196</v>
      </c>
      <c r="D787" s="138" t="s">
        <v>201</v>
      </c>
      <c r="E787" s="138" t="s">
        <v>203</v>
      </c>
      <c r="F787" s="138"/>
      <c r="G787" s="138" t="s">
        <v>1389</v>
      </c>
      <c r="H787" s="138"/>
      <c r="I787" s="138" t="s">
        <v>991</v>
      </c>
      <c r="J787" s="138">
        <v>2020</v>
      </c>
      <c r="K787" s="139">
        <v>0.33</v>
      </c>
    </row>
    <row r="788" spans="1:11" x14ac:dyDescent="0.35">
      <c r="A788" s="138" t="s">
        <v>1384</v>
      </c>
      <c r="B788" s="138" t="s">
        <v>1385</v>
      </c>
      <c r="C788" s="138" t="s">
        <v>196</v>
      </c>
      <c r="D788" s="138" t="s">
        <v>201</v>
      </c>
      <c r="E788" s="138" t="s">
        <v>203</v>
      </c>
      <c r="F788" s="138"/>
      <c r="G788" s="138" t="s">
        <v>1389</v>
      </c>
      <c r="H788" s="138"/>
      <c r="I788" s="138" t="s">
        <v>991</v>
      </c>
      <c r="J788" s="138">
        <v>2050</v>
      </c>
      <c r="K788" s="139">
        <v>0.33</v>
      </c>
    </row>
    <row r="789" spans="1:11" x14ac:dyDescent="0.35">
      <c r="A789" s="138" t="s">
        <v>1384</v>
      </c>
      <c r="B789" s="138" t="s">
        <v>1385</v>
      </c>
      <c r="C789" s="138" t="s">
        <v>196</v>
      </c>
      <c r="D789" s="138" t="s">
        <v>201</v>
      </c>
      <c r="E789" s="138" t="s">
        <v>203</v>
      </c>
      <c r="F789" s="138"/>
      <c r="G789" s="138" t="s">
        <v>1389</v>
      </c>
      <c r="H789" s="138"/>
      <c r="I789" s="138" t="s">
        <v>195</v>
      </c>
      <c r="J789" s="138">
        <v>2020</v>
      </c>
      <c r="K789" s="139">
        <v>0.33</v>
      </c>
    </row>
    <row r="790" spans="1:11" x14ac:dyDescent="0.35">
      <c r="A790" s="138" t="s">
        <v>1384</v>
      </c>
      <c r="B790" s="138" t="s">
        <v>1385</v>
      </c>
      <c r="C790" s="138" t="s">
        <v>196</v>
      </c>
      <c r="D790" s="138" t="s">
        <v>201</v>
      </c>
      <c r="E790" s="138" t="s">
        <v>203</v>
      </c>
      <c r="F790" s="138"/>
      <c r="G790" s="138" t="s">
        <v>1389</v>
      </c>
      <c r="H790" s="138"/>
      <c r="I790" s="138" t="s">
        <v>195</v>
      </c>
      <c r="J790" s="138">
        <v>2030</v>
      </c>
      <c r="K790" s="139">
        <v>0.33</v>
      </c>
    </row>
    <row r="791" spans="1:11" x14ac:dyDescent="0.35">
      <c r="A791" s="138" t="s">
        <v>1384</v>
      </c>
      <c r="B791" s="138" t="s">
        <v>1385</v>
      </c>
      <c r="C791" s="138" t="s">
        <v>196</v>
      </c>
      <c r="D791" s="138" t="s">
        <v>201</v>
      </c>
      <c r="E791" s="138" t="s">
        <v>203</v>
      </c>
      <c r="F791" s="138"/>
      <c r="G791" s="138" t="s">
        <v>1389</v>
      </c>
      <c r="H791" s="138"/>
      <c r="I791" s="138" t="s">
        <v>195</v>
      </c>
      <c r="J791" s="138">
        <v>2040</v>
      </c>
      <c r="K791" s="139">
        <v>0.33</v>
      </c>
    </row>
    <row r="792" spans="1:11" x14ac:dyDescent="0.35">
      <c r="A792" s="138" t="s">
        <v>1384</v>
      </c>
      <c r="B792" s="138" t="s">
        <v>1385</v>
      </c>
      <c r="C792" s="138" t="s">
        <v>196</v>
      </c>
      <c r="D792" s="138" t="s">
        <v>201</v>
      </c>
      <c r="E792" s="138" t="s">
        <v>203</v>
      </c>
      <c r="F792" s="138"/>
      <c r="G792" s="138" t="s">
        <v>1389</v>
      </c>
      <c r="H792" s="138"/>
      <c r="I792" s="138" t="s">
        <v>195</v>
      </c>
      <c r="J792" s="138">
        <v>2050</v>
      </c>
      <c r="K792" s="139">
        <v>0.33</v>
      </c>
    </row>
    <row r="793" spans="1:11" x14ac:dyDescent="0.35">
      <c r="A793" s="138" t="s">
        <v>1384</v>
      </c>
      <c r="B793" s="138" t="s">
        <v>1385</v>
      </c>
      <c r="C793" s="138" t="s">
        <v>196</v>
      </c>
      <c r="D793" s="138" t="s">
        <v>1390</v>
      </c>
      <c r="E793" s="138" t="s">
        <v>1391</v>
      </c>
      <c r="F793" s="138"/>
      <c r="G793" s="138"/>
      <c r="H793" s="138"/>
      <c r="I793" s="138" t="s">
        <v>990</v>
      </c>
      <c r="J793" s="138">
        <v>2020</v>
      </c>
      <c r="K793" s="139">
        <v>100</v>
      </c>
    </row>
    <row r="794" spans="1:11" x14ac:dyDescent="0.35">
      <c r="A794" s="138" t="s">
        <v>1384</v>
      </c>
      <c r="B794" s="138" t="s">
        <v>1385</v>
      </c>
      <c r="C794" s="138" t="s">
        <v>196</v>
      </c>
      <c r="D794" s="138" t="s">
        <v>1390</v>
      </c>
      <c r="E794" s="138" t="s">
        <v>1391</v>
      </c>
      <c r="F794" s="138"/>
      <c r="G794" s="138"/>
      <c r="H794" s="138"/>
      <c r="I794" s="138" t="s">
        <v>990</v>
      </c>
      <c r="J794" s="138">
        <v>2050</v>
      </c>
      <c r="K794" s="139">
        <v>100</v>
      </c>
    </row>
    <row r="795" spans="1:11" x14ac:dyDescent="0.35">
      <c r="A795" s="138" t="s">
        <v>1384</v>
      </c>
      <c r="B795" s="138" t="s">
        <v>1385</v>
      </c>
      <c r="C795" s="138" t="s">
        <v>196</v>
      </c>
      <c r="D795" s="138" t="s">
        <v>1390</v>
      </c>
      <c r="E795" s="138" t="s">
        <v>1391</v>
      </c>
      <c r="F795" s="138"/>
      <c r="G795" s="138"/>
      <c r="H795" s="138"/>
      <c r="I795" s="138" t="s">
        <v>991</v>
      </c>
      <c r="J795" s="138">
        <v>2020</v>
      </c>
      <c r="K795" s="139">
        <v>100</v>
      </c>
    </row>
    <row r="796" spans="1:11" x14ac:dyDescent="0.35">
      <c r="A796" s="138" t="s">
        <v>1384</v>
      </c>
      <c r="B796" s="138" t="s">
        <v>1385</v>
      </c>
      <c r="C796" s="138" t="s">
        <v>196</v>
      </c>
      <c r="D796" s="138" t="s">
        <v>1390</v>
      </c>
      <c r="E796" s="138" t="s">
        <v>1391</v>
      </c>
      <c r="F796" s="138"/>
      <c r="G796" s="138"/>
      <c r="H796" s="138"/>
      <c r="I796" s="138" t="s">
        <v>991</v>
      </c>
      <c r="J796" s="138">
        <v>2050</v>
      </c>
      <c r="K796" s="139">
        <v>100</v>
      </c>
    </row>
    <row r="797" spans="1:11" x14ac:dyDescent="0.35">
      <c r="A797" s="138" t="s">
        <v>1384</v>
      </c>
      <c r="B797" s="138" t="s">
        <v>1385</v>
      </c>
      <c r="C797" s="138" t="s">
        <v>196</v>
      </c>
      <c r="D797" s="138" t="s">
        <v>1390</v>
      </c>
      <c r="E797" s="138" t="s">
        <v>1391</v>
      </c>
      <c r="F797" s="138"/>
      <c r="G797" s="138"/>
      <c r="H797" s="138"/>
      <c r="I797" s="138" t="s">
        <v>195</v>
      </c>
      <c r="J797" s="138">
        <v>2020</v>
      </c>
      <c r="K797" s="139">
        <v>100</v>
      </c>
    </row>
    <row r="798" spans="1:11" x14ac:dyDescent="0.35">
      <c r="A798" s="138" t="s">
        <v>1384</v>
      </c>
      <c r="B798" s="138" t="s">
        <v>1385</v>
      </c>
      <c r="C798" s="138" t="s">
        <v>196</v>
      </c>
      <c r="D798" s="138" t="s">
        <v>1390</v>
      </c>
      <c r="E798" s="138" t="s">
        <v>1391</v>
      </c>
      <c r="F798" s="138"/>
      <c r="G798" s="138"/>
      <c r="H798" s="138"/>
      <c r="I798" s="138" t="s">
        <v>195</v>
      </c>
      <c r="J798" s="138">
        <v>2030</v>
      </c>
      <c r="K798" s="139">
        <v>100</v>
      </c>
    </row>
    <row r="799" spans="1:11" x14ac:dyDescent="0.35">
      <c r="A799" s="138" t="s">
        <v>1384</v>
      </c>
      <c r="B799" s="138" t="s">
        <v>1385</v>
      </c>
      <c r="C799" s="138" t="s">
        <v>196</v>
      </c>
      <c r="D799" s="138" t="s">
        <v>1390</v>
      </c>
      <c r="E799" s="138" t="s">
        <v>1391</v>
      </c>
      <c r="F799" s="138"/>
      <c r="G799" s="138"/>
      <c r="H799" s="138"/>
      <c r="I799" s="138" t="s">
        <v>195</v>
      </c>
      <c r="J799" s="138">
        <v>2040</v>
      </c>
      <c r="K799" s="139">
        <v>100</v>
      </c>
    </row>
    <row r="800" spans="1:11" x14ac:dyDescent="0.35">
      <c r="A800" s="138" t="s">
        <v>1384</v>
      </c>
      <c r="B800" s="138" t="s">
        <v>1385</v>
      </c>
      <c r="C800" s="138" t="s">
        <v>196</v>
      </c>
      <c r="D800" s="138" t="s">
        <v>1390</v>
      </c>
      <c r="E800" s="138" t="s">
        <v>1391</v>
      </c>
      <c r="F800" s="138"/>
      <c r="G800" s="138"/>
      <c r="H800" s="138"/>
      <c r="I800" s="138" t="s">
        <v>195</v>
      </c>
      <c r="J800" s="138">
        <v>2050</v>
      </c>
      <c r="K800" s="139">
        <v>100</v>
      </c>
    </row>
    <row r="801" spans="1:11" x14ac:dyDescent="0.35">
      <c r="A801" s="138" t="s">
        <v>1384</v>
      </c>
      <c r="B801" s="138" t="s">
        <v>1385</v>
      </c>
      <c r="C801" s="138" t="s">
        <v>196</v>
      </c>
      <c r="D801" s="138" t="s">
        <v>1218</v>
      </c>
      <c r="E801" s="138" t="s">
        <v>1206</v>
      </c>
      <c r="F801" s="138"/>
      <c r="G801" s="138" t="s">
        <v>211</v>
      </c>
      <c r="H801" s="138"/>
      <c r="I801" s="138" t="s">
        <v>990</v>
      </c>
      <c r="J801" s="138">
        <v>2020</v>
      </c>
      <c r="K801" s="139">
        <v>2</v>
      </c>
    </row>
    <row r="802" spans="1:11" x14ac:dyDescent="0.35">
      <c r="A802" s="138" t="s">
        <v>1384</v>
      </c>
      <c r="B802" s="138" t="s">
        <v>1385</v>
      </c>
      <c r="C802" s="138" t="s">
        <v>196</v>
      </c>
      <c r="D802" s="138" t="s">
        <v>1218</v>
      </c>
      <c r="E802" s="138" t="s">
        <v>1206</v>
      </c>
      <c r="F802" s="138"/>
      <c r="G802" s="138" t="s">
        <v>211</v>
      </c>
      <c r="H802" s="138"/>
      <c r="I802" s="138" t="s">
        <v>990</v>
      </c>
      <c r="J802" s="138">
        <v>2050</v>
      </c>
      <c r="K802" s="139">
        <v>2</v>
      </c>
    </row>
    <row r="803" spans="1:11" x14ac:dyDescent="0.35">
      <c r="A803" s="138" t="s">
        <v>1384</v>
      </c>
      <c r="B803" s="138" t="s">
        <v>1385</v>
      </c>
      <c r="C803" s="138" t="s">
        <v>196</v>
      </c>
      <c r="D803" s="138" t="s">
        <v>1218</v>
      </c>
      <c r="E803" s="138" t="s">
        <v>1206</v>
      </c>
      <c r="F803" s="138"/>
      <c r="G803" s="138" t="s">
        <v>211</v>
      </c>
      <c r="H803" s="138"/>
      <c r="I803" s="138" t="s">
        <v>991</v>
      </c>
      <c r="J803" s="138">
        <v>2020</v>
      </c>
      <c r="K803" s="139">
        <v>2</v>
      </c>
    </row>
    <row r="804" spans="1:11" x14ac:dyDescent="0.35">
      <c r="A804" s="138" t="s">
        <v>1384</v>
      </c>
      <c r="B804" s="138" t="s">
        <v>1385</v>
      </c>
      <c r="C804" s="138" t="s">
        <v>196</v>
      </c>
      <c r="D804" s="138" t="s">
        <v>1218</v>
      </c>
      <c r="E804" s="138" t="s">
        <v>1206</v>
      </c>
      <c r="F804" s="138"/>
      <c r="G804" s="138" t="s">
        <v>211</v>
      </c>
      <c r="H804" s="138"/>
      <c r="I804" s="138" t="s">
        <v>991</v>
      </c>
      <c r="J804" s="138">
        <v>2050</v>
      </c>
      <c r="K804" s="139">
        <v>2</v>
      </c>
    </row>
    <row r="805" spans="1:11" x14ac:dyDescent="0.35">
      <c r="A805" s="138" t="s">
        <v>1384</v>
      </c>
      <c r="B805" s="138" t="s">
        <v>1385</v>
      </c>
      <c r="C805" s="138" t="s">
        <v>196</v>
      </c>
      <c r="D805" s="138" t="s">
        <v>1218</v>
      </c>
      <c r="E805" s="138" t="s">
        <v>1206</v>
      </c>
      <c r="F805" s="138"/>
      <c r="G805" s="138" t="s">
        <v>211</v>
      </c>
      <c r="H805" s="138"/>
      <c r="I805" s="138" t="s">
        <v>195</v>
      </c>
      <c r="J805" s="138">
        <v>2020</v>
      </c>
      <c r="K805" s="139">
        <v>2</v>
      </c>
    </row>
    <row r="806" spans="1:11" x14ac:dyDescent="0.35">
      <c r="A806" s="138" t="s">
        <v>1384</v>
      </c>
      <c r="B806" s="138" t="s">
        <v>1385</v>
      </c>
      <c r="C806" s="138" t="s">
        <v>196</v>
      </c>
      <c r="D806" s="138" t="s">
        <v>1218</v>
      </c>
      <c r="E806" s="138" t="s">
        <v>1206</v>
      </c>
      <c r="F806" s="138"/>
      <c r="G806" s="138" t="s">
        <v>211</v>
      </c>
      <c r="H806" s="138"/>
      <c r="I806" s="138" t="s">
        <v>195</v>
      </c>
      <c r="J806" s="138">
        <v>2030</v>
      </c>
      <c r="K806" s="139">
        <v>2</v>
      </c>
    </row>
    <row r="807" spans="1:11" x14ac:dyDescent="0.35">
      <c r="A807" s="138" t="s">
        <v>1384</v>
      </c>
      <c r="B807" s="138" t="s">
        <v>1385</v>
      </c>
      <c r="C807" s="138" t="s">
        <v>196</v>
      </c>
      <c r="D807" s="138" t="s">
        <v>1218</v>
      </c>
      <c r="E807" s="138" t="s">
        <v>1206</v>
      </c>
      <c r="F807" s="138"/>
      <c r="G807" s="138" t="s">
        <v>211</v>
      </c>
      <c r="H807" s="138"/>
      <c r="I807" s="138" t="s">
        <v>195</v>
      </c>
      <c r="J807" s="138">
        <v>2040</v>
      </c>
      <c r="K807" s="139">
        <v>2</v>
      </c>
    </row>
    <row r="808" spans="1:11" x14ac:dyDescent="0.35">
      <c r="A808" s="138" t="s">
        <v>1384</v>
      </c>
      <c r="B808" s="138" t="s">
        <v>1385</v>
      </c>
      <c r="C808" s="138" t="s">
        <v>196</v>
      </c>
      <c r="D808" s="138" t="s">
        <v>1218</v>
      </c>
      <c r="E808" s="138" t="s">
        <v>1206</v>
      </c>
      <c r="F808" s="138"/>
      <c r="G808" s="138" t="s">
        <v>211</v>
      </c>
      <c r="H808" s="138"/>
      <c r="I808" s="138" t="s">
        <v>195</v>
      </c>
      <c r="J808" s="138">
        <v>2050</v>
      </c>
      <c r="K808" s="139">
        <v>2</v>
      </c>
    </row>
    <row r="809" spans="1:11" x14ac:dyDescent="0.3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3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3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3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3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3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3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3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3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3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3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3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3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3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3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3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3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3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3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3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3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3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3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3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35">
      <c r="A833" s="138" t="s">
        <v>1384</v>
      </c>
      <c r="B833" s="138" t="s">
        <v>1385</v>
      </c>
      <c r="C833" s="138" t="s">
        <v>196</v>
      </c>
      <c r="D833" s="138" t="s">
        <v>1219</v>
      </c>
      <c r="E833" s="138" t="s">
        <v>1220</v>
      </c>
      <c r="F833" s="138"/>
      <c r="G833" s="138" t="s">
        <v>211</v>
      </c>
      <c r="H833" s="138"/>
      <c r="I833" s="138" t="s">
        <v>990</v>
      </c>
      <c r="J833" s="138">
        <v>2020</v>
      </c>
      <c r="K833" s="139">
        <v>2</v>
      </c>
    </row>
    <row r="834" spans="1:11" x14ac:dyDescent="0.35">
      <c r="A834" s="138" t="s">
        <v>1384</v>
      </c>
      <c r="B834" s="138" t="s">
        <v>1385</v>
      </c>
      <c r="C834" s="138" t="s">
        <v>196</v>
      </c>
      <c r="D834" s="138" t="s">
        <v>1219</v>
      </c>
      <c r="E834" s="138" t="s">
        <v>1220</v>
      </c>
      <c r="F834" s="138"/>
      <c r="G834" s="138" t="s">
        <v>211</v>
      </c>
      <c r="H834" s="138"/>
      <c r="I834" s="138" t="s">
        <v>990</v>
      </c>
      <c r="J834" s="138">
        <v>2050</v>
      </c>
      <c r="K834" s="139">
        <v>2</v>
      </c>
    </row>
    <row r="835" spans="1:11" x14ac:dyDescent="0.35">
      <c r="A835" s="138" t="s">
        <v>1384</v>
      </c>
      <c r="B835" s="138" t="s">
        <v>1385</v>
      </c>
      <c r="C835" s="138" t="s">
        <v>196</v>
      </c>
      <c r="D835" s="138" t="s">
        <v>1219</v>
      </c>
      <c r="E835" s="138" t="s">
        <v>1220</v>
      </c>
      <c r="F835" s="138"/>
      <c r="G835" s="138" t="s">
        <v>211</v>
      </c>
      <c r="H835" s="138"/>
      <c r="I835" s="138" t="s">
        <v>991</v>
      </c>
      <c r="J835" s="138">
        <v>2020</v>
      </c>
      <c r="K835" s="139">
        <v>2</v>
      </c>
    </row>
    <row r="836" spans="1:11" x14ac:dyDescent="0.35">
      <c r="A836" s="138" t="s">
        <v>1384</v>
      </c>
      <c r="B836" s="138" t="s">
        <v>1385</v>
      </c>
      <c r="C836" s="138" t="s">
        <v>196</v>
      </c>
      <c r="D836" s="138" t="s">
        <v>1219</v>
      </c>
      <c r="E836" s="138" t="s">
        <v>1220</v>
      </c>
      <c r="F836" s="138"/>
      <c r="G836" s="138" t="s">
        <v>211</v>
      </c>
      <c r="H836" s="138"/>
      <c r="I836" s="138" t="s">
        <v>991</v>
      </c>
      <c r="J836" s="138">
        <v>2050</v>
      </c>
      <c r="K836" s="139">
        <v>2</v>
      </c>
    </row>
    <row r="837" spans="1:11" x14ac:dyDescent="0.35">
      <c r="A837" s="138" t="s">
        <v>1384</v>
      </c>
      <c r="B837" s="138" t="s">
        <v>1385</v>
      </c>
      <c r="C837" s="138" t="s">
        <v>196</v>
      </c>
      <c r="D837" s="138" t="s">
        <v>1219</v>
      </c>
      <c r="E837" s="138" t="s">
        <v>1220</v>
      </c>
      <c r="F837" s="138"/>
      <c r="G837" s="138" t="s">
        <v>211</v>
      </c>
      <c r="H837" s="138"/>
      <c r="I837" s="138" t="s">
        <v>195</v>
      </c>
      <c r="J837" s="138">
        <v>2020</v>
      </c>
      <c r="K837" s="139">
        <v>2</v>
      </c>
    </row>
    <row r="838" spans="1:11" x14ac:dyDescent="0.35">
      <c r="A838" s="138" t="s">
        <v>1384</v>
      </c>
      <c r="B838" s="138" t="s">
        <v>1385</v>
      </c>
      <c r="C838" s="138" t="s">
        <v>196</v>
      </c>
      <c r="D838" s="138" t="s">
        <v>1219</v>
      </c>
      <c r="E838" s="138" t="s">
        <v>1220</v>
      </c>
      <c r="F838" s="138"/>
      <c r="G838" s="138" t="s">
        <v>211</v>
      </c>
      <c r="H838" s="138"/>
      <c r="I838" s="138" t="s">
        <v>195</v>
      </c>
      <c r="J838" s="138">
        <v>2030</v>
      </c>
      <c r="K838" s="139">
        <v>2</v>
      </c>
    </row>
    <row r="839" spans="1:11" x14ac:dyDescent="0.35">
      <c r="A839" s="138" t="s">
        <v>1384</v>
      </c>
      <c r="B839" s="138" t="s">
        <v>1385</v>
      </c>
      <c r="C839" s="138" t="s">
        <v>196</v>
      </c>
      <c r="D839" s="138" t="s">
        <v>1219</v>
      </c>
      <c r="E839" s="138" t="s">
        <v>1220</v>
      </c>
      <c r="F839" s="138"/>
      <c r="G839" s="138" t="s">
        <v>211</v>
      </c>
      <c r="H839" s="138"/>
      <c r="I839" s="138" t="s">
        <v>195</v>
      </c>
      <c r="J839" s="138">
        <v>2040</v>
      </c>
      <c r="K839" s="139">
        <v>2</v>
      </c>
    </row>
    <row r="840" spans="1:11" x14ac:dyDescent="0.35">
      <c r="A840" s="138" t="s">
        <v>1384</v>
      </c>
      <c r="B840" s="138" t="s">
        <v>1385</v>
      </c>
      <c r="C840" s="138" t="s">
        <v>196</v>
      </c>
      <c r="D840" s="138" t="s">
        <v>1219</v>
      </c>
      <c r="E840" s="138" t="s">
        <v>1220</v>
      </c>
      <c r="F840" s="138"/>
      <c r="G840" s="138" t="s">
        <v>211</v>
      </c>
      <c r="H840" s="138"/>
      <c r="I840" s="138" t="s">
        <v>195</v>
      </c>
      <c r="J840" s="138">
        <v>2050</v>
      </c>
      <c r="K840" s="139">
        <v>2</v>
      </c>
    </row>
    <row r="841" spans="1:11" x14ac:dyDescent="0.3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3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3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3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3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3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3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3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35">
      <c r="A849" s="138" t="s">
        <v>1384</v>
      </c>
      <c r="B849" s="138" t="s">
        <v>1385</v>
      </c>
      <c r="C849" s="138" t="s">
        <v>196</v>
      </c>
      <c r="D849" s="138" t="s">
        <v>1397</v>
      </c>
      <c r="E849" s="138" t="s">
        <v>215</v>
      </c>
      <c r="F849" s="138"/>
      <c r="G849" s="138"/>
      <c r="H849" s="138"/>
      <c r="I849" s="138" t="s">
        <v>990</v>
      </c>
      <c r="J849" s="138">
        <v>2020</v>
      </c>
      <c r="K849" s="139">
        <v>1</v>
      </c>
    </row>
    <row r="850" spans="1:11" x14ac:dyDescent="0.35">
      <c r="A850" s="138" t="s">
        <v>1384</v>
      </c>
      <c r="B850" s="138" t="s">
        <v>1385</v>
      </c>
      <c r="C850" s="138" t="s">
        <v>196</v>
      </c>
      <c r="D850" s="138" t="s">
        <v>1397</v>
      </c>
      <c r="E850" s="138" t="s">
        <v>215</v>
      </c>
      <c r="F850" s="138"/>
      <c r="G850" s="138"/>
      <c r="H850" s="138"/>
      <c r="I850" s="138" t="s">
        <v>990</v>
      </c>
      <c r="J850" s="138">
        <v>2050</v>
      </c>
      <c r="K850" s="139">
        <v>1</v>
      </c>
    </row>
    <row r="851" spans="1:11" x14ac:dyDescent="0.35">
      <c r="A851" s="138" t="s">
        <v>1384</v>
      </c>
      <c r="B851" s="138" t="s">
        <v>1385</v>
      </c>
      <c r="C851" s="138" t="s">
        <v>196</v>
      </c>
      <c r="D851" s="138" t="s">
        <v>1397</v>
      </c>
      <c r="E851" s="138" t="s">
        <v>215</v>
      </c>
      <c r="F851" s="138"/>
      <c r="G851" s="138"/>
      <c r="H851" s="138"/>
      <c r="I851" s="138" t="s">
        <v>991</v>
      </c>
      <c r="J851" s="138">
        <v>2020</v>
      </c>
      <c r="K851" s="139">
        <v>1</v>
      </c>
    </row>
    <row r="852" spans="1:11" x14ac:dyDescent="0.35">
      <c r="A852" s="138" t="s">
        <v>1384</v>
      </c>
      <c r="B852" s="138" t="s">
        <v>1385</v>
      </c>
      <c r="C852" s="138" t="s">
        <v>196</v>
      </c>
      <c r="D852" s="138" t="s">
        <v>1397</v>
      </c>
      <c r="E852" s="138" t="s">
        <v>215</v>
      </c>
      <c r="F852" s="138"/>
      <c r="G852" s="138"/>
      <c r="H852" s="138"/>
      <c r="I852" s="138" t="s">
        <v>991</v>
      </c>
      <c r="J852" s="138">
        <v>2050</v>
      </c>
      <c r="K852" s="139">
        <v>1</v>
      </c>
    </row>
    <row r="853" spans="1:11" x14ac:dyDescent="0.35">
      <c r="A853" s="138" t="s">
        <v>1384</v>
      </c>
      <c r="B853" s="138" t="s">
        <v>1385</v>
      </c>
      <c r="C853" s="138" t="s">
        <v>196</v>
      </c>
      <c r="D853" s="138" t="s">
        <v>1397</v>
      </c>
      <c r="E853" s="138" t="s">
        <v>215</v>
      </c>
      <c r="F853" s="138"/>
      <c r="G853" s="138"/>
      <c r="H853" s="138"/>
      <c r="I853" s="138" t="s">
        <v>195</v>
      </c>
      <c r="J853" s="138">
        <v>2020</v>
      </c>
      <c r="K853" s="139">
        <v>1</v>
      </c>
    </row>
    <row r="854" spans="1:11" x14ac:dyDescent="0.35">
      <c r="A854" s="138" t="s">
        <v>1384</v>
      </c>
      <c r="B854" s="138" t="s">
        <v>1385</v>
      </c>
      <c r="C854" s="138" t="s">
        <v>196</v>
      </c>
      <c r="D854" s="138" t="s">
        <v>1397</v>
      </c>
      <c r="E854" s="138" t="s">
        <v>215</v>
      </c>
      <c r="F854" s="138"/>
      <c r="G854" s="138"/>
      <c r="H854" s="138"/>
      <c r="I854" s="138" t="s">
        <v>195</v>
      </c>
      <c r="J854" s="138">
        <v>2030</v>
      </c>
      <c r="K854" s="139">
        <v>1</v>
      </c>
    </row>
    <row r="855" spans="1:11" x14ac:dyDescent="0.35">
      <c r="A855" s="138" t="s">
        <v>1384</v>
      </c>
      <c r="B855" s="138" t="s">
        <v>1385</v>
      </c>
      <c r="C855" s="138" t="s">
        <v>196</v>
      </c>
      <c r="D855" s="138" t="s">
        <v>1397</v>
      </c>
      <c r="E855" s="138" t="s">
        <v>215</v>
      </c>
      <c r="F855" s="138"/>
      <c r="G855" s="138"/>
      <c r="H855" s="138"/>
      <c r="I855" s="138" t="s">
        <v>195</v>
      </c>
      <c r="J855" s="138">
        <v>2040</v>
      </c>
      <c r="K855" s="139">
        <v>1</v>
      </c>
    </row>
    <row r="856" spans="1:11" x14ac:dyDescent="0.35">
      <c r="A856" s="138" t="s">
        <v>1384</v>
      </c>
      <c r="B856" s="138" t="s">
        <v>1385</v>
      </c>
      <c r="C856" s="138" t="s">
        <v>196</v>
      </c>
      <c r="D856" s="138" t="s">
        <v>1397</v>
      </c>
      <c r="E856" s="138" t="s">
        <v>215</v>
      </c>
      <c r="F856" s="138"/>
      <c r="G856" s="138"/>
      <c r="H856" s="138"/>
      <c r="I856" s="138" t="s">
        <v>195</v>
      </c>
      <c r="J856" s="138">
        <v>2050</v>
      </c>
      <c r="K856" s="139">
        <v>1</v>
      </c>
    </row>
    <row r="857" spans="1:11" x14ac:dyDescent="0.3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3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3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3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3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3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3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3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3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3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3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3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3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3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3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3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3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3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3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3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3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3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3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3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3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3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3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3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3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3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3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3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35">
      <c r="A889" s="138" t="s">
        <v>1384</v>
      </c>
      <c r="B889" s="138" t="s">
        <v>1385</v>
      </c>
      <c r="C889" s="138" t="s">
        <v>1403</v>
      </c>
      <c r="D889" s="138" t="s">
        <v>1405</v>
      </c>
      <c r="E889" s="138" t="s">
        <v>1206</v>
      </c>
      <c r="F889" s="138"/>
      <c r="G889" s="138" t="s">
        <v>345</v>
      </c>
      <c r="H889" s="138"/>
      <c r="I889" s="138" t="s">
        <v>990</v>
      </c>
      <c r="J889" s="138">
        <v>2020</v>
      </c>
      <c r="K889" s="139">
        <v>5</v>
      </c>
    </row>
    <row r="890" spans="1:11" x14ac:dyDescent="0.35">
      <c r="A890" s="138" t="s">
        <v>1384</v>
      </c>
      <c r="B890" s="138" t="s">
        <v>1385</v>
      </c>
      <c r="C890" s="138" t="s">
        <v>1403</v>
      </c>
      <c r="D890" s="138" t="s">
        <v>1405</v>
      </c>
      <c r="E890" s="138" t="s">
        <v>1206</v>
      </c>
      <c r="F890" s="138"/>
      <c r="G890" s="138" t="s">
        <v>345</v>
      </c>
      <c r="H890" s="138"/>
      <c r="I890" s="138" t="s">
        <v>990</v>
      </c>
      <c r="J890" s="138">
        <v>2050</v>
      </c>
      <c r="K890" s="139">
        <v>5</v>
      </c>
    </row>
    <row r="891" spans="1:11" x14ac:dyDescent="0.35">
      <c r="A891" s="138" t="s">
        <v>1384</v>
      </c>
      <c r="B891" s="138" t="s">
        <v>1385</v>
      </c>
      <c r="C891" s="138" t="s">
        <v>1403</v>
      </c>
      <c r="D891" s="138" t="s">
        <v>1405</v>
      </c>
      <c r="E891" s="138" t="s">
        <v>1206</v>
      </c>
      <c r="F891" s="138"/>
      <c r="G891" s="138" t="s">
        <v>345</v>
      </c>
      <c r="H891" s="138"/>
      <c r="I891" s="138" t="s">
        <v>991</v>
      </c>
      <c r="J891" s="138">
        <v>2020</v>
      </c>
      <c r="K891" s="139">
        <v>5</v>
      </c>
    </row>
    <row r="892" spans="1:11" x14ac:dyDescent="0.35">
      <c r="A892" s="138" t="s">
        <v>1384</v>
      </c>
      <c r="B892" s="138" t="s">
        <v>1385</v>
      </c>
      <c r="C892" s="138" t="s">
        <v>1403</v>
      </c>
      <c r="D892" s="138" t="s">
        <v>1405</v>
      </c>
      <c r="E892" s="138" t="s">
        <v>1206</v>
      </c>
      <c r="F892" s="138"/>
      <c r="G892" s="138" t="s">
        <v>345</v>
      </c>
      <c r="H892" s="138"/>
      <c r="I892" s="138" t="s">
        <v>991</v>
      </c>
      <c r="J892" s="138">
        <v>2050</v>
      </c>
      <c r="K892" s="139">
        <v>5</v>
      </c>
    </row>
    <row r="893" spans="1:11" x14ac:dyDescent="0.35">
      <c r="A893" s="138" t="s">
        <v>1384</v>
      </c>
      <c r="B893" s="138" t="s">
        <v>1385</v>
      </c>
      <c r="C893" s="138" t="s">
        <v>1403</v>
      </c>
      <c r="D893" s="138" t="s">
        <v>1405</v>
      </c>
      <c r="E893" s="138" t="s">
        <v>1206</v>
      </c>
      <c r="F893" s="138"/>
      <c r="G893" s="138" t="s">
        <v>345</v>
      </c>
      <c r="H893" s="138"/>
      <c r="I893" s="138" t="s">
        <v>195</v>
      </c>
      <c r="J893" s="138">
        <v>2020</v>
      </c>
      <c r="K893" s="139">
        <v>5</v>
      </c>
    </row>
    <row r="894" spans="1:11" x14ac:dyDescent="0.35">
      <c r="A894" s="138" t="s">
        <v>1384</v>
      </c>
      <c r="B894" s="138" t="s">
        <v>1385</v>
      </c>
      <c r="C894" s="138" t="s">
        <v>1403</v>
      </c>
      <c r="D894" s="138" t="s">
        <v>1405</v>
      </c>
      <c r="E894" s="138" t="s">
        <v>1206</v>
      </c>
      <c r="F894" s="138"/>
      <c r="G894" s="138" t="s">
        <v>345</v>
      </c>
      <c r="H894" s="138"/>
      <c r="I894" s="138" t="s">
        <v>195</v>
      </c>
      <c r="J894" s="138">
        <v>2030</v>
      </c>
      <c r="K894" s="139">
        <v>5</v>
      </c>
    </row>
    <row r="895" spans="1:11" x14ac:dyDescent="0.35">
      <c r="A895" s="138" t="s">
        <v>1384</v>
      </c>
      <c r="B895" s="138" t="s">
        <v>1385</v>
      </c>
      <c r="C895" s="138" t="s">
        <v>1403</v>
      </c>
      <c r="D895" s="138" t="s">
        <v>1405</v>
      </c>
      <c r="E895" s="138" t="s">
        <v>1206</v>
      </c>
      <c r="F895" s="138"/>
      <c r="G895" s="138" t="s">
        <v>345</v>
      </c>
      <c r="H895" s="138"/>
      <c r="I895" s="138" t="s">
        <v>195</v>
      </c>
      <c r="J895" s="138">
        <v>2040</v>
      </c>
      <c r="K895" s="139">
        <v>5</v>
      </c>
    </row>
    <row r="896" spans="1:11" x14ac:dyDescent="0.35">
      <c r="A896" s="138" t="s">
        <v>1384</v>
      </c>
      <c r="B896" s="138" t="s">
        <v>1385</v>
      </c>
      <c r="C896" s="138" t="s">
        <v>1403</v>
      </c>
      <c r="D896" s="138" t="s">
        <v>1405</v>
      </c>
      <c r="E896" s="138" t="s">
        <v>1206</v>
      </c>
      <c r="F896" s="138"/>
      <c r="G896" s="138" t="s">
        <v>345</v>
      </c>
      <c r="H896" s="138"/>
      <c r="I896" s="138" t="s">
        <v>195</v>
      </c>
      <c r="J896" s="138">
        <v>2050</v>
      </c>
      <c r="K896" s="139">
        <v>5</v>
      </c>
    </row>
    <row r="897" spans="1:11" x14ac:dyDescent="0.3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3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3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3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3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3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3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3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3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3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3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3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3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3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3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3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3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3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3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3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3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3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3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3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35">
      <c r="A921" s="138" t="s">
        <v>1384</v>
      </c>
      <c r="B921" s="138" t="s">
        <v>1385</v>
      </c>
      <c r="C921" s="138" t="s">
        <v>1403</v>
      </c>
      <c r="D921" s="138" t="s">
        <v>1415</v>
      </c>
      <c r="E921" s="138" t="s">
        <v>1416</v>
      </c>
      <c r="F921" s="138"/>
      <c r="G921" s="138"/>
      <c r="H921" s="138"/>
      <c r="I921" s="138" t="s">
        <v>195</v>
      </c>
      <c r="J921" s="138">
        <v>2020</v>
      </c>
      <c r="K921" s="139" t="s">
        <v>31</v>
      </c>
    </row>
    <row r="922" spans="1:11" x14ac:dyDescent="0.35">
      <c r="A922" s="138" t="s">
        <v>1384</v>
      </c>
      <c r="B922" s="138" t="s">
        <v>1385</v>
      </c>
      <c r="C922" s="138" t="s">
        <v>1403</v>
      </c>
      <c r="D922" s="138" t="s">
        <v>1415</v>
      </c>
      <c r="E922" s="138" t="s">
        <v>1416</v>
      </c>
      <c r="F922" s="138"/>
      <c r="G922" s="138"/>
      <c r="H922" s="138"/>
      <c r="I922" s="138" t="s">
        <v>195</v>
      </c>
      <c r="J922" s="138">
        <v>2030</v>
      </c>
      <c r="K922" s="139" t="s">
        <v>31</v>
      </c>
    </row>
    <row r="923" spans="1:11" x14ac:dyDescent="0.35">
      <c r="A923" s="138" t="s">
        <v>1384</v>
      </c>
      <c r="B923" s="138" t="s">
        <v>1385</v>
      </c>
      <c r="C923" s="138" t="s">
        <v>1403</v>
      </c>
      <c r="D923" s="138" t="s">
        <v>1415</v>
      </c>
      <c r="E923" s="138" t="s">
        <v>1416</v>
      </c>
      <c r="F923" s="138"/>
      <c r="G923" s="138"/>
      <c r="H923" s="138"/>
      <c r="I923" s="138" t="s">
        <v>195</v>
      </c>
      <c r="J923" s="138">
        <v>2040</v>
      </c>
      <c r="K923" s="139" t="s">
        <v>31</v>
      </c>
    </row>
    <row r="924" spans="1:11" x14ac:dyDescent="0.35">
      <c r="A924" s="138" t="s">
        <v>1384</v>
      </c>
      <c r="B924" s="138" t="s">
        <v>1385</v>
      </c>
      <c r="C924" s="138" t="s">
        <v>1403</v>
      </c>
      <c r="D924" s="138" t="s">
        <v>1415</v>
      </c>
      <c r="E924" s="138" t="s">
        <v>1416</v>
      </c>
      <c r="F924" s="138"/>
      <c r="G924" s="138"/>
      <c r="H924" s="138"/>
      <c r="I924" s="138" t="s">
        <v>195</v>
      </c>
      <c r="J924" s="138">
        <v>2050</v>
      </c>
      <c r="K924" s="139" t="s">
        <v>31</v>
      </c>
    </row>
    <row r="925" spans="1:11" x14ac:dyDescent="0.3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3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3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3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3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3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3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3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3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3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3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3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3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3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3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3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3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3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3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3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3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3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3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3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3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3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3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3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35">
      <c r="A953" s="138" t="s">
        <v>1423</v>
      </c>
      <c r="B953" s="138" t="s">
        <v>1424</v>
      </c>
      <c r="C953" s="138" t="s">
        <v>196</v>
      </c>
      <c r="D953" s="138" t="s">
        <v>1388</v>
      </c>
      <c r="E953" s="138" t="s">
        <v>1387</v>
      </c>
      <c r="F953" s="138"/>
      <c r="G953" s="138" t="s">
        <v>200</v>
      </c>
      <c r="H953" s="138"/>
      <c r="I953" s="138" t="s">
        <v>990</v>
      </c>
      <c r="J953" s="138">
        <v>2020</v>
      </c>
      <c r="K953" s="139">
        <v>3</v>
      </c>
    </row>
    <row r="954" spans="1:11" x14ac:dyDescent="0.35">
      <c r="A954" s="138" t="s">
        <v>1423</v>
      </c>
      <c r="B954" s="138" t="s">
        <v>1424</v>
      </c>
      <c r="C954" s="138" t="s">
        <v>196</v>
      </c>
      <c r="D954" s="138" t="s">
        <v>1388</v>
      </c>
      <c r="E954" s="138" t="s">
        <v>1387</v>
      </c>
      <c r="F954" s="138"/>
      <c r="G954" s="138" t="s">
        <v>200</v>
      </c>
      <c r="H954" s="138"/>
      <c r="I954" s="138" t="s">
        <v>990</v>
      </c>
      <c r="J954" s="138">
        <v>2050</v>
      </c>
      <c r="K954" s="139">
        <v>3</v>
      </c>
    </row>
    <row r="955" spans="1:11" x14ac:dyDescent="0.35">
      <c r="A955" s="138" t="s">
        <v>1423</v>
      </c>
      <c r="B955" s="138" t="s">
        <v>1424</v>
      </c>
      <c r="C955" s="138" t="s">
        <v>196</v>
      </c>
      <c r="D955" s="138" t="s">
        <v>1388</v>
      </c>
      <c r="E955" s="138" t="s">
        <v>1387</v>
      </c>
      <c r="F955" s="138"/>
      <c r="G955" s="138" t="s">
        <v>200</v>
      </c>
      <c r="H955" s="138"/>
      <c r="I955" s="138" t="s">
        <v>991</v>
      </c>
      <c r="J955" s="138">
        <v>2020</v>
      </c>
      <c r="K955" s="139">
        <v>3</v>
      </c>
    </row>
    <row r="956" spans="1:11" x14ac:dyDescent="0.35">
      <c r="A956" s="138" t="s">
        <v>1423</v>
      </c>
      <c r="B956" s="138" t="s">
        <v>1424</v>
      </c>
      <c r="C956" s="138" t="s">
        <v>196</v>
      </c>
      <c r="D956" s="138" t="s">
        <v>1388</v>
      </c>
      <c r="E956" s="138" t="s">
        <v>1387</v>
      </c>
      <c r="F956" s="138"/>
      <c r="G956" s="138" t="s">
        <v>200</v>
      </c>
      <c r="H956" s="138"/>
      <c r="I956" s="138" t="s">
        <v>991</v>
      </c>
      <c r="J956" s="138">
        <v>2050</v>
      </c>
      <c r="K956" s="139">
        <v>3</v>
      </c>
    </row>
    <row r="957" spans="1:11" x14ac:dyDescent="0.35">
      <c r="A957" s="138" t="s">
        <v>1423</v>
      </c>
      <c r="B957" s="138" t="s">
        <v>1424</v>
      </c>
      <c r="C957" s="138" t="s">
        <v>196</v>
      </c>
      <c r="D957" s="138" t="s">
        <v>1388</v>
      </c>
      <c r="E957" s="138" t="s">
        <v>1387</v>
      </c>
      <c r="F957" s="138"/>
      <c r="G957" s="138" t="s">
        <v>200</v>
      </c>
      <c r="H957" s="138"/>
      <c r="I957" s="138" t="s">
        <v>195</v>
      </c>
      <c r="J957" s="138">
        <v>2020</v>
      </c>
      <c r="K957" s="139">
        <v>3</v>
      </c>
    </row>
    <row r="958" spans="1:11" x14ac:dyDescent="0.35">
      <c r="A958" s="138" t="s">
        <v>1423</v>
      </c>
      <c r="B958" s="138" t="s">
        <v>1424</v>
      </c>
      <c r="C958" s="138" t="s">
        <v>196</v>
      </c>
      <c r="D958" s="138" t="s">
        <v>1388</v>
      </c>
      <c r="E958" s="138" t="s">
        <v>1387</v>
      </c>
      <c r="F958" s="138"/>
      <c r="G958" s="138" t="s">
        <v>200</v>
      </c>
      <c r="H958" s="138"/>
      <c r="I958" s="138" t="s">
        <v>195</v>
      </c>
      <c r="J958" s="138">
        <v>2030</v>
      </c>
      <c r="K958" s="139">
        <v>3</v>
      </c>
    </row>
    <row r="959" spans="1:11" x14ac:dyDescent="0.35">
      <c r="A959" s="138" t="s">
        <v>1423</v>
      </c>
      <c r="B959" s="138" t="s">
        <v>1424</v>
      </c>
      <c r="C959" s="138" t="s">
        <v>196</v>
      </c>
      <c r="D959" s="138" t="s">
        <v>1388</v>
      </c>
      <c r="E959" s="138" t="s">
        <v>1387</v>
      </c>
      <c r="F959" s="138"/>
      <c r="G959" s="138" t="s">
        <v>200</v>
      </c>
      <c r="H959" s="138"/>
      <c r="I959" s="138" t="s">
        <v>195</v>
      </c>
      <c r="J959" s="138">
        <v>2040</v>
      </c>
      <c r="K959" s="139">
        <v>3</v>
      </c>
    </row>
    <row r="960" spans="1:11" x14ac:dyDescent="0.35">
      <c r="A960" s="138" t="s">
        <v>1423</v>
      </c>
      <c r="B960" s="138" t="s">
        <v>1424</v>
      </c>
      <c r="C960" s="138" t="s">
        <v>196</v>
      </c>
      <c r="D960" s="138" t="s">
        <v>1388</v>
      </c>
      <c r="E960" s="138" t="s">
        <v>1387</v>
      </c>
      <c r="F960" s="138"/>
      <c r="G960" s="138" t="s">
        <v>200</v>
      </c>
      <c r="H960" s="138"/>
      <c r="I960" s="138" t="s">
        <v>195</v>
      </c>
      <c r="J960" s="138">
        <v>2050</v>
      </c>
      <c r="K960" s="139">
        <v>3</v>
      </c>
    </row>
    <row r="961" spans="1:11" x14ac:dyDescent="0.35">
      <c r="A961" s="138" t="s">
        <v>1423</v>
      </c>
      <c r="B961" s="138" t="s">
        <v>1424</v>
      </c>
      <c r="C961" s="138" t="s">
        <v>196</v>
      </c>
      <c r="D961" s="138" t="s">
        <v>201</v>
      </c>
      <c r="E961" s="138" t="s">
        <v>203</v>
      </c>
      <c r="F961" s="138"/>
      <c r="G961" s="138" t="s">
        <v>1389</v>
      </c>
      <c r="H961" s="138"/>
      <c r="I961" s="138" t="s">
        <v>990</v>
      </c>
      <c r="J961" s="138">
        <v>2020</v>
      </c>
      <c r="K961" s="139">
        <v>0.33</v>
      </c>
    </row>
    <row r="962" spans="1:11" x14ac:dyDescent="0.35">
      <c r="A962" s="138" t="s">
        <v>1423</v>
      </c>
      <c r="B962" s="138" t="s">
        <v>1424</v>
      </c>
      <c r="C962" s="138" t="s">
        <v>196</v>
      </c>
      <c r="D962" s="138" t="s">
        <v>201</v>
      </c>
      <c r="E962" s="138" t="s">
        <v>203</v>
      </c>
      <c r="F962" s="138"/>
      <c r="G962" s="138" t="s">
        <v>1389</v>
      </c>
      <c r="H962" s="138"/>
      <c r="I962" s="138" t="s">
        <v>990</v>
      </c>
      <c r="J962" s="138">
        <v>2050</v>
      </c>
      <c r="K962" s="139">
        <v>0.33</v>
      </c>
    </row>
    <row r="963" spans="1:11" x14ac:dyDescent="0.35">
      <c r="A963" s="138" t="s">
        <v>1423</v>
      </c>
      <c r="B963" s="138" t="s">
        <v>1424</v>
      </c>
      <c r="C963" s="138" t="s">
        <v>196</v>
      </c>
      <c r="D963" s="138" t="s">
        <v>201</v>
      </c>
      <c r="E963" s="138" t="s">
        <v>203</v>
      </c>
      <c r="F963" s="138"/>
      <c r="G963" s="138" t="s">
        <v>1389</v>
      </c>
      <c r="H963" s="138"/>
      <c r="I963" s="138" t="s">
        <v>991</v>
      </c>
      <c r="J963" s="138">
        <v>2020</v>
      </c>
      <c r="K963" s="139">
        <v>0.33</v>
      </c>
    </row>
    <row r="964" spans="1:11" x14ac:dyDescent="0.35">
      <c r="A964" s="138" t="s">
        <v>1423</v>
      </c>
      <c r="B964" s="138" t="s">
        <v>1424</v>
      </c>
      <c r="C964" s="138" t="s">
        <v>196</v>
      </c>
      <c r="D964" s="138" t="s">
        <v>201</v>
      </c>
      <c r="E964" s="138" t="s">
        <v>203</v>
      </c>
      <c r="F964" s="138"/>
      <c r="G964" s="138" t="s">
        <v>1389</v>
      </c>
      <c r="H964" s="138"/>
      <c r="I964" s="138" t="s">
        <v>991</v>
      </c>
      <c r="J964" s="138">
        <v>2050</v>
      </c>
      <c r="K964" s="139">
        <v>0.33</v>
      </c>
    </row>
    <row r="965" spans="1:11" x14ac:dyDescent="0.35">
      <c r="A965" s="138" t="s">
        <v>1423</v>
      </c>
      <c r="B965" s="138" t="s">
        <v>1424</v>
      </c>
      <c r="C965" s="138" t="s">
        <v>196</v>
      </c>
      <c r="D965" s="138" t="s">
        <v>201</v>
      </c>
      <c r="E965" s="138" t="s">
        <v>203</v>
      </c>
      <c r="F965" s="138"/>
      <c r="G965" s="138" t="s">
        <v>1389</v>
      </c>
      <c r="H965" s="138"/>
      <c r="I965" s="138" t="s">
        <v>195</v>
      </c>
      <c r="J965" s="138">
        <v>2020</v>
      </c>
      <c r="K965" s="139">
        <v>0.33</v>
      </c>
    </row>
    <row r="966" spans="1:11" x14ac:dyDescent="0.35">
      <c r="A966" s="138" t="s">
        <v>1423</v>
      </c>
      <c r="B966" s="138" t="s">
        <v>1424</v>
      </c>
      <c r="C966" s="138" t="s">
        <v>196</v>
      </c>
      <c r="D966" s="138" t="s">
        <v>201</v>
      </c>
      <c r="E966" s="138" t="s">
        <v>203</v>
      </c>
      <c r="F966" s="138"/>
      <c r="G966" s="138" t="s">
        <v>1389</v>
      </c>
      <c r="H966" s="138"/>
      <c r="I966" s="138" t="s">
        <v>195</v>
      </c>
      <c r="J966" s="138">
        <v>2030</v>
      </c>
      <c r="K966" s="139">
        <v>0.33</v>
      </c>
    </row>
    <row r="967" spans="1:11" x14ac:dyDescent="0.35">
      <c r="A967" s="138" t="s">
        <v>1423</v>
      </c>
      <c r="B967" s="138" t="s">
        <v>1424</v>
      </c>
      <c r="C967" s="138" t="s">
        <v>196</v>
      </c>
      <c r="D967" s="138" t="s">
        <v>201</v>
      </c>
      <c r="E967" s="138" t="s">
        <v>203</v>
      </c>
      <c r="F967" s="138"/>
      <c r="G967" s="138" t="s">
        <v>1389</v>
      </c>
      <c r="H967" s="138"/>
      <c r="I967" s="138" t="s">
        <v>195</v>
      </c>
      <c r="J967" s="138">
        <v>2040</v>
      </c>
      <c r="K967" s="139">
        <v>0.33</v>
      </c>
    </row>
    <row r="968" spans="1:11" x14ac:dyDescent="0.35">
      <c r="A968" s="138" t="s">
        <v>1423</v>
      </c>
      <c r="B968" s="138" t="s">
        <v>1424</v>
      </c>
      <c r="C968" s="138" t="s">
        <v>196</v>
      </c>
      <c r="D968" s="138" t="s">
        <v>201</v>
      </c>
      <c r="E968" s="138" t="s">
        <v>203</v>
      </c>
      <c r="F968" s="138"/>
      <c r="G968" s="138" t="s">
        <v>1389</v>
      </c>
      <c r="H968" s="138"/>
      <c r="I968" s="138" t="s">
        <v>195</v>
      </c>
      <c r="J968" s="138">
        <v>2050</v>
      </c>
      <c r="K968" s="139">
        <v>0.33</v>
      </c>
    </row>
    <row r="969" spans="1:11" x14ac:dyDescent="0.35">
      <c r="A969" s="138" t="s">
        <v>1423</v>
      </c>
      <c r="B969" s="138" t="s">
        <v>1424</v>
      </c>
      <c r="C969" s="138" t="s">
        <v>196</v>
      </c>
      <c r="D969" s="138" t="s">
        <v>1390</v>
      </c>
      <c r="E969" s="138" t="s">
        <v>1391</v>
      </c>
      <c r="F969" s="138"/>
      <c r="G969" s="138"/>
      <c r="H969" s="138"/>
      <c r="I969" s="138" t="s">
        <v>990</v>
      </c>
      <c r="J969" s="138">
        <v>2020</v>
      </c>
      <c r="K969" s="139">
        <v>100</v>
      </c>
    </row>
    <row r="970" spans="1:11" x14ac:dyDescent="0.35">
      <c r="A970" s="138" t="s">
        <v>1423</v>
      </c>
      <c r="B970" s="138" t="s">
        <v>1424</v>
      </c>
      <c r="C970" s="138" t="s">
        <v>196</v>
      </c>
      <c r="D970" s="138" t="s">
        <v>1390</v>
      </c>
      <c r="E970" s="138" t="s">
        <v>1391</v>
      </c>
      <c r="F970" s="138"/>
      <c r="G970" s="138"/>
      <c r="H970" s="138"/>
      <c r="I970" s="138" t="s">
        <v>990</v>
      </c>
      <c r="J970" s="138">
        <v>2050</v>
      </c>
      <c r="K970" s="139">
        <v>100</v>
      </c>
    </row>
    <row r="971" spans="1:11" x14ac:dyDescent="0.35">
      <c r="A971" s="138" t="s">
        <v>1423</v>
      </c>
      <c r="B971" s="138" t="s">
        <v>1424</v>
      </c>
      <c r="C971" s="138" t="s">
        <v>196</v>
      </c>
      <c r="D971" s="138" t="s">
        <v>1390</v>
      </c>
      <c r="E971" s="138" t="s">
        <v>1391</v>
      </c>
      <c r="F971" s="138"/>
      <c r="G971" s="138"/>
      <c r="H971" s="138"/>
      <c r="I971" s="138" t="s">
        <v>991</v>
      </c>
      <c r="J971" s="138">
        <v>2020</v>
      </c>
      <c r="K971" s="139">
        <v>100</v>
      </c>
    </row>
    <row r="972" spans="1:11" x14ac:dyDescent="0.35">
      <c r="A972" s="138" t="s">
        <v>1423</v>
      </c>
      <c r="B972" s="138" t="s">
        <v>1424</v>
      </c>
      <c r="C972" s="138" t="s">
        <v>196</v>
      </c>
      <c r="D972" s="138" t="s">
        <v>1390</v>
      </c>
      <c r="E972" s="138" t="s">
        <v>1391</v>
      </c>
      <c r="F972" s="138"/>
      <c r="G972" s="138"/>
      <c r="H972" s="138"/>
      <c r="I972" s="138" t="s">
        <v>991</v>
      </c>
      <c r="J972" s="138">
        <v>2050</v>
      </c>
      <c r="K972" s="139">
        <v>100</v>
      </c>
    </row>
    <row r="973" spans="1:11" x14ac:dyDescent="0.35">
      <c r="A973" s="138" t="s">
        <v>1423</v>
      </c>
      <c r="B973" s="138" t="s">
        <v>1424</v>
      </c>
      <c r="C973" s="138" t="s">
        <v>196</v>
      </c>
      <c r="D973" s="138" t="s">
        <v>1390</v>
      </c>
      <c r="E973" s="138" t="s">
        <v>1391</v>
      </c>
      <c r="F973" s="138"/>
      <c r="G973" s="138"/>
      <c r="H973" s="138"/>
      <c r="I973" s="138" t="s">
        <v>195</v>
      </c>
      <c r="J973" s="138">
        <v>2020</v>
      </c>
      <c r="K973" s="139">
        <v>100</v>
      </c>
    </row>
    <row r="974" spans="1:11" x14ac:dyDescent="0.35">
      <c r="A974" s="138" t="s">
        <v>1423</v>
      </c>
      <c r="B974" s="138" t="s">
        <v>1424</v>
      </c>
      <c r="C974" s="138" t="s">
        <v>196</v>
      </c>
      <c r="D974" s="138" t="s">
        <v>1390</v>
      </c>
      <c r="E974" s="138" t="s">
        <v>1391</v>
      </c>
      <c r="F974" s="138"/>
      <c r="G974" s="138"/>
      <c r="H974" s="138"/>
      <c r="I974" s="138" t="s">
        <v>195</v>
      </c>
      <c r="J974" s="138">
        <v>2030</v>
      </c>
      <c r="K974" s="139">
        <v>100</v>
      </c>
    </row>
    <row r="975" spans="1:11" x14ac:dyDescent="0.35">
      <c r="A975" s="138" t="s">
        <v>1423</v>
      </c>
      <c r="B975" s="138" t="s">
        <v>1424</v>
      </c>
      <c r="C975" s="138" t="s">
        <v>196</v>
      </c>
      <c r="D975" s="138" t="s">
        <v>1390</v>
      </c>
      <c r="E975" s="138" t="s">
        <v>1391</v>
      </c>
      <c r="F975" s="138"/>
      <c r="G975" s="138"/>
      <c r="H975" s="138"/>
      <c r="I975" s="138" t="s">
        <v>195</v>
      </c>
      <c r="J975" s="138">
        <v>2040</v>
      </c>
      <c r="K975" s="139">
        <v>100</v>
      </c>
    </row>
    <row r="976" spans="1:11" x14ac:dyDescent="0.35">
      <c r="A976" s="138" t="s">
        <v>1423</v>
      </c>
      <c r="B976" s="138" t="s">
        <v>1424</v>
      </c>
      <c r="C976" s="138" t="s">
        <v>196</v>
      </c>
      <c r="D976" s="138" t="s">
        <v>1390</v>
      </c>
      <c r="E976" s="138" t="s">
        <v>1391</v>
      </c>
      <c r="F976" s="138"/>
      <c r="G976" s="138"/>
      <c r="H976" s="138"/>
      <c r="I976" s="138" t="s">
        <v>195</v>
      </c>
      <c r="J976" s="138">
        <v>2050</v>
      </c>
      <c r="K976" s="139">
        <v>100</v>
      </c>
    </row>
    <row r="977" spans="1:11" x14ac:dyDescent="0.35">
      <c r="A977" s="138" t="s">
        <v>1423</v>
      </c>
      <c r="B977" s="138" t="s">
        <v>1424</v>
      </c>
      <c r="C977" s="138" t="s">
        <v>196</v>
      </c>
      <c r="D977" s="138" t="s">
        <v>1218</v>
      </c>
      <c r="E977" s="138" t="s">
        <v>1206</v>
      </c>
      <c r="F977" s="138"/>
      <c r="G977" s="138" t="s">
        <v>211</v>
      </c>
      <c r="H977" s="138"/>
      <c r="I977" s="138" t="s">
        <v>990</v>
      </c>
      <c r="J977" s="138">
        <v>2020</v>
      </c>
      <c r="K977" s="139">
        <v>2</v>
      </c>
    </row>
    <row r="978" spans="1:11" x14ac:dyDescent="0.35">
      <c r="A978" s="138" t="s">
        <v>1423</v>
      </c>
      <c r="B978" s="138" t="s">
        <v>1424</v>
      </c>
      <c r="C978" s="138" t="s">
        <v>196</v>
      </c>
      <c r="D978" s="138" t="s">
        <v>1218</v>
      </c>
      <c r="E978" s="138" t="s">
        <v>1206</v>
      </c>
      <c r="F978" s="138"/>
      <c r="G978" s="138" t="s">
        <v>211</v>
      </c>
      <c r="H978" s="138"/>
      <c r="I978" s="138" t="s">
        <v>990</v>
      </c>
      <c r="J978" s="138">
        <v>2050</v>
      </c>
      <c r="K978" s="139">
        <v>2</v>
      </c>
    </row>
    <row r="979" spans="1:11" x14ac:dyDescent="0.35">
      <c r="A979" s="138" t="s">
        <v>1423</v>
      </c>
      <c r="B979" s="138" t="s">
        <v>1424</v>
      </c>
      <c r="C979" s="138" t="s">
        <v>196</v>
      </c>
      <c r="D979" s="138" t="s">
        <v>1218</v>
      </c>
      <c r="E979" s="138" t="s">
        <v>1206</v>
      </c>
      <c r="F979" s="138"/>
      <c r="G979" s="138" t="s">
        <v>211</v>
      </c>
      <c r="H979" s="138"/>
      <c r="I979" s="138" t="s">
        <v>991</v>
      </c>
      <c r="J979" s="138">
        <v>2020</v>
      </c>
      <c r="K979" s="139">
        <v>2</v>
      </c>
    </row>
    <row r="980" spans="1:11" x14ac:dyDescent="0.35">
      <c r="A980" s="138" t="s">
        <v>1423</v>
      </c>
      <c r="B980" s="138" t="s">
        <v>1424</v>
      </c>
      <c r="C980" s="138" t="s">
        <v>196</v>
      </c>
      <c r="D980" s="138" t="s">
        <v>1218</v>
      </c>
      <c r="E980" s="138" t="s">
        <v>1206</v>
      </c>
      <c r="F980" s="138"/>
      <c r="G980" s="138" t="s">
        <v>211</v>
      </c>
      <c r="H980" s="138"/>
      <c r="I980" s="138" t="s">
        <v>991</v>
      </c>
      <c r="J980" s="138">
        <v>2050</v>
      </c>
      <c r="K980" s="139">
        <v>2</v>
      </c>
    </row>
    <row r="981" spans="1:11" x14ac:dyDescent="0.35">
      <c r="A981" s="138" t="s">
        <v>1423</v>
      </c>
      <c r="B981" s="138" t="s">
        <v>1424</v>
      </c>
      <c r="C981" s="138" t="s">
        <v>196</v>
      </c>
      <c r="D981" s="138" t="s">
        <v>1218</v>
      </c>
      <c r="E981" s="138" t="s">
        <v>1206</v>
      </c>
      <c r="F981" s="138"/>
      <c r="G981" s="138" t="s">
        <v>211</v>
      </c>
      <c r="H981" s="138"/>
      <c r="I981" s="138" t="s">
        <v>195</v>
      </c>
      <c r="J981" s="138">
        <v>2020</v>
      </c>
      <c r="K981" s="139">
        <v>2</v>
      </c>
    </row>
    <row r="982" spans="1:11" x14ac:dyDescent="0.35">
      <c r="A982" s="138" t="s">
        <v>1423</v>
      </c>
      <c r="B982" s="138" t="s">
        <v>1424</v>
      </c>
      <c r="C982" s="138" t="s">
        <v>196</v>
      </c>
      <c r="D982" s="138" t="s">
        <v>1218</v>
      </c>
      <c r="E982" s="138" t="s">
        <v>1206</v>
      </c>
      <c r="F982" s="138"/>
      <c r="G982" s="138" t="s">
        <v>211</v>
      </c>
      <c r="H982" s="138"/>
      <c r="I982" s="138" t="s">
        <v>195</v>
      </c>
      <c r="J982" s="138">
        <v>2030</v>
      </c>
      <c r="K982" s="139">
        <v>2</v>
      </c>
    </row>
    <row r="983" spans="1:11" x14ac:dyDescent="0.35">
      <c r="A983" s="138" t="s">
        <v>1423</v>
      </c>
      <c r="B983" s="138" t="s">
        <v>1424</v>
      </c>
      <c r="C983" s="138" t="s">
        <v>196</v>
      </c>
      <c r="D983" s="138" t="s">
        <v>1218</v>
      </c>
      <c r="E983" s="138" t="s">
        <v>1206</v>
      </c>
      <c r="F983" s="138"/>
      <c r="G983" s="138" t="s">
        <v>211</v>
      </c>
      <c r="H983" s="138"/>
      <c r="I983" s="138" t="s">
        <v>195</v>
      </c>
      <c r="J983" s="138">
        <v>2040</v>
      </c>
      <c r="K983" s="139">
        <v>2</v>
      </c>
    </row>
    <row r="984" spans="1:11" x14ac:dyDescent="0.35">
      <c r="A984" s="138" t="s">
        <v>1423</v>
      </c>
      <c r="B984" s="138" t="s">
        <v>1424</v>
      </c>
      <c r="C984" s="138" t="s">
        <v>196</v>
      </c>
      <c r="D984" s="138" t="s">
        <v>1218</v>
      </c>
      <c r="E984" s="138" t="s">
        <v>1206</v>
      </c>
      <c r="F984" s="138"/>
      <c r="G984" s="138" t="s">
        <v>211</v>
      </c>
      <c r="H984" s="138"/>
      <c r="I984" s="138" t="s">
        <v>195</v>
      </c>
      <c r="J984" s="138">
        <v>2050</v>
      </c>
      <c r="K984" s="139">
        <v>2</v>
      </c>
    </row>
    <row r="985" spans="1:11" x14ac:dyDescent="0.3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3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3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3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3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3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3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3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3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3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3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3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3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3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3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3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3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3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3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3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3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3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3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3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3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3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3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3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3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3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3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3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3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3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3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3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3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3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3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3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3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3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3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3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3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3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3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3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3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3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3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3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3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3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3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3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3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3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3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3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3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3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3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3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3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3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3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3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3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3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3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3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3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3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3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3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3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3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3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3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3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3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3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3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3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3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3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3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3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3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3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3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3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3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3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3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3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3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3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3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3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3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3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3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3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3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3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3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3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3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3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3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3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3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3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3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3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3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3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3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3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3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3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3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3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3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3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3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3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3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3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3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3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3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3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3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3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3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3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3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3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3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3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3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3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3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3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3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3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3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3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3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3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3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3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3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3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3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3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3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3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3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3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3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3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3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3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3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3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3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3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3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3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3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3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3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3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3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3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3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3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3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3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3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3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3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3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3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3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3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3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3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3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3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3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3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3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3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3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3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3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3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3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3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3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3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3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3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3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3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3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3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3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3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3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3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35">
      <c r="A1201" s="138" t="s">
        <v>1426</v>
      </c>
      <c r="B1201" s="138" t="s">
        <v>1427</v>
      </c>
      <c r="C1201" s="138" t="s">
        <v>196</v>
      </c>
      <c r="D1201" s="138" t="s">
        <v>1397</v>
      </c>
      <c r="E1201" s="138" t="s">
        <v>215</v>
      </c>
      <c r="F1201" s="138"/>
      <c r="G1201" s="138"/>
      <c r="H1201" s="138"/>
      <c r="I1201" s="138" t="s">
        <v>990</v>
      </c>
      <c r="J1201" s="138">
        <v>2020</v>
      </c>
      <c r="K1201" s="139">
        <v>1</v>
      </c>
    </row>
    <row r="1202" spans="1:11" x14ac:dyDescent="0.35">
      <c r="A1202" s="138" t="s">
        <v>1426</v>
      </c>
      <c r="B1202" s="138" t="s">
        <v>1427</v>
      </c>
      <c r="C1202" s="138" t="s">
        <v>196</v>
      </c>
      <c r="D1202" s="138" t="s">
        <v>1397</v>
      </c>
      <c r="E1202" s="138" t="s">
        <v>215</v>
      </c>
      <c r="F1202" s="138"/>
      <c r="G1202" s="138"/>
      <c r="H1202" s="138"/>
      <c r="I1202" s="138" t="s">
        <v>990</v>
      </c>
      <c r="J1202" s="138">
        <v>2050</v>
      </c>
      <c r="K1202" s="139">
        <v>1</v>
      </c>
    </row>
    <row r="1203" spans="1:11" x14ac:dyDescent="0.35">
      <c r="A1203" s="138" t="s">
        <v>1426</v>
      </c>
      <c r="B1203" s="138" t="s">
        <v>1427</v>
      </c>
      <c r="C1203" s="138" t="s">
        <v>196</v>
      </c>
      <c r="D1203" s="138" t="s">
        <v>1397</v>
      </c>
      <c r="E1203" s="138" t="s">
        <v>215</v>
      </c>
      <c r="F1203" s="138"/>
      <c r="G1203" s="138"/>
      <c r="H1203" s="138"/>
      <c r="I1203" s="138" t="s">
        <v>991</v>
      </c>
      <c r="J1203" s="138">
        <v>2020</v>
      </c>
      <c r="K1203" s="139">
        <v>1</v>
      </c>
    </row>
    <row r="1204" spans="1:11" x14ac:dyDescent="0.35">
      <c r="A1204" s="138" t="s">
        <v>1426</v>
      </c>
      <c r="B1204" s="138" t="s">
        <v>1427</v>
      </c>
      <c r="C1204" s="138" t="s">
        <v>196</v>
      </c>
      <c r="D1204" s="138" t="s">
        <v>1397</v>
      </c>
      <c r="E1204" s="138" t="s">
        <v>215</v>
      </c>
      <c r="F1204" s="138"/>
      <c r="G1204" s="138"/>
      <c r="H1204" s="138"/>
      <c r="I1204" s="138" t="s">
        <v>991</v>
      </c>
      <c r="J1204" s="138">
        <v>2050</v>
      </c>
      <c r="K1204" s="139">
        <v>1</v>
      </c>
    </row>
    <row r="1205" spans="1:11" x14ac:dyDescent="0.35">
      <c r="A1205" s="138" t="s">
        <v>1426</v>
      </c>
      <c r="B1205" s="138" t="s">
        <v>1427</v>
      </c>
      <c r="C1205" s="138" t="s">
        <v>196</v>
      </c>
      <c r="D1205" s="138" t="s">
        <v>1397</v>
      </c>
      <c r="E1205" s="138" t="s">
        <v>215</v>
      </c>
      <c r="F1205" s="138"/>
      <c r="G1205" s="138"/>
      <c r="H1205" s="138"/>
      <c r="I1205" s="138" t="s">
        <v>195</v>
      </c>
      <c r="J1205" s="138">
        <v>2020</v>
      </c>
      <c r="K1205" s="139">
        <v>1</v>
      </c>
    </row>
    <row r="1206" spans="1:11" x14ac:dyDescent="0.35">
      <c r="A1206" s="138" t="s">
        <v>1426</v>
      </c>
      <c r="B1206" s="138" t="s">
        <v>1427</v>
      </c>
      <c r="C1206" s="138" t="s">
        <v>196</v>
      </c>
      <c r="D1206" s="138" t="s">
        <v>1397</v>
      </c>
      <c r="E1206" s="138" t="s">
        <v>215</v>
      </c>
      <c r="F1206" s="138"/>
      <c r="G1206" s="138"/>
      <c r="H1206" s="138"/>
      <c r="I1206" s="138" t="s">
        <v>195</v>
      </c>
      <c r="J1206" s="138">
        <v>2030</v>
      </c>
      <c r="K1206" s="139">
        <v>1</v>
      </c>
    </row>
    <row r="1207" spans="1:11" x14ac:dyDescent="0.35">
      <c r="A1207" s="138" t="s">
        <v>1426</v>
      </c>
      <c r="B1207" s="138" t="s">
        <v>1427</v>
      </c>
      <c r="C1207" s="138" t="s">
        <v>196</v>
      </c>
      <c r="D1207" s="138" t="s">
        <v>1397</v>
      </c>
      <c r="E1207" s="138" t="s">
        <v>215</v>
      </c>
      <c r="F1207" s="138"/>
      <c r="G1207" s="138"/>
      <c r="H1207" s="138"/>
      <c r="I1207" s="138" t="s">
        <v>195</v>
      </c>
      <c r="J1207" s="138">
        <v>2040</v>
      </c>
      <c r="K1207" s="139">
        <v>1</v>
      </c>
    </row>
    <row r="1208" spans="1:11" x14ac:dyDescent="0.35">
      <c r="A1208" s="138" t="s">
        <v>1426</v>
      </c>
      <c r="B1208" s="138" t="s">
        <v>1427</v>
      </c>
      <c r="C1208" s="138" t="s">
        <v>196</v>
      </c>
      <c r="D1208" s="138" t="s">
        <v>1397</v>
      </c>
      <c r="E1208" s="138" t="s">
        <v>215</v>
      </c>
      <c r="F1208" s="138"/>
      <c r="G1208" s="138"/>
      <c r="H1208" s="138"/>
      <c r="I1208" s="138" t="s">
        <v>195</v>
      </c>
      <c r="J1208" s="138">
        <v>2050</v>
      </c>
      <c r="K1208" s="139">
        <v>1</v>
      </c>
    </row>
    <row r="1209" spans="1:11" x14ac:dyDescent="0.3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3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3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3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3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3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3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3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3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3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3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3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3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3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3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3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3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3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3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3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3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3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3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3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3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3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3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3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3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3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3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3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3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3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3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3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3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3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3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3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3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3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3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3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3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3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3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3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3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3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3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3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3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3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3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3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3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3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3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3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3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3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3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3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3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3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3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3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3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3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3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3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3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3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3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3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3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3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3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3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3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3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3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3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3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3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3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3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3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3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3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3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3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3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3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3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3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3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3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3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3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3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3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3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3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3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3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3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3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3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3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3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3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3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3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3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3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3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3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3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3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3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3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3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3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3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3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3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3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3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3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3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3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3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3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3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3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3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3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3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3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3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3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3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3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3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3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3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3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3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3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3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3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3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3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3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3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3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3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3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3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3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3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3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3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3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3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3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3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3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3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3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3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3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3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3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3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3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3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3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3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3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3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3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3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3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3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3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3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3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3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3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3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3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3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3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3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3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3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3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3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3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3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3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3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3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3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3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3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3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3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3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3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3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3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3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3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3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3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3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3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3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3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3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3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3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3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3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3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3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3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3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3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3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3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3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3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3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3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3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3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3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3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3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3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3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3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3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3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3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3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3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3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3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3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3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3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3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3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3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3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3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3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3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3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3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3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3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3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3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3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3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3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3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3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3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3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3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3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3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3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3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3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3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3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3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3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3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3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3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3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3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3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3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3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3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3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3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3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3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3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3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3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3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3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3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3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3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3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3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3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3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3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3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3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3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3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3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3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3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3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3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3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3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3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3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3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3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3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3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3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3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3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3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3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3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3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3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3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3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3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3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3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3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3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3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3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3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3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3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3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3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3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3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3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3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3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3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3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3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3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3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3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3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3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3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3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3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3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3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3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3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3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3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3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3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3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3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3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3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3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3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3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3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3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3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3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3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3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3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3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3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3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3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3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3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3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3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3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3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3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3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3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3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3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3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3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3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3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3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3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3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3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3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3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3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3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3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3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3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3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3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3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3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3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3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3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3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3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3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3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3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3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3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3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3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3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3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3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3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3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35">
      <c r="A1650" s="138" t="s">
        <v>1448</v>
      </c>
      <c r="B1650" s="138" t="s">
        <v>1449</v>
      </c>
      <c r="C1650" s="138" t="s">
        <v>196</v>
      </c>
      <c r="D1650" s="138" t="s">
        <v>201</v>
      </c>
      <c r="E1650" s="138" t="s">
        <v>203</v>
      </c>
      <c r="F1650" s="138"/>
      <c r="G1650" s="138"/>
      <c r="H1650" s="138"/>
      <c r="I1650" s="138" t="s">
        <v>195</v>
      </c>
      <c r="J1650" s="138">
        <v>2015</v>
      </c>
      <c r="K1650" s="139">
        <v>1.5</v>
      </c>
    </row>
    <row r="1651" spans="1:11" x14ac:dyDescent="0.35">
      <c r="A1651" s="138" t="s">
        <v>1448</v>
      </c>
      <c r="B1651" s="138" t="s">
        <v>1449</v>
      </c>
      <c r="C1651" s="138" t="s">
        <v>196</v>
      </c>
      <c r="D1651" s="138" t="s">
        <v>201</v>
      </c>
      <c r="E1651" s="138" t="s">
        <v>203</v>
      </c>
      <c r="F1651" s="138"/>
      <c r="G1651" s="138"/>
      <c r="H1651" s="138"/>
      <c r="I1651" s="138" t="s">
        <v>195</v>
      </c>
      <c r="J1651" s="138">
        <v>2020</v>
      </c>
      <c r="K1651" s="139">
        <v>1.5</v>
      </c>
    </row>
    <row r="1652" spans="1:11" x14ac:dyDescent="0.35">
      <c r="A1652" s="138" t="s">
        <v>1448</v>
      </c>
      <c r="B1652" s="138" t="s">
        <v>1449</v>
      </c>
      <c r="C1652" s="138" t="s">
        <v>196</v>
      </c>
      <c r="D1652" s="138" t="s">
        <v>201</v>
      </c>
      <c r="E1652" s="138" t="s">
        <v>203</v>
      </c>
      <c r="F1652" s="138"/>
      <c r="G1652" s="138"/>
      <c r="H1652" s="138"/>
      <c r="I1652" s="138" t="s">
        <v>195</v>
      </c>
      <c r="J1652" s="138">
        <v>2030</v>
      </c>
      <c r="K1652" s="139">
        <v>1.5</v>
      </c>
    </row>
    <row r="1653" spans="1:11" x14ac:dyDescent="0.35">
      <c r="A1653" s="138" t="s">
        <v>1448</v>
      </c>
      <c r="B1653" s="138" t="s">
        <v>1449</v>
      </c>
      <c r="C1653" s="138" t="s">
        <v>196</v>
      </c>
      <c r="D1653" s="138" t="s">
        <v>201</v>
      </c>
      <c r="E1653" s="138" t="s">
        <v>203</v>
      </c>
      <c r="F1653" s="138"/>
      <c r="G1653" s="138"/>
      <c r="H1653" s="138"/>
      <c r="I1653" s="138" t="s">
        <v>195</v>
      </c>
      <c r="J1653" s="138">
        <v>2040</v>
      </c>
      <c r="K1653" s="139">
        <v>1.5</v>
      </c>
    </row>
    <row r="1654" spans="1:11" x14ac:dyDescent="0.35">
      <c r="A1654" s="138" t="s">
        <v>1448</v>
      </c>
      <c r="B1654" s="138" t="s">
        <v>1449</v>
      </c>
      <c r="C1654" s="138" t="s">
        <v>196</v>
      </c>
      <c r="D1654" s="138" t="s">
        <v>201</v>
      </c>
      <c r="E1654" s="138" t="s">
        <v>203</v>
      </c>
      <c r="F1654" s="138"/>
      <c r="G1654" s="138"/>
      <c r="H1654" s="138"/>
      <c r="I1654" s="138" t="s">
        <v>195</v>
      </c>
      <c r="J1654" s="138">
        <v>2050</v>
      </c>
      <c r="K1654" s="139">
        <v>1.5</v>
      </c>
    </row>
    <row r="1655" spans="1:11" x14ac:dyDescent="0.3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3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3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3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3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3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3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3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3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3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3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3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3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3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3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3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3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3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3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3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3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3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3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3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3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3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3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3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3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3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3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3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3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3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3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3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3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3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3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3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3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35">
      <c r="A1696" s="138" t="s">
        <v>1448</v>
      </c>
      <c r="B1696" s="138" t="s">
        <v>1449</v>
      </c>
      <c r="C1696" s="138" t="s">
        <v>196</v>
      </c>
      <c r="D1696" s="138" t="s">
        <v>355</v>
      </c>
      <c r="E1696" s="138" t="s">
        <v>1295</v>
      </c>
      <c r="F1696" s="138"/>
      <c r="G1696" s="138"/>
      <c r="H1696" s="138"/>
      <c r="I1696" s="138" t="s">
        <v>195</v>
      </c>
      <c r="J1696" s="138">
        <v>2015</v>
      </c>
      <c r="K1696" s="139">
        <v>2</v>
      </c>
    </row>
    <row r="1697" spans="1:11" x14ac:dyDescent="0.35">
      <c r="A1697" s="138" t="s">
        <v>1448</v>
      </c>
      <c r="B1697" s="138" t="s">
        <v>1449</v>
      </c>
      <c r="C1697" s="138" t="s">
        <v>196</v>
      </c>
      <c r="D1697" s="138" t="s">
        <v>355</v>
      </c>
      <c r="E1697" s="138" t="s">
        <v>1295</v>
      </c>
      <c r="F1697" s="138"/>
      <c r="G1697" s="138"/>
      <c r="H1697" s="138"/>
      <c r="I1697" s="138" t="s">
        <v>195</v>
      </c>
      <c r="J1697" s="138">
        <v>2020</v>
      </c>
      <c r="K1697" s="139">
        <v>2</v>
      </c>
    </row>
    <row r="1698" spans="1:11" x14ac:dyDescent="0.35">
      <c r="A1698" s="138" t="s">
        <v>1448</v>
      </c>
      <c r="B1698" s="138" t="s">
        <v>1449</v>
      </c>
      <c r="C1698" s="138" t="s">
        <v>196</v>
      </c>
      <c r="D1698" s="138" t="s">
        <v>355</v>
      </c>
      <c r="E1698" s="138" t="s">
        <v>1295</v>
      </c>
      <c r="F1698" s="138"/>
      <c r="G1698" s="138"/>
      <c r="H1698" s="138"/>
      <c r="I1698" s="138" t="s">
        <v>195</v>
      </c>
      <c r="J1698" s="138">
        <v>2030</v>
      </c>
      <c r="K1698" s="139">
        <v>2</v>
      </c>
    </row>
    <row r="1699" spans="1:11" x14ac:dyDescent="0.35">
      <c r="A1699" s="138" t="s">
        <v>1448</v>
      </c>
      <c r="B1699" s="138" t="s">
        <v>1449</v>
      </c>
      <c r="C1699" s="138" t="s">
        <v>196</v>
      </c>
      <c r="D1699" s="138" t="s">
        <v>355</v>
      </c>
      <c r="E1699" s="138" t="s">
        <v>1295</v>
      </c>
      <c r="F1699" s="138"/>
      <c r="G1699" s="138"/>
      <c r="H1699" s="138"/>
      <c r="I1699" s="138" t="s">
        <v>195</v>
      </c>
      <c r="J1699" s="138">
        <v>2040</v>
      </c>
      <c r="K1699" s="139">
        <v>2</v>
      </c>
    </row>
    <row r="1700" spans="1:11" x14ac:dyDescent="0.35">
      <c r="A1700" s="138" t="s">
        <v>1448</v>
      </c>
      <c r="B1700" s="138" t="s">
        <v>1449</v>
      </c>
      <c r="C1700" s="138" t="s">
        <v>196</v>
      </c>
      <c r="D1700" s="138" t="s">
        <v>355</v>
      </c>
      <c r="E1700" s="138" t="s">
        <v>1295</v>
      </c>
      <c r="F1700" s="138"/>
      <c r="G1700" s="138"/>
      <c r="H1700" s="138"/>
      <c r="I1700" s="138" t="s">
        <v>195</v>
      </c>
      <c r="J1700" s="138">
        <v>2050</v>
      </c>
      <c r="K1700" s="139">
        <v>2</v>
      </c>
    </row>
    <row r="1701" spans="1:11" x14ac:dyDescent="0.35">
      <c r="A1701" s="138" t="s">
        <v>1448</v>
      </c>
      <c r="B1701" s="138" t="s">
        <v>1449</v>
      </c>
      <c r="C1701" s="138" t="s">
        <v>196</v>
      </c>
      <c r="D1701" s="138" t="s">
        <v>216</v>
      </c>
      <c r="E1701" s="138" t="s">
        <v>203</v>
      </c>
      <c r="F1701" s="138"/>
      <c r="G1701" s="138"/>
      <c r="H1701" s="138"/>
      <c r="I1701" s="138" t="s">
        <v>195</v>
      </c>
      <c r="J1701" s="138">
        <v>2015</v>
      </c>
      <c r="K1701" s="139">
        <v>25</v>
      </c>
    </row>
    <row r="1702" spans="1:11" x14ac:dyDescent="0.35">
      <c r="A1702" s="138" t="s">
        <v>1448</v>
      </c>
      <c r="B1702" s="138" t="s">
        <v>1449</v>
      </c>
      <c r="C1702" s="138" t="s">
        <v>196</v>
      </c>
      <c r="D1702" s="138" t="s">
        <v>216</v>
      </c>
      <c r="E1702" s="138" t="s">
        <v>203</v>
      </c>
      <c r="F1702" s="138"/>
      <c r="G1702" s="138"/>
      <c r="H1702" s="138"/>
      <c r="I1702" s="138" t="s">
        <v>195</v>
      </c>
      <c r="J1702" s="138">
        <v>2020</v>
      </c>
      <c r="K1702" s="139">
        <v>25</v>
      </c>
    </row>
    <row r="1703" spans="1:11" x14ac:dyDescent="0.35">
      <c r="A1703" s="138" t="s">
        <v>1448</v>
      </c>
      <c r="B1703" s="138" t="s">
        <v>1449</v>
      </c>
      <c r="C1703" s="138" t="s">
        <v>196</v>
      </c>
      <c r="D1703" s="138" t="s">
        <v>216</v>
      </c>
      <c r="E1703" s="138" t="s">
        <v>203</v>
      </c>
      <c r="F1703" s="138"/>
      <c r="G1703" s="138"/>
      <c r="H1703" s="138"/>
      <c r="I1703" s="138" t="s">
        <v>195</v>
      </c>
      <c r="J1703" s="138">
        <v>2030</v>
      </c>
      <c r="K1703" s="139">
        <v>25</v>
      </c>
    </row>
    <row r="1704" spans="1:11" x14ac:dyDescent="0.35">
      <c r="A1704" s="138" t="s">
        <v>1448</v>
      </c>
      <c r="B1704" s="138" t="s">
        <v>1449</v>
      </c>
      <c r="C1704" s="138" t="s">
        <v>196</v>
      </c>
      <c r="D1704" s="138" t="s">
        <v>216</v>
      </c>
      <c r="E1704" s="138" t="s">
        <v>203</v>
      </c>
      <c r="F1704" s="138"/>
      <c r="G1704" s="138"/>
      <c r="H1704" s="138"/>
      <c r="I1704" s="138" t="s">
        <v>195</v>
      </c>
      <c r="J1704" s="138">
        <v>2040</v>
      </c>
      <c r="K1704" s="139">
        <v>25</v>
      </c>
    </row>
    <row r="1705" spans="1:11" x14ac:dyDescent="0.35">
      <c r="A1705" s="138" t="s">
        <v>1448</v>
      </c>
      <c r="B1705" s="138" t="s">
        <v>1449</v>
      </c>
      <c r="C1705" s="138" t="s">
        <v>196</v>
      </c>
      <c r="D1705" s="138" t="s">
        <v>216</v>
      </c>
      <c r="E1705" s="138" t="s">
        <v>203</v>
      </c>
      <c r="F1705" s="138"/>
      <c r="G1705" s="138"/>
      <c r="H1705" s="138"/>
      <c r="I1705" s="138" t="s">
        <v>195</v>
      </c>
      <c r="J1705" s="138">
        <v>2050</v>
      </c>
      <c r="K1705" s="139">
        <v>25</v>
      </c>
    </row>
    <row r="1706" spans="1:11" x14ac:dyDescent="0.3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3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3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3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3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3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3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3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3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3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3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3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3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3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3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3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3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3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3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3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3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3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3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3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3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3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3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3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3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3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3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3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3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3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3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3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3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3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3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3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3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3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3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3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3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3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3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3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3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3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3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3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3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3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3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35">
      <c r="A1761" s="138" t="s">
        <v>1448</v>
      </c>
      <c r="B1761" s="138" t="s">
        <v>1449</v>
      </c>
      <c r="C1761" s="138" t="s">
        <v>234</v>
      </c>
      <c r="D1761" s="138" t="s">
        <v>1468</v>
      </c>
      <c r="E1761" s="138" t="s">
        <v>1466</v>
      </c>
      <c r="F1761" s="138"/>
      <c r="G1761" s="138"/>
      <c r="H1761" s="138"/>
      <c r="I1761" s="138" t="s">
        <v>195</v>
      </c>
      <c r="J1761" s="138">
        <v>2015</v>
      </c>
      <c r="K1761" s="139">
        <v>0</v>
      </c>
    </row>
    <row r="1762" spans="1:11" x14ac:dyDescent="0.35">
      <c r="A1762" s="138" t="s">
        <v>1448</v>
      </c>
      <c r="B1762" s="138" t="s">
        <v>1449</v>
      </c>
      <c r="C1762" s="138" t="s">
        <v>234</v>
      </c>
      <c r="D1762" s="138" t="s">
        <v>1468</v>
      </c>
      <c r="E1762" s="138" t="s">
        <v>1466</v>
      </c>
      <c r="F1762" s="138"/>
      <c r="G1762" s="138"/>
      <c r="H1762" s="138"/>
      <c r="I1762" s="138" t="s">
        <v>195</v>
      </c>
      <c r="J1762" s="138">
        <v>2020</v>
      </c>
      <c r="K1762" s="139">
        <v>0</v>
      </c>
    </row>
    <row r="1763" spans="1:11" x14ac:dyDescent="0.35">
      <c r="A1763" s="138" t="s">
        <v>1448</v>
      </c>
      <c r="B1763" s="138" t="s">
        <v>1449</v>
      </c>
      <c r="C1763" s="138" t="s">
        <v>234</v>
      </c>
      <c r="D1763" s="138" t="s">
        <v>1468</v>
      </c>
      <c r="E1763" s="138" t="s">
        <v>1466</v>
      </c>
      <c r="F1763" s="138"/>
      <c r="G1763" s="138"/>
      <c r="H1763" s="138"/>
      <c r="I1763" s="138" t="s">
        <v>195</v>
      </c>
      <c r="J1763" s="138">
        <v>2030</v>
      </c>
      <c r="K1763" s="139">
        <v>0</v>
      </c>
    </row>
    <row r="1764" spans="1:11" x14ac:dyDescent="0.35">
      <c r="A1764" s="138" t="s">
        <v>1448</v>
      </c>
      <c r="B1764" s="138" t="s">
        <v>1449</v>
      </c>
      <c r="C1764" s="138" t="s">
        <v>234</v>
      </c>
      <c r="D1764" s="138" t="s">
        <v>1468</v>
      </c>
      <c r="E1764" s="138" t="s">
        <v>1466</v>
      </c>
      <c r="F1764" s="138"/>
      <c r="G1764" s="138"/>
      <c r="H1764" s="138"/>
      <c r="I1764" s="138" t="s">
        <v>195</v>
      </c>
      <c r="J1764" s="138">
        <v>2040</v>
      </c>
      <c r="K1764" s="139">
        <v>0</v>
      </c>
    </row>
    <row r="1765" spans="1:11" x14ac:dyDescent="0.35">
      <c r="A1765" s="138" t="s">
        <v>1448</v>
      </c>
      <c r="B1765" s="138" t="s">
        <v>1449</v>
      </c>
      <c r="C1765" s="138" t="s">
        <v>234</v>
      </c>
      <c r="D1765" s="138" t="s">
        <v>1468</v>
      </c>
      <c r="E1765" s="138" t="s">
        <v>1466</v>
      </c>
      <c r="F1765" s="138"/>
      <c r="G1765" s="138"/>
      <c r="H1765" s="138"/>
      <c r="I1765" s="138" t="s">
        <v>195</v>
      </c>
      <c r="J1765" s="138">
        <v>2050</v>
      </c>
      <c r="K1765" s="139">
        <v>0</v>
      </c>
    </row>
    <row r="1766" spans="1:11" x14ac:dyDescent="0.3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3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3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3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3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3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3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3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3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3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3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3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3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3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3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3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3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3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3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3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3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3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3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3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3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3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3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3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3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3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3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3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3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3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3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3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3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3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3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3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3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3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3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3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3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3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3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3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3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3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3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3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3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3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3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3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3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3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3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3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3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3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3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3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3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35">
      <c r="A1831" s="138" t="s">
        <v>1477</v>
      </c>
      <c r="B1831" s="138" t="s">
        <v>1478</v>
      </c>
      <c r="C1831" s="138" t="s">
        <v>196</v>
      </c>
      <c r="D1831" s="138" t="s">
        <v>201</v>
      </c>
      <c r="E1831" s="138" t="s">
        <v>203</v>
      </c>
      <c r="F1831" s="138"/>
      <c r="G1831" s="138"/>
      <c r="H1831" s="138"/>
      <c r="I1831" s="138" t="s">
        <v>195</v>
      </c>
      <c r="J1831" s="138">
        <v>2015</v>
      </c>
      <c r="K1831" s="139">
        <v>1.5</v>
      </c>
    </row>
    <row r="1832" spans="1:11" x14ac:dyDescent="0.35">
      <c r="A1832" s="138" t="s">
        <v>1477</v>
      </c>
      <c r="B1832" s="138" t="s">
        <v>1478</v>
      </c>
      <c r="C1832" s="138" t="s">
        <v>196</v>
      </c>
      <c r="D1832" s="138" t="s">
        <v>201</v>
      </c>
      <c r="E1832" s="138" t="s">
        <v>203</v>
      </c>
      <c r="F1832" s="138"/>
      <c r="G1832" s="138"/>
      <c r="H1832" s="138"/>
      <c r="I1832" s="138" t="s">
        <v>195</v>
      </c>
      <c r="J1832" s="138">
        <v>2020</v>
      </c>
      <c r="K1832" s="139">
        <v>1.5</v>
      </c>
    </row>
    <row r="1833" spans="1:11" x14ac:dyDescent="0.35">
      <c r="A1833" s="138" t="s">
        <v>1477</v>
      </c>
      <c r="B1833" s="138" t="s">
        <v>1478</v>
      </c>
      <c r="C1833" s="138" t="s">
        <v>196</v>
      </c>
      <c r="D1833" s="138" t="s">
        <v>201</v>
      </c>
      <c r="E1833" s="138" t="s">
        <v>203</v>
      </c>
      <c r="F1833" s="138"/>
      <c r="G1833" s="138"/>
      <c r="H1833" s="138"/>
      <c r="I1833" s="138" t="s">
        <v>195</v>
      </c>
      <c r="J1833" s="138">
        <v>2030</v>
      </c>
      <c r="K1833" s="139">
        <v>1.5</v>
      </c>
    </row>
    <row r="1834" spans="1:11" x14ac:dyDescent="0.35">
      <c r="A1834" s="138" t="s">
        <v>1477</v>
      </c>
      <c r="B1834" s="138" t="s">
        <v>1478</v>
      </c>
      <c r="C1834" s="138" t="s">
        <v>196</v>
      </c>
      <c r="D1834" s="138" t="s">
        <v>201</v>
      </c>
      <c r="E1834" s="138" t="s">
        <v>203</v>
      </c>
      <c r="F1834" s="138"/>
      <c r="G1834" s="138"/>
      <c r="H1834" s="138"/>
      <c r="I1834" s="138" t="s">
        <v>195</v>
      </c>
      <c r="J1834" s="138">
        <v>2040</v>
      </c>
      <c r="K1834" s="139">
        <v>1.5</v>
      </c>
    </row>
    <row r="1835" spans="1:11" x14ac:dyDescent="0.35">
      <c r="A1835" s="138" t="s">
        <v>1477</v>
      </c>
      <c r="B1835" s="138" t="s">
        <v>1478</v>
      </c>
      <c r="C1835" s="138" t="s">
        <v>196</v>
      </c>
      <c r="D1835" s="138" t="s">
        <v>201</v>
      </c>
      <c r="E1835" s="138" t="s">
        <v>203</v>
      </c>
      <c r="F1835" s="138"/>
      <c r="G1835" s="138"/>
      <c r="H1835" s="138"/>
      <c r="I1835" s="138" t="s">
        <v>195</v>
      </c>
      <c r="J1835" s="138">
        <v>2050</v>
      </c>
      <c r="K1835" s="139">
        <v>1.5</v>
      </c>
    </row>
    <row r="1836" spans="1:11" x14ac:dyDescent="0.3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3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3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3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3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3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3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3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3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3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3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3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3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3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3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3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3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3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3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3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3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3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3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3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3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3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3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3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3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3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3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3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3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3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3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3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3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3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3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3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3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35">
      <c r="A1877" s="138" t="s">
        <v>1477</v>
      </c>
      <c r="B1877" s="138" t="s">
        <v>1478</v>
      </c>
      <c r="C1877" s="138" t="s">
        <v>196</v>
      </c>
      <c r="D1877" s="138" t="s">
        <v>355</v>
      </c>
      <c r="E1877" s="138" t="s">
        <v>1295</v>
      </c>
      <c r="F1877" s="138"/>
      <c r="G1877" s="138"/>
      <c r="H1877" s="138"/>
      <c r="I1877" s="138" t="s">
        <v>195</v>
      </c>
      <c r="J1877" s="138">
        <v>2015</v>
      </c>
      <c r="K1877" s="139">
        <v>2</v>
      </c>
    </row>
    <row r="1878" spans="1:11" x14ac:dyDescent="0.35">
      <c r="A1878" s="138" t="s">
        <v>1477</v>
      </c>
      <c r="B1878" s="138" t="s">
        <v>1478</v>
      </c>
      <c r="C1878" s="138" t="s">
        <v>196</v>
      </c>
      <c r="D1878" s="138" t="s">
        <v>355</v>
      </c>
      <c r="E1878" s="138" t="s">
        <v>1295</v>
      </c>
      <c r="F1878" s="138"/>
      <c r="G1878" s="138"/>
      <c r="H1878" s="138"/>
      <c r="I1878" s="138" t="s">
        <v>195</v>
      </c>
      <c r="J1878" s="138">
        <v>2020</v>
      </c>
      <c r="K1878" s="139">
        <v>2</v>
      </c>
    </row>
    <row r="1879" spans="1:11" x14ac:dyDescent="0.35">
      <c r="A1879" s="138" t="s">
        <v>1477</v>
      </c>
      <c r="B1879" s="138" t="s">
        <v>1478</v>
      </c>
      <c r="C1879" s="138" t="s">
        <v>196</v>
      </c>
      <c r="D1879" s="138" t="s">
        <v>355</v>
      </c>
      <c r="E1879" s="138" t="s">
        <v>1295</v>
      </c>
      <c r="F1879" s="138"/>
      <c r="G1879" s="138"/>
      <c r="H1879" s="138"/>
      <c r="I1879" s="138" t="s">
        <v>195</v>
      </c>
      <c r="J1879" s="138">
        <v>2030</v>
      </c>
      <c r="K1879" s="139">
        <v>2</v>
      </c>
    </row>
    <row r="1880" spans="1:11" x14ac:dyDescent="0.35">
      <c r="A1880" s="138" t="s">
        <v>1477</v>
      </c>
      <c r="B1880" s="138" t="s">
        <v>1478</v>
      </c>
      <c r="C1880" s="138" t="s">
        <v>196</v>
      </c>
      <c r="D1880" s="138" t="s">
        <v>355</v>
      </c>
      <c r="E1880" s="138" t="s">
        <v>1295</v>
      </c>
      <c r="F1880" s="138"/>
      <c r="G1880" s="138"/>
      <c r="H1880" s="138"/>
      <c r="I1880" s="138" t="s">
        <v>195</v>
      </c>
      <c r="J1880" s="138">
        <v>2040</v>
      </c>
      <c r="K1880" s="139">
        <v>2</v>
      </c>
    </row>
    <row r="1881" spans="1:11" x14ac:dyDescent="0.35">
      <c r="A1881" s="138" t="s">
        <v>1477</v>
      </c>
      <c r="B1881" s="138" t="s">
        <v>1478</v>
      </c>
      <c r="C1881" s="138" t="s">
        <v>196</v>
      </c>
      <c r="D1881" s="138" t="s">
        <v>355</v>
      </c>
      <c r="E1881" s="138" t="s">
        <v>1295</v>
      </c>
      <c r="F1881" s="138"/>
      <c r="G1881" s="138"/>
      <c r="H1881" s="138"/>
      <c r="I1881" s="138" t="s">
        <v>195</v>
      </c>
      <c r="J1881" s="138">
        <v>2050</v>
      </c>
      <c r="K1881" s="139">
        <v>2</v>
      </c>
    </row>
    <row r="1882" spans="1:11" x14ac:dyDescent="0.35">
      <c r="A1882" s="138" t="s">
        <v>1477</v>
      </c>
      <c r="B1882" s="138" t="s">
        <v>1478</v>
      </c>
      <c r="C1882" s="138" t="s">
        <v>196</v>
      </c>
      <c r="D1882" s="138" t="s">
        <v>216</v>
      </c>
      <c r="E1882" s="138" t="s">
        <v>203</v>
      </c>
      <c r="F1882" s="138"/>
      <c r="G1882" s="138"/>
      <c r="H1882" s="138"/>
      <c r="I1882" s="138" t="s">
        <v>195</v>
      </c>
      <c r="J1882" s="138">
        <v>2015</v>
      </c>
      <c r="K1882" s="139">
        <v>25</v>
      </c>
    </row>
    <row r="1883" spans="1:11" x14ac:dyDescent="0.35">
      <c r="A1883" s="138" t="s">
        <v>1477</v>
      </c>
      <c r="B1883" s="138" t="s">
        <v>1478</v>
      </c>
      <c r="C1883" s="138" t="s">
        <v>196</v>
      </c>
      <c r="D1883" s="138" t="s">
        <v>216</v>
      </c>
      <c r="E1883" s="138" t="s">
        <v>203</v>
      </c>
      <c r="F1883" s="138"/>
      <c r="G1883" s="138"/>
      <c r="H1883" s="138"/>
      <c r="I1883" s="138" t="s">
        <v>195</v>
      </c>
      <c r="J1883" s="138">
        <v>2020</v>
      </c>
      <c r="K1883" s="139">
        <v>25</v>
      </c>
    </row>
    <row r="1884" spans="1:11" x14ac:dyDescent="0.35">
      <c r="A1884" s="138" t="s">
        <v>1477</v>
      </c>
      <c r="B1884" s="138" t="s">
        <v>1478</v>
      </c>
      <c r="C1884" s="138" t="s">
        <v>196</v>
      </c>
      <c r="D1884" s="138" t="s">
        <v>216</v>
      </c>
      <c r="E1884" s="138" t="s">
        <v>203</v>
      </c>
      <c r="F1884" s="138"/>
      <c r="G1884" s="138"/>
      <c r="H1884" s="138"/>
      <c r="I1884" s="138" t="s">
        <v>195</v>
      </c>
      <c r="J1884" s="138">
        <v>2030</v>
      </c>
      <c r="K1884" s="139">
        <v>25</v>
      </c>
    </row>
    <row r="1885" spans="1:11" x14ac:dyDescent="0.35">
      <c r="A1885" s="138" t="s">
        <v>1477</v>
      </c>
      <c r="B1885" s="138" t="s">
        <v>1478</v>
      </c>
      <c r="C1885" s="138" t="s">
        <v>196</v>
      </c>
      <c r="D1885" s="138" t="s">
        <v>216</v>
      </c>
      <c r="E1885" s="138" t="s">
        <v>203</v>
      </c>
      <c r="F1885" s="138"/>
      <c r="G1885" s="138"/>
      <c r="H1885" s="138"/>
      <c r="I1885" s="138" t="s">
        <v>195</v>
      </c>
      <c r="J1885" s="138">
        <v>2040</v>
      </c>
      <c r="K1885" s="139">
        <v>25</v>
      </c>
    </row>
    <row r="1886" spans="1:11" x14ac:dyDescent="0.35">
      <c r="A1886" s="138" t="s">
        <v>1477</v>
      </c>
      <c r="B1886" s="138" t="s">
        <v>1478</v>
      </c>
      <c r="C1886" s="138" t="s">
        <v>196</v>
      </c>
      <c r="D1886" s="138" t="s">
        <v>216</v>
      </c>
      <c r="E1886" s="138" t="s">
        <v>203</v>
      </c>
      <c r="F1886" s="138"/>
      <c r="G1886" s="138"/>
      <c r="H1886" s="138"/>
      <c r="I1886" s="138" t="s">
        <v>195</v>
      </c>
      <c r="J1886" s="138">
        <v>2050</v>
      </c>
      <c r="K1886" s="139">
        <v>25</v>
      </c>
    </row>
    <row r="1887" spans="1:11" x14ac:dyDescent="0.3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3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3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3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3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3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3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3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3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3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3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3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3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3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3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3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3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3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3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3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3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3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3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3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3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3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3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3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3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3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3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3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3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3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3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3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3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3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3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3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3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3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3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3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3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3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3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3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3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3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3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3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3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3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3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35">
      <c r="A1942" s="138" t="s">
        <v>1477</v>
      </c>
      <c r="B1942" s="138" t="s">
        <v>1478</v>
      </c>
      <c r="C1942" s="138" t="s">
        <v>234</v>
      </c>
      <c r="D1942" s="138" t="s">
        <v>1468</v>
      </c>
      <c r="E1942" s="138" t="s">
        <v>1466</v>
      </c>
      <c r="F1942" s="138"/>
      <c r="G1942" s="138"/>
      <c r="H1942" s="138"/>
      <c r="I1942" s="138" t="s">
        <v>195</v>
      </c>
      <c r="J1942" s="138">
        <v>2015</v>
      </c>
      <c r="K1942" s="139">
        <v>0</v>
      </c>
    </row>
    <row r="1943" spans="1:11" x14ac:dyDescent="0.35">
      <c r="A1943" s="138" t="s">
        <v>1477</v>
      </c>
      <c r="B1943" s="138" t="s">
        <v>1478</v>
      </c>
      <c r="C1943" s="138" t="s">
        <v>234</v>
      </c>
      <c r="D1943" s="138" t="s">
        <v>1468</v>
      </c>
      <c r="E1943" s="138" t="s">
        <v>1466</v>
      </c>
      <c r="F1943" s="138"/>
      <c r="G1943" s="138"/>
      <c r="H1943" s="138"/>
      <c r="I1943" s="138" t="s">
        <v>195</v>
      </c>
      <c r="J1943" s="138">
        <v>2020</v>
      </c>
      <c r="K1943" s="139">
        <v>0</v>
      </c>
    </row>
    <row r="1944" spans="1:11" x14ac:dyDescent="0.35">
      <c r="A1944" s="138" t="s">
        <v>1477</v>
      </c>
      <c r="B1944" s="138" t="s">
        <v>1478</v>
      </c>
      <c r="C1944" s="138" t="s">
        <v>234</v>
      </c>
      <c r="D1944" s="138" t="s">
        <v>1468</v>
      </c>
      <c r="E1944" s="138" t="s">
        <v>1466</v>
      </c>
      <c r="F1944" s="138"/>
      <c r="G1944" s="138"/>
      <c r="H1944" s="138"/>
      <c r="I1944" s="138" t="s">
        <v>195</v>
      </c>
      <c r="J1944" s="138">
        <v>2030</v>
      </c>
      <c r="K1944" s="139">
        <v>0</v>
      </c>
    </row>
    <row r="1945" spans="1:11" x14ac:dyDescent="0.35">
      <c r="A1945" s="138" t="s">
        <v>1477</v>
      </c>
      <c r="B1945" s="138" t="s">
        <v>1478</v>
      </c>
      <c r="C1945" s="138" t="s">
        <v>234</v>
      </c>
      <c r="D1945" s="138" t="s">
        <v>1468</v>
      </c>
      <c r="E1945" s="138" t="s">
        <v>1466</v>
      </c>
      <c r="F1945" s="138"/>
      <c r="G1945" s="138"/>
      <c r="H1945" s="138"/>
      <c r="I1945" s="138" t="s">
        <v>195</v>
      </c>
      <c r="J1945" s="138">
        <v>2040</v>
      </c>
      <c r="K1945" s="139">
        <v>0</v>
      </c>
    </row>
    <row r="1946" spans="1:11" x14ac:dyDescent="0.35">
      <c r="A1946" s="138" t="s">
        <v>1477</v>
      </c>
      <c r="B1946" s="138" t="s">
        <v>1478</v>
      </c>
      <c r="C1946" s="138" t="s">
        <v>234</v>
      </c>
      <c r="D1946" s="138" t="s">
        <v>1468</v>
      </c>
      <c r="E1946" s="138" t="s">
        <v>1466</v>
      </c>
      <c r="F1946" s="138"/>
      <c r="G1946" s="138"/>
      <c r="H1946" s="138"/>
      <c r="I1946" s="138" t="s">
        <v>195</v>
      </c>
      <c r="J1946" s="138">
        <v>2050</v>
      </c>
      <c r="K1946" s="139">
        <v>0</v>
      </c>
    </row>
    <row r="1947" spans="1:11" x14ac:dyDescent="0.3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3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3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3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3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3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3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3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3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3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3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3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3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3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3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3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3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3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3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3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3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3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3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3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3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3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3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3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3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3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3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3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3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3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3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3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3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3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3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3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3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3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3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3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3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3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3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3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3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3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3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3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3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3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3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3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35">
      <c r="A2003" s="138" t="s">
        <v>1484</v>
      </c>
      <c r="B2003" s="138" t="s">
        <v>1485</v>
      </c>
      <c r="C2003" s="138" t="s">
        <v>196</v>
      </c>
      <c r="D2003" s="138" t="s">
        <v>201</v>
      </c>
      <c r="E2003" s="138" t="s">
        <v>203</v>
      </c>
      <c r="F2003" s="138"/>
      <c r="G2003" s="138"/>
      <c r="H2003" s="138"/>
      <c r="I2003" s="138" t="s">
        <v>195</v>
      </c>
      <c r="J2003" s="138">
        <v>2015</v>
      </c>
      <c r="K2003" s="139">
        <v>2</v>
      </c>
    </row>
    <row r="2004" spans="1:11" x14ac:dyDescent="0.35">
      <c r="A2004" s="138" t="s">
        <v>1484</v>
      </c>
      <c r="B2004" s="138" t="s">
        <v>1485</v>
      </c>
      <c r="C2004" s="138" t="s">
        <v>196</v>
      </c>
      <c r="D2004" s="138" t="s">
        <v>201</v>
      </c>
      <c r="E2004" s="138" t="s">
        <v>203</v>
      </c>
      <c r="F2004" s="138"/>
      <c r="G2004" s="138"/>
      <c r="H2004" s="138"/>
      <c r="I2004" s="138" t="s">
        <v>195</v>
      </c>
      <c r="J2004" s="138">
        <v>2020</v>
      </c>
      <c r="K2004" s="139">
        <v>2</v>
      </c>
    </row>
    <row r="2005" spans="1:11" x14ac:dyDescent="0.35">
      <c r="A2005" s="138" t="s">
        <v>1484</v>
      </c>
      <c r="B2005" s="138" t="s">
        <v>1485</v>
      </c>
      <c r="C2005" s="138" t="s">
        <v>196</v>
      </c>
      <c r="D2005" s="138" t="s">
        <v>201</v>
      </c>
      <c r="E2005" s="138" t="s">
        <v>203</v>
      </c>
      <c r="F2005" s="138"/>
      <c r="G2005" s="138"/>
      <c r="H2005" s="138"/>
      <c r="I2005" s="138" t="s">
        <v>195</v>
      </c>
      <c r="J2005" s="138">
        <v>2030</v>
      </c>
      <c r="K2005" s="139">
        <v>2</v>
      </c>
    </row>
    <row r="2006" spans="1:11" x14ac:dyDescent="0.35">
      <c r="A2006" s="138" t="s">
        <v>1484</v>
      </c>
      <c r="B2006" s="138" t="s">
        <v>1485</v>
      </c>
      <c r="C2006" s="138" t="s">
        <v>196</v>
      </c>
      <c r="D2006" s="138" t="s">
        <v>201</v>
      </c>
      <c r="E2006" s="138" t="s">
        <v>203</v>
      </c>
      <c r="F2006" s="138"/>
      <c r="G2006" s="138"/>
      <c r="H2006" s="138"/>
      <c r="I2006" s="138" t="s">
        <v>195</v>
      </c>
      <c r="J2006" s="138">
        <v>2040</v>
      </c>
      <c r="K2006" s="139">
        <v>2</v>
      </c>
    </row>
    <row r="2007" spans="1:11" x14ac:dyDescent="0.35">
      <c r="A2007" s="138" t="s">
        <v>1484</v>
      </c>
      <c r="B2007" s="138" t="s">
        <v>1485</v>
      </c>
      <c r="C2007" s="138" t="s">
        <v>196</v>
      </c>
      <c r="D2007" s="138" t="s">
        <v>201</v>
      </c>
      <c r="E2007" s="138" t="s">
        <v>203</v>
      </c>
      <c r="F2007" s="138"/>
      <c r="G2007" s="138"/>
      <c r="H2007" s="138"/>
      <c r="I2007" s="138" t="s">
        <v>195</v>
      </c>
      <c r="J2007" s="138">
        <v>2050</v>
      </c>
      <c r="K2007" s="139">
        <v>2</v>
      </c>
    </row>
    <row r="2008" spans="1:11" x14ac:dyDescent="0.3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3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3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3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3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3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3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3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3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3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3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3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3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3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3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3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3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3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3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3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3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3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3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3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3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3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3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3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3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3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3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3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3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3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3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3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3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3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3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3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3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3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3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3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3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3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3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3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3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3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3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3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3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3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3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3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3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3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3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3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3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3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3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3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3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3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3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3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3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3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3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3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3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3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3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3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3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3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3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3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3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3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3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3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3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3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3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3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3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3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3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35">
      <c r="A2099" s="138" t="s">
        <v>1484</v>
      </c>
      <c r="B2099" s="138" t="s">
        <v>1485</v>
      </c>
      <c r="C2099" s="138" t="s">
        <v>196</v>
      </c>
      <c r="D2099" s="138" t="s">
        <v>216</v>
      </c>
      <c r="E2099" s="138" t="s">
        <v>203</v>
      </c>
      <c r="F2099" s="138"/>
      <c r="G2099" s="138"/>
      <c r="H2099" s="138"/>
      <c r="I2099" s="138" t="s">
        <v>195</v>
      </c>
      <c r="J2099" s="138">
        <v>2015</v>
      </c>
      <c r="K2099" s="139">
        <v>25</v>
      </c>
    </row>
    <row r="2100" spans="1:11" x14ac:dyDescent="0.35">
      <c r="A2100" s="138" t="s">
        <v>1484</v>
      </c>
      <c r="B2100" s="138" t="s">
        <v>1485</v>
      </c>
      <c r="C2100" s="138" t="s">
        <v>196</v>
      </c>
      <c r="D2100" s="138" t="s">
        <v>216</v>
      </c>
      <c r="E2100" s="138" t="s">
        <v>203</v>
      </c>
      <c r="F2100" s="138"/>
      <c r="G2100" s="138"/>
      <c r="H2100" s="138"/>
      <c r="I2100" s="138" t="s">
        <v>195</v>
      </c>
      <c r="J2100" s="138">
        <v>2020</v>
      </c>
      <c r="K2100" s="139">
        <v>25</v>
      </c>
    </row>
    <row r="2101" spans="1:11" x14ac:dyDescent="0.35">
      <c r="A2101" s="138" t="s">
        <v>1484</v>
      </c>
      <c r="B2101" s="138" t="s">
        <v>1485</v>
      </c>
      <c r="C2101" s="138" t="s">
        <v>196</v>
      </c>
      <c r="D2101" s="138" t="s">
        <v>216</v>
      </c>
      <c r="E2101" s="138" t="s">
        <v>203</v>
      </c>
      <c r="F2101" s="138"/>
      <c r="G2101" s="138"/>
      <c r="H2101" s="138"/>
      <c r="I2101" s="138" t="s">
        <v>195</v>
      </c>
      <c r="J2101" s="138">
        <v>2030</v>
      </c>
      <c r="K2101" s="139">
        <v>25</v>
      </c>
    </row>
    <row r="2102" spans="1:11" x14ac:dyDescent="0.35">
      <c r="A2102" s="138" t="s">
        <v>1484</v>
      </c>
      <c r="B2102" s="138" t="s">
        <v>1485</v>
      </c>
      <c r="C2102" s="138" t="s">
        <v>196</v>
      </c>
      <c r="D2102" s="138" t="s">
        <v>216</v>
      </c>
      <c r="E2102" s="138" t="s">
        <v>203</v>
      </c>
      <c r="F2102" s="138"/>
      <c r="G2102" s="138"/>
      <c r="H2102" s="138"/>
      <c r="I2102" s="138" t="s">
        <v>195</v>
      </c>
      <c r="J2102" s="138">
        <v>2040</v>
      </c>
      <c r="K2102" s="139">
        <v>25</v>
      </c>
    </row>
    <row r="2103" spans="1:11" x14ac:dyDescent="0.35">
      <c r="A2103" s="138" t="s">
        <v>1484</v>
      </c>
      <c r="B2103" s="138" t="s">
        <v>1485</v>
      </c>
      <c r="C2103" s="138" t="s">
        <v>196</v>
      </c>
      <c r="D2103" s="138" t="s">
        <v>216</v>
      </c>
      <c r="E2103" s="138" t="s">
        <v>203</v>
      </c>
      <c r="F2103" s="138"/>
      <c r="G2103" s="138"/>
      <c r="H2103" s="138"/>
      <c r="I2103" s="138" t="s">
        <v>195</v>
      </c>
      <c r="J2103" s="138">
        <v>2050</v>
      </c>
      <c r="K2103" s="139">
        <v>25</v>
      </c>
    </row>
    <row r="2104" spans="1:11" x14ac:dyDescent="0.3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3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3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3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3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3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3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3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3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3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3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3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3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3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3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3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3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3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3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3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3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3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3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3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3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3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3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3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3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3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3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3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3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3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3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3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3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3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3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3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3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3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3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3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3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3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35">
      <c r="A2150" s="138" t="s">
        <v>1484</v>
      </c>
      <c r="B2150" s="138" t="s">
        <v>1485</v>
      </c>
      <c r="C2150" s="138" t="s">
        <v>234</v>
      </c>
      <c r="D2150" s="138" t="s">
        <v>1504</v>
      </c>
      <c r="E2150" s="138" t="s">
        <v>1466</v>
      </c>
      <c r="F2150" s="138"/>
      <c r="G2150" s="138"/>
      <c r="H2150" s="138"/>
      <c r="I2150" s="138" t="s">
        <v>195</v>
      </c>
      <c r="J2150" s="138">
        <v>2015</v>
      </c>
      <c r="K2150" s="139">
        <v>0</v>
      </c>
    </row>
    <row r="2151" spans="1:11" x14ac:dyDescent="0.35">
      <c r="A2151" s="138" t="s">
        <v>1484</v>
      </c>
      <c r="B2151" s="138" t="s">
        <v>1485</v>
      </c>
      <c r="C2151" s="138" t="s">
        <v>234</v>
      </c>
      <c r="D2151" s="138" t="s">
        <v>1504</v>
      </c>
      <c r="E2151" s="138" t="s">
        <v>1466</v>
      </c>
      <c r="F2151" s="138"/>
      <c r="G2151" s="138"/>
      <c r="H2151" s="138"/>
      <c r="I2151" s="138" t="s">
        <v>195</v>
      </c>
      <c r="J2151" s="138">
        <v>2020</v>
      </c>
      <c r="K2151" s="139">
        <v>0</v>
      </c>
    </row>
    <row r="2152" spans="1:11" x14ac:dyDescent="0.35">
      <c r="A2152" s="138" t="s">
        <v>1484</v>
      </c>
      <c r="B2152" s="138" t="s">
        <v>1485</v>
      </c>
      <c r="C2152" s="138" t="s">
        <v>234</v>
      </c>
      <c r="D2152" s="138" t="s">
        <v>1504</v>
      </c>
      <c r="E2152" s="138" t="s">
        <v>1466</v>
      </c>
      <c r="F2152" s="138"/>
      <c r="G2152" s="138"/>
      <c r="H2152" s="138"/>
      <c r="I2152" s="138" t="s">
        <v>195</v>
      </c>
      <c r="J2152" s="138">
        <v>2030</v>
      </c>
      <c r="K2152" s="139">
        <v>0</v>
      </c>
    </row>
    <row r="2153" spans="1:11" x14ac:dyDescent="0.35">
      <c r="A2153" s="138" t="s">
        <v>1484</v>
      </c>
      <c r="B2153" s="138" t="s">
        <v>1485</v>
      </c>
      <c r="C2153" s="138" t="s">
        <v>234</v>
      </c>
      <c r="D2153" s="138" t="s">
        <v>1504</v>
      </c>
      <c r="E2153" s="138" t="s">
        <v>1466</v>
      </c>
      <c r="F2153" s="138"/>
      <c r="G2153" s="138"/>
      <c r="H2153" s="138"/>
      <c r="I2153" s="138" t="s">
        <v>195</v>
      </c>
      <c r="J2153" s="138">
        <v>2040</v>
      </c>
      <c r="K2153" s="139">
        <v>0</v>
      </c>
    </row>
    <row r="2154" spans="1:11" x14ac:dyDescent="0.35">
      <c r="A2154" s="138" t="s">
        <v>1484</v>
      </c>
      <c r="B2154" s="138" t="s">
        <v>1485</v>
      </c>
      <c r="C2154" s="138" t="s">
        <v>234</v>
      </c>
      <c r="D2154" s="138" t="s">
        <v>1504</v>
      </c>
      <c r="E2154" s="138" t="s">
        <v>1466</v>
      </c>
      <c r="F2154" s="138"/>
      <c r="G2154" s="138"/>
      <c r="H2154" s="138"/>
      <c r="I2154" s="138" t="s">
        <v>195</v>
      </c>
      <c r="J2154" s="138">
        <v>2050</v>
      </c>
      <c r="K2154" s="139">
        <v>0</v>
      </c>
    </row>
    <row r="2155" spans="1:11" x14ac:dyDescent="0.3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3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3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3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3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3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3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3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3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3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3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3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3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3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3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3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3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3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3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3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3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3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3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3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3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3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3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3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3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3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3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3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3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3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3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3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3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3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3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3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3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3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3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3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3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3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3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3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3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3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3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3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3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3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3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3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3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3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3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3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3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35">
      <c r="A2216" s="138" t="s">
        <v>1510</v>
      </c>
      <c r="B2216" s="138" t="s">
        <v>1511</v>
      </c>
      <c r="C2216" s="138" t="s">
        <v>196</v>
      </c>
      <c r="D2216" s="138" t="s">
        <v>201</v>
      </c>
      <c r="E2216" s="138" t="s">
        <v>203</v>
      </c>
      <c r="F2216" s="138"/>
      <c r="G2216" s="138"/>
      <c r="H2216" s="138"/>
      <c r="I2216" s="138" t="s">
        <v>195</v>
      </c>
      <c r="J2216" s="138">
        <v>2015</v>
      </c>
      <c r="K2216" s="139">
        <v>2</v>
      </c>
    </row>
    <row r="2217" spans="1:11" x14ac:dyDescent="0.35">
      <c r="A2217" s="138" t="s">
        <v>1510</v>
      </c>
      <c r="B2217" s="138" t="s">
        <v>1511</v>
      </c>
      <c r="C2217" s="138" t="s">
        <v>196</v>
      </c>
      <c r="D2217" s="138" t="s">
        <v>201</v>
      </c>
      <c r="E2217" s="138" t="s">
        <v>203</v>
      </c>
      <c r="F2217" s="138"/>
      <c r="G2217" s="138"/>
      <c r="H2217" s="138"/>
      <c r="I2217" s="138" t="s">
        <v>195</v>
      </c>
      <c r="J2217" s="138">
        <v>2020</v>
      </c>
      <c r="K2217" s="139">
        <v>2</v>
      </c>
    </row>
    <row r="2218" spans="1:11" x14ac:dyDescent="0.35">
      <c r="A2218" s="138" t="s">
        <v>1510</v>
      </c>
      <c r="B2218" s="138" t="s">
        <v>1511</v>
      </c>
      <c r="C2218" s="138" t="s">
        <v>196</v>
      </c>
      <c r="D2218" s="138" t="s">
        <v>201</v>
      </c>
      <c r="E2218" s="138" t="s">
        <v>203</v>
      </c>
      <c r="F2218" s="138"/>
      <c r="G2218" s="138"/>
      <c r="H2218" s="138"/>
      <c r="I2218" s="138" t="s">
        <v>195</v>
      </c>
      <c r="J2218" s="138">
        <v>2030</v>
      </c>
      <c r="K2218" s="139">
        <v>2</v>
      </c>
    </row>
    <row r="2219" spans="1:11" x14ac:dyDescent="0.35">
      <c r="A2219" s="138" t="s">
        <v>1510</v>
      </c>
      <c r="B2219" s="138" t="s">
        <v>1511</v>
      </c>
      <c r="C2219" s="138" t="s">
        <v>196</v>
      </c>
      <c r="D2219" s="138" t="s">
        <v>201</v>
      </c>
      <c r="E2219" s="138" t="s">
        <v>203</v>
      </c>
      <c r="F2219" s="138"/>
      <c r="G2219" s="138"/>
      <c r="H2219" s="138"/>
      <c r="I2219" s="138" t="s">
        <v>195</v>
      </c>
      <c r="J2219" s="138">
        <v>2040</v>
      </c>
      <c r="K2219" s="139">
        <v>2</v>
      </c>
    </row>
    <row r="2220" spans="1:11" x14ac:dyDescent="0.35">
      <c r="A2220" s="138" t="s">
        <v>1510</v>
      </c>
      <c r="B2220" s="138" t="s">
        <v>1511</v>
      </c>
      <c r="C2220" s="138" t="s">
        <v>196</v>
      </c>
      <c r="D2220" s="138" t="s">
        <v>201</v>
      </c>
      <c r="E2220" s="138" t="s">
        <v>203</v>
      </c>
      <c r="F2220" s="138"/>
      <c r="G2220" s="138"/>
      <c r="H2220" s="138"/>
      <c r="I2220" s="138" t="s">
        <v>195</v>
      </c>
      <c r="J2220" s="138">
        <v>2050</v>
      </c>
      <c r="K2220" s="139">
        <v>2</v>
      </c>
    </row>
    <row r="2221" spans="1:11" x14ac:dyDescent="0.3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3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3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3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3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3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3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3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3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3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3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3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3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3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3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3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3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3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3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3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3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3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3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3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3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3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3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3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3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3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3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3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3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3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3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3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3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3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3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3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3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3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3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3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3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3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3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3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3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3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3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3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3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3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3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3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3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3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3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3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3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3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3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3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3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3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3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3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3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3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3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3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3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3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3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3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3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3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3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3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3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3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3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3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3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3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35">
      <c r="A2307" s="138" t="s">
        <v>1510</v>
      </c>
      <c r="B2307" s="138" t="s">
        <v>1511</v>
      </c>
      <c r="C2307" s="138" t="s">
        <v>196</v>
      </c>
      <c r="D2307" s="138" t="s">
        <v>355</v>
      </c>
      <c r="E2307" s="138" t="s">
        <v>1295</v>
      </c>
      <c r="F2307" s="138"/>
      <c r="G2307" s="138"/>
      <c r="H2307" s="138"/>
      <c r="I2307" s="138" t="s">
        <v>195</v>
      </c>
      <c r="J2307" s="138">
        <v>2015</v>
      </c>
      <c r="K2307" s="139">
        <v>2</v>
      </c>
    </row>
    <row r="2308" spans="1:11" x14ac:dyDescent="0.35">
      <c r="A2308" s="138" t="s">
        <v>1510</v>
      </c>
      <c r="B2308" s="138" t="s">
        <v>1511</v>
      </c>
      <c r="C2308" s="138" t="s">
        <v>196</v>
      </c>
      <c r="D2308" s="138" t="s">
        <v>355</v>
      </c>
      <c r="E2308" s="138" t="s">
        <v>1295</v>
      </c>
      <c r="F2308" s="138"/>
      <c r="G2308" s="138"/>
      <c r="H2308" s="138"/>
      <c r="I2308" s="138" t="s">
        <v>195</v>
      </c>
      <c r="J2308" s="138">
        <v>2020</v>
      </c>
      <c r="K2308" s="139">
        <v>2</v>
      </c>
    </row>
    <row r="2309" spans="1:11" x14ac:dyDescent="0.35">
      <c r="A2309" s="138" t="s">
        <v>1510</v>
      </c>
      <c r="B2309" s="138" t="s">
        <v>1511</v>
      </c>
      <c r="C2309" s="138" t="s">
        <v>196</v>
      </c>
      <c r="D2309" s="138" t="s">
        <v>355</v>
      </c>
      <c r="E2309" s="138" t="s">
        <v>1295</v>
      </c>
      <c r="F2309" s="138"/>
      <c r="G2309" s="138"/>
      <c r="H2309" s="138"/>
      <c r="I2309" s="138" t="s">
        <v>195</v>
      </c>
      <c r="J2309" s="138">
        <v>2030</v>
      </c>
      <c r="K2309" s="139">
        <v>2</v>
      </c>
    </row>
    <row r="2310" spans="1:11" x14ac:dyDescent="0.35">
      <c r="A2310" s="138" t="s">
        <v>1510</v>
      </c>
      <c r="B2310" s="138" t="s">
        <v>1511</v>
      </c>
      <c r="C2310" s="138" t="s">
        <v>196</v>
      </c>
      <c r="D2310" s="138" t="s">
        <v>355</v>
      </c>
      <c r="E2310" s="138" t="s">
        <v>1295</v>
      </c>
      <c r="F2310" s="138"/>
      <c r="G2310" s="138"/>
      <c r="H2310" s="138"/>
      <c r="I2310" s="138" t="s">
        <v>195</v>
      </c>
      <c r="J2310" s="138">
        <v>2040</v>
      </c>
      <c r="K2310" s="139">
        <v>2</v>
      </c>
    </row>
    <row r="2311" spans="1:11" x14ac:dyDescent="0.35">
      <c r="A2311" s="138" t="s">
        <v>1510</v>
      </c>
      <c r="B2311" s="138" t="s">
        <v>1511</v>
      </c>
      <c r="C2311" s="138" t="s">
        <v>196</v>
      </c>
      <c r="D2311" s="138" t="s">
        <v>355</v>
      </c>
      <c r="E2311" s="138" t="s">
        <v>1295</v>
      </c>
      <c r="F2311" s="138"/>
      <c r="G2311" s="138"/>
      <c r="H2311" s="138"/>
      <c r="I2311" s="138" t="s">
        <v>195</v>
      </c>
      <c r="J2311" s="138">
        <v>2050</v>
      </c>
      <c r="K2311" s="139">
        <v>2</v>
      </c>
    </row>
    <row r="2312" spans="1:11" x14ac:dyDescent="0.35">
      <c r="A2312" s="138" t="s">
        <v>1510</v>
      </c>
      <c r="B2312" s="138" t="s">
        <v>1511</v>
      </c>
      <c r="C2312" s="138" t="s">
        <v>196</v>
      </c>
      <c r="D2312" s="138" t="s">
        <v>216</v>
      </c>
      <c r="E2312" s="138" t="s">
        <v>203</v>
      </c>
      <c r="F2312" s="138"/>
      <c r="G2312" s="138"/>
      <c r="H2312" s="138"/>
      <c r="I2312" s="138" t="s">
        <v>195</v>
      </c>
      <c r="J2312" s="138">
        <v>2015</v>
      </c>
      <c r="K2312" s="139">
        <v>25</v>
      </c>
    </row>
    <row r="2313" spans="1:11" x14ac:dyDescent="0.35">
      <c r="A2313" s="138" t="s">
        <v>1510</v>
      </c>
      <c r="B2313" s="138" t="s">
        <v>1511</v>
      </c>
      <c r="C2313" s="138" t="s">
        <v>196</v>
      </c>
      <c r="D2313" s="138" t="s">
        <v>216</v>
      </c>
      <c r="E2313" s="138" t="s">
        <v>203</v>
      </c>
      <c r="F2313" s="138"/>
      <c r="G2313" s="138"/>
      <c r="H2313" s="138"/>
      <c r="I2313" s="138" t="s">
        <v>195</v>
      </c>
      <c r="J2313" s="138">
        <v>2020</v>
      </c>
      <c r="K2313" s="139">
        <v>25</v>
      </c>
    </row>
    <row r="2314" spans="1:11" x14ac:dyDescent="0.35">
      <c r="A2314" s="138" t="s">
        <v>1510</v>
      </c>
      <c r="B2314" s="138" t="s">
        <v>1511</v>
      </c>
      <c r="C2314" s="138" t="s">
        <v>196</v>
      </c>
      <c r="D2314" s="138" t="s">
        <v>216</v>
      </c>
      <c r="E2314" s="138" t="s">
        <v>203</v>
      </c>
      <c r="F2314" s="138"/>
      <c r="G2314" s="138"/>
      <c r="H2314" s="138"/>
      <c r="I2314" s="138" t="s">
        <v>195</v>
      </c>
      <c r="J2314" s="138">
        <v>2030</v>
      </c>
      <c r="K2314" s="139">
        <v>25</v>
      </c>
    </row>
    <row r="2315" spans="1:11" x14ac:dyDescent="0.35">
      <c r="A2315" s="138" t="s">
        <v>1510</v>
      </c>
      <c r="B2315" s="138" t="s">
        <v>1511</v>
      </c>
      <c r="C2315" s="138" t="s">
        <v>196</v>
      </c>
      <c r="D2315" s="138" t="s">
        <v>216</v>
      </c>
      <c r="E2315" s="138" t="s">
        <v>203</v>
      </c>
      <c r="F2315" s="138"/>
      <c r="G2315" s="138"/>
      <c r="H2315" s="138"/>
      <c r="I2315" s="138" t="s">
        <v>195</v>
      </c>
      <c r="J2315" s="138">
        <v>2040</v>
      </c>
      <c r="K2315" s="139">
        <v>25</v>
      </c>
    </row>
    <row r="2316" spans="1:11" x14ac:dyDescent="0.35">
      <c r="A2316" s="138" t="s">
        <v>1510</v>
      </c>
      <c r="B2316" s="138" t="s">
        <v>1511</v>
      </c>
      <c r="C2316" s="138" t="s">
        <v>196</v>
      </c>
      <c r="D2316" s="138" t="s">
        <v>216</v>
      </c>
      <c r="E2316" s="138" t="s">
        <v>203</v>
      </c>
      <c r="F2316" s="138"/>
      <c r="G2316" s="138"/>
      <c r="H2316" s="138"/>
      <c r="I2316" s="138" t="s">
        <v>195</v>
      </c>
      <c r="J2316" s="138">
        <v>2050</v>
      </c>
      <c r="K2316" s="139">
        <v>25</v>
      </c>
    </row>
    <row r="2317" spans="1:11" x14ac:dyDescent="0.3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3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3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3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3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3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3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3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3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3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3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3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3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3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3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3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3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3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3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3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3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3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3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3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3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3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3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3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3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3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3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3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3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3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3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3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3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3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3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3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3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3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3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3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3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3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35">
      <c r="A2363" s="138" t="s">
        <v>1510</v>
      </c>
      <c r="B2363" s="138" t="s">
        <v>1511</v>
      </c>
      <c r="C2363" s="138" t="s">
        <v>234</v>
      </c>
      <c r="D2363" s="138" t="s">
        <v>1521</v>
      </c>
      <c r="E2363" s="138" t="s">
        <v>1472</v>
      </c>
      <c r="F2363" s="138"/>
      <c r="G2363" s="138"/>
      <c r="H2363" s="138"/>
      <c r="I2363" s="138" t="s">
        <v>195</v>
      </c>
      <c r="J2363" s="138">
        <v>2015</v>
      </c>
      <c r="K2363" s="139">
        <v>0</v>
      </c>
    </row>
    <row r="2364" spans="1:11" x14ac:dyDescent="0.35">
      <c r="A2364" s="138" t="s">
        <v>1510</v>
      </c>
      <c r="B2364" s="138" t="s">
        <v>1511</v>
      </c>
      <c r="C2364" s="138" t="s">
        <v>234</v>
      </c>
      <c r="D2364" s="138" t="s">
        <v>1521</v>
      </c>
      <c r="E2364" s="138" t="s">
        <v>1472</v>
      </c>
      <c r="F2364" s="138"/>
      <c r="G2364" s="138"/>
      <c r="H2364" s="138"/>
      <c r="I2364" s="138" t="s">
        <v>195</v>
      </c>
      <c r="J2364" s="138">
        <v>2020</v>
      </c>
      <c r="K2364" s="139">
        <v>0</v>
      </c>
    </row>
    <row r="2365" spans="1:11" x14ac:dyDescent="0.35">
      <c r="A2365" s="138" t="s">
        <v>1510</v>
      </c>
      <c r="B2365" s="138" t="s">
        <v>1511</v>
      </c>
      <c r="C2365" s="138" t="s">
        <v>234</v>
      </c>
      <c r="D2365" s="138" t="s">
        <v>1521</v>
      </c>
      <c r="E2365" s="138" t="s">
        <v>1472</v>
      </c>
      <c r="F2365" s="138"/>
      <c r="G2365" s="138"/>
      <c r="H2365" s="138"/>
      <c r="I2365" s="138" t="s">
        <v>195</v>
      </c>
      <c r="J2365" s="138">
        <v>2030</v>
      </c>
      <c r="K2365" s="139">
        <v>0</v>
      </c>
    </row>
    <row r="2366" spans="1:11" x14ac:dyDescent="0.35">
      <c r="A2366" s="138" t="s">
        <v>1510</v>
      </c>
      <c r="B2366" s="138" t="s">
        <v>1511</v>
      </c>
      <c r="C2366" s="138" t="s">
        <v>234</v>
      </c>
      <c r="D2366" s="138" t="s">
        <v>1521</v>
      </c>
      <c r="E2366" s="138" t="s">
        <v>1472</v>
      </c>
      <c r="F2366" s="138"/>
      <c r="G2366" s="138"/>
      <c r="H2366" s="138"/>
      <c r="I2366" s="138" t="s">
        <v>195</v>
      </c>
      <c r="J2366" s="138">
        <v>2050</v>
      </c>
      <c r="K2366" s="139">
        <v>0</v>
      </c>
    </row>
    <row r="2367" spans="1:11" x14ac:dyDescent="0.3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3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3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3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3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3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3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3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3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3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3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3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3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3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3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3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3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3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3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3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3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3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3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3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3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3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3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3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3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3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3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3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3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3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3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3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3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3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3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3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3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3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3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3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3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3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3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3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3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3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3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3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3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3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3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3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3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3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3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3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3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35">
      <c r="A2428" s="138" t="s">
        <v>1525</v>
      </c>
      <c r="B2428" s="138" t="s">
        <v>1526</v>
      </c>
      <c r="C2428" s="138" t="s">
        <v>196</v>
      </c>
      <c r="D2428" s="138" t="s">
        <v>201</v>
      </c>
      <c r="E2428" s="138" t="s">
        <v>203</v>
      </c>
      <c r="F2428" s="138"/>
      <c r="G2428" s="138"/>
      <c r="H2428" s="138"/>
      <c r="I2428" s="138" t="s">
        <v>195</v>
      </c>
      <c r="J2428" s="138">
        <v>2015</v>
      </c>
      <c r="K2428" s="139">
        <v>2</v>
      </c>
    </row>
    <row r="2429" spans="1:11" x14ac:dyDescent="0.35">
      <c r="A2429" s="138" t="s">
        <v>1525</v>
      </c>
      <c r="B2429" s="138" t="s">
        <v>1526</v>
      </c>
      <c r="C2429" s="138" t="s">
        <v>196</v>
      </c>
      <c r="D2429" s="138" t="s">
        <v>201</v>
      </c>
      <c r="E2429" s="138" t="s">
        <v>203</v>
      </c>
      <c r="F2429" s="138"/>
      <c r="G2429" s="138"/>
      <c r="H2429" s="138"/>
      <c r="I2429" s="138" t="s">
        <v>195</v>
      </c>
      <c r="J2429" s="138">
        <v>2020</v>
      </c>
      <c r="K2429" s="139">
        <v>2</v>
      </c>
    </row>
    <row r="2430" spans="1:11" x14ac:dyDescent="0.35">
      <c r="A2430" s="138" t="s">
        <v>1525</v>
      </c>
      <c r="B2430" s="138" t="s">
        <v>1526</v>
      </c>
      <c r="C2430" s="138" t="s">
        <v>196</v>
      </c>
      <c r="D2430" s="138" t="s">
        <v>201</v>
      </c>
      <c r="E2430" s="138" t="s">
        <v>203</v>
      </c>
      <c r="F2430" s="138"/>
      <c r="G2430" s="138"/>
      <c r="H2430" s="138"/>
      <c r="I2430" s="138" t="s">
        <v>195</v>
      </c>
      <c r="J2430" s="138">
        <v>2030</v>
      </c>
      <c r="K2430" s="139">
        <v>2</v>
      </c>
    </row>
    <row r="2431" spans="1:11" x14ac:dyDescent="0.35">
      <c r="A2431" s="138" t="s">
        <v>1525</v>
      </c>
      <c r="B2431" s="138" t="s">
        <v>1526</v>
      </c>
      <c r="C2431" s="138" t="s">
        <v>196</v>
      </c>
      <c r="D2431" s="138" t="s">
        <v>201</v>
      </c>
      <c r="E2431" s="138" t="s">
        <v>203</v>
      </c>
      <c r="F2431" s="138"/>
      <c r="G2431" s="138"/>
      <c r="H2431" s="138"/>
      <c r="I2431" s="138" t="s">
        <v>195</v>
      </c>
      <c r="J2431" s="138">
        <v>2040</v>
      </c>
      <c r="K2431" s="139">
        <v>2</v>
      </c>
    </row>
    <row r="2432" spans="1:11" x14ac:dyDescent="0.35">
      <c r="A2432" s="138" t="s">
        <v>1525</v>
      </c>
      <c r="B2432" s="138" t="s">
        <v>1526</v>
      </c>
      <c r="C2432" s="138" t="s">
        <v>196</v>
      </c>
      <c r="D2432" s="138" t="s">
        <v>201</v>
      </c>
      <c r="E2432" s="138" t="s">
        <v>203</v>
      </c>
      <c r="F2432" s="138"/>
      <c r="G2432" s="138"/>
      <c r="H2432" s="138"/>
      <c r="I2432" s="138" t="s">
        <v>195</v>
      </c>
      <c r="J2432" s="138">
        <v>2050</v>
      </c>
      <c r="K2432" s="139">
        <v>2</v>
      </c>
    </row>
    <row r="2433" spans="1:11" x14ac:dyDescent="0.3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3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3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3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3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3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3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3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3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3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3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3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3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3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3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3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3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3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3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3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3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3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3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3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3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3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3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3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3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3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3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3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3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3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3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3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3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3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3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3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3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3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3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3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3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3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3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3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3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3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3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3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3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3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35">
      <c r="A2487" s="138" t="s">
        <v>1525</v>
      </c>
      <c r="B2487" s="138" t="s">
        <v>1526</v>
      </c>
      <c r="C2487" s="138" t="s">
        <v>196</v>
      </c>
      <c r="D2487" s="138" t="s">
        <v>1218</v>
      </c>
      <c r="E2487" s="138" t="s">
        <v>1206</v>
      </c>
      <c r="F2487" s="138"/>
      <c r="G2487" s="138"/>
      <c r="H2487" s="138"/>
      <c r="I2487" s="138" t="s">
        <v>195</v>
      </c>
      <c r="J2487" s="138">
        <v>2015</v>
      </c>
      <c r="K2487" s="139">
        <v>0</v>
      </c>
    </row>
    <row r="2488" spans="1:11" x14ac:dyDescent="0.35">
      <c r="A2488" s="138" t="s">
        <v>1525</v>
      </c>
      <c r="B2488" s="138" t="s">
        <v>1526</v>
      </c>
      <c r="C2488" s="138" t="s">
        <v>196</v>
      </c>
      <c r="D2488" s="138" t="s">
        <v>1218</v>
      </c>
      <c r="E2488" s="138" t="s">
        <v>1206</v>
      </c>
      <c r="F2488" s="138"/>
      <c r="G2488" s="138"/>
      <c r="H2488" s="138"/>
      <c r="I2488" s="138" t="s">
        <v>195</v>
      </c>
      <c r="J2488" s="138">
        <v>2020</v>
      </c>
      <c r="K2488" s="139">
        <v>0</v>
      </c>
    </row>
    <row r="2489" spans="1:11" x14ac:dyDescent="0.35">
      <c r="A2489" s="138" t="s">
        <v>1525</v>
      </c>
      <c r="B2489" s="138" t="s">
        <v>1526</v>
      </c>
      <c r="C2489" s="138" t="s">
        <v>196</v>
      </c>
      <c r="D2489" s="138" t="s">
        <v>1218</v>
      </c>
      <c r="E2489" s="138" t="s">
        <v>1206</v>
      </c>
      <c r="F2489" s="138"/>
      <c r="G2489" s="138"/>
      <c r="H2489" s="138"/>
      <c r="I2489" s="138" t="s">
        <v>195</v>
      </c>
      <c r="J2489" s="138">
        <v>2030</v>
      </c>
      <c r="K2489" s="139">
        <v>0</v>
      </c>
    </row>
    <row r="2490" spans="1:11" x14ac:dyDescent="0.35">
      <c r="A2490" s="138" t="s">
        <v>1525</v>
      </c>
      <c r="B2490" s="138" t="s">
        <v>1526</v>
      </c>
      <c r="C2490" s="138" t="s">
        <v>196</v>
      </c>
      <c r="D2490" s="138" t="s">
        <v>1218</v>
      </c>
      <c r="E2490" s="138" t="s">
        <v>1206</v>
      </c>
      <c r="F2490" s="138"/>
      <c r="G2490" s="138"/>
      <c r="H2490" s="138"/>
      <c r="I2490" s="138" t="s">
        <v>195</v>
      </c>
      <c r="J2490" s="138">
        <v>2040</v>
      </c>
      <c r="K2490" s="139">
        <v>0</v>
      </c>
    </row>
    <row r="2491" spans="1:11" x14ac:dyDescent="0.35">
      <c r="A2491" s="138" t="s">
        <v>1525</v>
      </c>
      <c r="B2491" s="138" t="s">
        <v>1526</v>
      </c>
      <c r="C2491" s="138" t="s">
        <v>196</v>
      </c>
      <c r="D2491" s="138" t="s">
        <v>1218</v>
      </c>
      <c r="E2491" s="138" t="s">
        <v>1206</v>
      </c>
      <c r="F2491" s="138"/>
      <c r="G2491" s="138"/>
      <c r="H2491" s="138"/>
      <c r="I2491" s="138" t="s">
        <v>195</v>
      </c>
      <c r="J2491" s="138">
        <v>2050</v>
      </c>
      <c r="K2491" s="139">
        <v>0</v>
      </c>
    </row>
    <row r="2492" spans="1:11" x14ac:dyDescent="0.3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3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3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3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3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3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3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3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3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35">
      <c r="A2501" s="138" t="s">
        <v>1525</v>
      </c>
      <c r="B2501" s="138" t="s">
        <v>1526</v>
      </c>
      <c r="C2501" s="138" t="s">
        <v>196</v>
      </c>
      <c r="D2501" s="138" t="s">
        <v>355</v>
      </c>
      <c r="E2501" s="138" t="s">
        <v>1295</v>
      </c>
      <c r="F2501" s="138"/>
      <c r="G2501" s="138"/>
      <c r="H2501" s="138"/>
      <c r="I2501" s="138" t="s">
        <v>195</v>
      </c>
      <c r="J2501" s="138">
        <v>2015</v>
      </c>
      <c r="K2501" s="139">
        <v>2</v>
      </c>
    </row>
    <row r="2502" spans="1:11" x14ac:dyDescent="0.35">
      <c r="A2502" s="138" t="s">
        <v>1525</v>
      </c>
      <c r="B2502" s="138" t="s">
        <v>1526</v>
      </c>
      <c r="C2502" s="138" t="s">
        <v>196</v>
      </c>
      <c r="D2502" s="138" t="s">
        <v>355</v>
      </c>
      <c r="E2502" s="138" t="s">
        <v>1295</v>
      </c>
      <c r="F2502" s="138"/>
      <c r="G2502" s="138"/>
      <c r="H2502" s="138"/>
      <c r="I2502" s="138" t="s">
        <v>195</v>
      </c>
      <c r="J2502" s="138">
        <v>2020</v>
      </c>
      <c r="K2502" s="139">
        <v>2</v>
      </c>
    </row>
    <row r="2503" spans="1:11" x14ac:dyDescent="0.35">
      <c r="A2503" s="138" t="s">
        <v>1525</v>
      </c>
      <c r="B2503" s="138" t="s">
        <v>1526</v>
      </c>
      <c r="C2503" s="138" t="s">
        <v>196</v>
      </c>
      <c r="D2503" s="138" t="s">
        <v>355</v>
      </c>
      <c r="E2503" s="138" t="s">
        <v>1295</v>
      </c>
      <c r="F2503" s="138"/>
      <c r="G2503" s="138"/>
      <c r="H2503" s="138"/>
      <c r="I2503" s="138" t="s">
        <v>195</v>
      </c>
      <c r="J2503" s="138">
        <v>2030</v>
      </c>
      <c r="K2503" s="139">
        <v>2</v>
      </c>
    </row>
    <row r="2504" spans="1:11" x14ac:dyDescent="0.35">
      <c r="A2504" s="138" t="s">
        <v>1525</v>
      </c>
      <c r="B2504" s="138" t="s">
        <v>1526</v>
      </c>
      <c r="C2504" s="138" t="s">
        <v>196</v>
      </c>
      <c r="D2504" s="138" t="s">
        <v>355</v>
      </c>
      <c r="E2504" s="138" t="s">
        <v>1295</v>
      </c>
      <c r="F2504" s="138"/>
      <c r="G2504" s="138"/>
      <c r="H2504" s="138"/>
      <c r="I2504" s="138" t="s">
        <v>195</v>
      </c>
      <c r="J2504" s="138">
        <v>2040</v>
      </c>
      <c r="K2504" s="139">
        <v>2</v>
      </c>
    </row>
    <row r="2505" spans="1:11" x14ac:dyDescent="0.35">
      <c r="A2505" s="138" t="s">
        <v>1525</v>
      </c>
      <c r="B2505" s="138" t="s">
        <v>1526</v>
      </c>
      <c r="C2505" s="138" t="s">
        <v>196</v>
      </c>
      <c r="D2505" s="138" t="s">
        <v>355</v>
      </c>
      <c r="E2505" s="138" t="s">
        <v>1295</v>
      </c>
      <c r="F2505" s="138"/>
      <c r="G2505" s="138"/>
      <c r="H2505" s="138"/>
      <c r="I2505" s="138" t="s">
        <v>195</v>
      </c>
      <c r="J2505" s="138">
        <v>2050</v>
      </c>
      <c r="K2505" s="139">
        <v>2</v>
      </c>
    </row>
    <row r="2506" spans="1:11" x14ac:dyDescent="0.35">
      <c r="A2506" s="138" t="s">
        <v>1525</v>
      </c>
      <c r="B2506" s="138" t="s">
        <v>1526</v>
      </c>
      <c r="C2506" s="138" t="s">
        <v>196</v>
      </c>
      <c r="D2506" s="138" t="s">
        <v>216</v>
      </c>
      <c r="E2506" s="138" t="s">
        <v>203</v>
      </c>
      <c r="F2506" s="138"/>
      <c r="G2506" s="138"/>
      <c r="H2506" s="138"/>
      <c r="I2506" s="138" t="s">
        <v>195</v>
      </c>
      <c r="J2506" s="138">
        <v>2015</v>
      </c>
      <c r="K2506" s="139">
        <v>25</v>
      </c>
    </row>
    <row r="2507" spans="1:11" x14ac:dyDescent="0.35">
      <c r="A2507" s="138" t="s">
        <v>1525</v>
      </c>
      <c r="B2507" s="138" t="s">
        <v>1526</v>
      </c>
      <c r="C2507" s="138" t="s">
        <v>196</v>
      </c>
      <c r="D2507" s="138" t="s">
        <v>216</v>
      </c>
      <c r="E2507" s="138" t="s">
        <v>203</v>
      </c>
      <c r="F2507" s="138"/>
      <c r="G2507" s="138"/>
      <c r="H2507" s="138"/>
      <c r="I2507" s="138" t="s">
        <v>195</v>
      </c>
      <c r="J2507" s="138">
        <v>2020</v>
      </c>
      <c r="K2507" s="139">
        <v>25</v>
      </c>
    </row>
    <row r="2508" spans="1:11" x14ac:dyDescent="0.35">
      <c r="A2508" s="138" t="s">
        <v>1525</v>
      </c>
      <c r="B2508" s="138" t="s">
        <v>1526</v>
      </c>
      <c r="C2508" s="138" t="s">
        <v>196</v>
      </c>
      <c r="D2508" s="138" t="s">
        <v>216</v>
      </c>
      <c r="E2508" s="138" t="s">
        <v>203</v>
      </c>
      <c r="F2508" s="138"/>
      <c r="G2508" s="138"/>
      <c r="H2508" s="138"/>
      <c r="I2508" s="138" t="s">
        <v>195</v>
      </c>
      <c r="J2508" s="138">
        <v>2030</v>
      </c>
      <c r="K2508" s="139">
        <v>25</v>
      </c>
    </row>
    <row r="2509" spans="1:11" x14ac:dyDescent="0.35">
      <c r="A2509" s="138" t="s">
        <v>1525</v>
      </c>
      <c r="B2509" s="138" t="s">
        <v>1526</v>
      </c>
      <c r="C2509" s="138" t="s">
        <v>196</v>
      </c>
      <c r="D2509" s="138" t="s">
        <v>216</v>
      </c>
      <c r="E2509" s="138" t="s">
        <v>203</v>
      </c>
      <c r="F2509" s="138"/>
      <c r="G2509" s="138"/>
      <c r="H2509" s="138"/>
      <c r="I2509" s="138" t="s">
        <v>195</v>
      </c>
      <c r="J2509" s="138">
        <v>2040</v>
      </c>
      <c r="K2509" s="139">
        <v>25</v>
      </c>
    </row>
    <row r="2510" spans="1:11" x14ac:dyDescent="0.35">
      <c r="A2510" s="138" t="s">
        <v>1525</v>
      </c>
      <c r="B2510" s="138" t="s">
        <v>1526</v>
      </c>
      <c r="C2510" s="138" t="s">
        <v>196</v>
      </c>
      <c r="D2510" s="138" t="s">
        <v>216</v>
      </c>
      <c r="E2510" s="138" t="s">
        <v>203</v>
      </c>
      <c r="F2510" s="138"/>
      <c r="G2510" s="138"/>
      <c r="H2510" s="138"/>
      <c r="I2510" s="138" t="s">
        <v>195</v>
      </c>
      <c r="J2510" s="138">
        <v>2050</v>
      </c>
      <c r="K2510" s="139">
        <v>25</v>
      </c>
    </row>
    <row r="2511" spans="1:11" x14ac:dyDescent="0.3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3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3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3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3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3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3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3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3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3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3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3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3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3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3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3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3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3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3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3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3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3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3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3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3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3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3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3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3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3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3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3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3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3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3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3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3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3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3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3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3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3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3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3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3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3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3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3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3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3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3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3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3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3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3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3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3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3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3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3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3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3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3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3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3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3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3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3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3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3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3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3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3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3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3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3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3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3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3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3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3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3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3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3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3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3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3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3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3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3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3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3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3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3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3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3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3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3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3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3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3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3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3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35">
      <c r="A2614" s="138" t="s">
        <v>1546</v>
      </c>
      <c r="B2614" s="138" t="s">
        <v>1547</v>
      </c>
      <c r="C2614" s="138" t="s">
        <v>196</v>
      </c>
      <c r="D2614" s="138" t="s">
        <v>201</v>
      </c>
      <c r="E2614" s="138" t="s">
        <v>203</v>
      </c>
      <c r="F2614" s="138"/>
      <c r="G2614" s="138"/>
      <c r="H2614" s="138"/>
      <c r="I2614" s="138" t="s">
        <v>195</v>
      </c>
      <c r="J2614" s="138">
        <v>2015</v>
      </c>
      <c r="K2614" s="139">
        <v>2</v>
      </c>
    </row>
    <row r="2615" spans="1:11" x14ac:dyDescent="0.35">
      <c r="A2615" s="138" t="s">
        <v>1546</v>
      </c>
      <c r="B2615" s="138" t="s">
        <v>1547</v>
      </c>
      <c r="C2615" s="138" t="s">
        <v>196</v>
      </c>
      <c r="D2615" s="138" t="s">
        <v>201</v>
      </c>
      <c r="E2615" s="138" t="s">
        <v>203</v>
      </c>
      <c r="F2615" s="138"/>
      <c r="G2615" s="138"/>
      <c r="H2615" s="138"/>
      <c r="I2615" s="138" t="s">
        <v>195</v>
      </c>
      <c r="J2615" s="138">
        <v>2020</v>
      </c>
      <c r="K2615" s="139">
        <v>2</v>
      </c>
    </row>
    <row r="2616" spans="1:11" x14ac:dyDescent="0.35">
      <c r="A2616" s="138" t="s">
        <v>1546</v>
      </c>
      <c r="B2616" s="138" t="s">
        <v>1547</v>
      </c>
      <c r="C2616" s="138" t="s">
        <v>196</v>
      </c>
      <c r="D2616" s="138" t="s">
        <v>201</v>
      </c>
      <c r="E2616" s="138" t="s">
        <v>203</v>
      </c>
      <c r="F2616" s="138"/>
      <c r="G2616" s="138"/>
      <c r="H2616" s="138"/>
      <c r="I2616" s="138" t="s">
        <v>195</v>
      </c>
      <c r="J2616" s="138">
        <v>2030</v>
      </c>
      <c r="K2616" s="139">
        <v>2</v>
      </c>
    </row>
    <row r="2617" spans="1:11" x14ac:dyDescent="0.35">
      <c r="A2617" s="138" t="s">
        <v>1546</v>
      </c>
      <c r="B2617" s="138" t="s">
        <v>1547</v>
      </c>
      <c r="C2617" s="138" t="s">
        <v>196</v>
      </c>
      <c r="D2617" s="138" t="s">
        <v>201</v>
      </c>
      <c r="E2617" s="138" t="s">
        <v>203</v>
      </c>
      <c r="F2617" s="138"/>
      <c r="G2617" s="138"/>
      <c r="H2617" s="138"/>
      <c r="I2617" s="138" t="s">
        <v>195</v>
      </c>
      <c r="J2617" s="138">
        <v>2040</v>
      </c>
      <c r="K2617" s="139">
        <v>2</v>
      </c>
    </row>
    <row r="2618" spans="1:11" x14ac:dyDescent="0.35">
      <c r="A2618" s="138" t="s">
        <v>1546</v>
      </c>
      <c r="B2618" s="138" t="s">
        <v>1547</v>
      </c>
      <c r="C2618" s="138" t="s">
        <v>196</v>
      </c>
      <c r="D2618" s="138" t="s">
        <v>201</v>
      </c>
      <c r="E2618" s="138" t="s">
        <v>203</v>
      </c>
      <c r="F2618" s="138"/>
      <c r="G2618" s="138"/>
      <c r="H2618" s="138"/>
      <c r="I2618" s="138" t="s">
        <v>195</v>
      </c>
      <c r="J2618" s="138">
        <v>2050</v>
      </c>
      <c r="K2618" s="139">
        <v>2</v>
      </c>
    </row>
    <row r="2619" spans="1:11" x14ac:dyDescent="0.3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3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3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3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3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3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3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3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3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3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35">
      <c r="A2629" s="138" t="s">
        <v>1546</v>
      </c>
      <c r="B2629" s="138" t="s">
        <v>1547</v>
      </c>
      <c r="C2629" s="138" t="s">
        <v>196</v>
      </c>
      <c r="D2629" s="138" t="s">
        <v>1218</v>
      </c>
      <c r="E2629" s="138" t="s">
        <v>1206</v>
      </c>
      <c r="F2629" s="138"/>
      <c r="G2629" s="138"/>
      <c r="H2629" s="138"/>
      <c r="I2629" s="138" t="s">
        <v>195</v>
      </c>
      <c r="J2629" s="138">
        <v>2020</v>
      </c>
      <c r="K2629" s="139">
        <v>4</v>
      </c>
    </row>
    <row r="2630" spans="1:11" x14ac:dyDescent="0.35">
      <c r="A2630" s="138" t="s">
        <v>1546</v>
      </c>
      <c r="B2630" s="138" t="s">
        <v>1547</v>
      </c>
      <c r="C2630" s="138" t="s">
        <v>196</v>
      </c>
      <c r="D2630" s="138" t="s">
        <v>1218</v>
      </c>
      <c r="E2630" s="138" t="s">
        <v>1206</v>
      </c>
      <c r="F2630" s="138"/>
      <c r="G2630" s="138"/>
      <c r="H2630" s="138"/>
      <c r="I2630" s="138" t="s">
        <v>195</v>
      </c>
      <c r="J2630" s="138">
        <v>2030</v>
      </c>
      <c r="K2630" s="139">
        <v>0</v>
      </c>
    </row>
    <row r="2631" spans="1:11" x14ac:dyDescent="0.35">
      <c r="A2631" s="138" t="s">
        <v>1546</v>
      </c>
      <c r="B2631" s="138" t="s">
        <v>1547</v>
      </c>
      <c r="C2631" s="138" t="s">
        <v>196</v>
      </c>
      <c r="D2631" s="138" t="s">
        <v>1218</v>
      </c>
      <c r="E2631" s="138" t="s">
        <v>1206</v>
      </c>
      <c r="F2631" s="138"/>
      <c r="G2631" s="138"/>
      <c r="H2631" s="138"/>
      <c r="I2631" s="138" t="s">
        <v>195</v>
      </c>
      <c r="J2631" s="138">
        <v>2040</v>
      </c>
      <c r="K2631" s="139">
        <v>0</v>
      </c>
    </row>
    <row r="2632" spans="1:11" x14ac:dyDescent="0.35">
      <c r="A2632" s="138" t="s">
        <v>1546</v>
      </c>
      <c r="B2632" s="138" t="s">
        <v>1547</v>
      </c>
      <c r="C2632" s="138" t="s">
        <v>196</v>
      </c>
      <c r="D2632" s="138" t="s">
        <v>1218</v>
      </c>
      <c r="E2632" s="138" t="s">
        <v>1206</v>
      </c>
      <c r="F2632" s="138"/>
      <c r="G2632" s="138"/>
      <c r="H2632" s="138"/>
      <c r="I2632" s="138" t="s">
        <v>195</v>
      </c>
      <c r="J2632" s="138">
        <v>2050</v>
      </c>
      <c r="K2632" s="139">
        <v>0</v>
      </c>
    </row>
    <row r="2633" spans="1:11" x14ac:dyDescent="0.3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3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3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3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3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3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3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3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3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3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3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3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3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3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3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3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3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3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3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3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3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3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3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35">
      <c r="A2656" s="138" t="s">
        <v>1546</v>
      </c>
      <c r="B2656" s="138" t="s">
        <v>1547</v>
      </c>
      <c r="C2656" s="138" t="s">
        <v>196</v>
      </c>
      <c r="D2656" s="138" t="s">
        <v>216</v>
      </c>
      <c r="E2656" s="138" t="s">
        <v>203</v>
      </c>
      <c r="F2656" s="138"/>
      <c r="G2656" s="138"/>
      <c r="H2656" s="138"/>
      <c r="I2656" s="138" t="s">
        <v>195</v>
      </c>
      <c r="J2656" s="138">
        <v>2015</v>
      </c>
      <c r="K2656" s="139">
        <v>25</v>
      </c>
    </row>
    <row r="2657" spans="1:11" x14ac:dyDescent="0.35">
      <c r="A2657" s="138" t="s">
        <v>1546</v>
      </c>
      <c r="B2657" s="138" t="s">
        <v>1547</v>
      </c>
      <c r="C2657" s="138" t="s">
        <v>196</v>
      </c>
      <c r="D2657" s="138" t="s">
        <v>216</v>
      </c>
      <c r="E2657" s="138" t="s">
        <v>203</v>
      </c>
      <c r="F2657" s="138"/>
      <c r="G2657" s="138"/>
      <c r="H2657" s="138"/>
      <c r="I2657" s="138" t="s">
        <v>195</v>
      </c>
      <c r="J2657" s="138">
        <v>2020</v>
      </c>
      <c r="K2657" s="139">
        <v>25</v>
      </c>
    </row>
    <row r="2658" spans="1:11" x14ac:dyDescent="0.35">
      <c r="A2658" s="138" t="s">
        <v>1546</v>
      </c>
      <c r="B2658" s="138" t="s">
        <v>1547</v>
      </c>
      <c r="C2658" s="138" t="s">
        <v>196</v>
      </c>
      <c r="D2658" s="138" t="s">
        <v>216</v>
      </c>
      <c r="E2658" s="138" t="s">
        <v>203</v>
      </c>
      <c r="F2658" s="138"/>
      <c r="G2658" s="138"/>
      <c r="H2658" s="138"/>
      <c r="I2658" s="138" t="s">
        <v>195</v>
      </c>
      <c r="J2658" s="138">
        <v>2030</v>
      </c>
      <c r="K2658" s="139">
        <v>25</v>
      </c>
    </row>
    <row r="2659" spans="1:11" x14ac:dyDescent="0.35">
      <c r="A2659" s="138" t="s">
        <v>1546</v>
      </c>
      <c r="B2659" s="138" t="s">
        <v>1547</v>
      </c>
      <c r="C2659" s="138" t="s">
        <v>196</v>
      </c>
      <c r="D2659" s="138" t="s">
        <v>216</v>
      </c>
      <c r="E2659" s="138" t="s">
        <v>203</v>
      </c>
      <c r="F2659" s="138"/>
      <c r="G2659" s="138"/>
      <c r="H2659" s="138"/>
      <c r="I2659" s="138" t="s">
        <v>195</v>
      </c>
      <c r="J2659" s="138">
        <v>2040</v>
      </c>
      <c r="K2659" s="139">
        <v>25</v>
      </c>
    </row>
    <row r="2660" spans="1:11" x14ac:dyDescent="0.35">
      <c r="A2660" s="138" t="s">
        <v>1546</v>
      </c>
      <c r="B2660" s="138" t="s">
        <v>1547</v>
      </c>
      <c r="C2660" s="138" t="s">
        <v>196</v>
      </c>
      <c r="D2660" s="138" t="s">
        <v>216</v>
      </c>
      <c r="E2660" s="138" t="s">
        <v>203</v>
      </c>
      <c r="F2660" s="138"/>
      <c r="G2660" s="138"/>
      <c r="H2660" s="138"/>
      <c r="I2660" s="138" t="s">
        <v>195</v>
      </c>
      <c r="J2660" s="138">
        <v>2050</v>
      </c>
      <c r="K2660" s="139">
        <v>25</v>
      </c>
    </row>
    <row r="2661" spans="1:11" x14ac:dyDescent="0.3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3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3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3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3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3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3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3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3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3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3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3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3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3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3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3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3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3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3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3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3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3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3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3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3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3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3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3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3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3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3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3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3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3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3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3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3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3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3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3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3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3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3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3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3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3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3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35">
      <c r="A2708" s="138" t="s">
        <v>1546</v>
      </c>
      <c r="B2708" s="138" t="s">
        <v>1547</v>
      </c>
      <c r="C2708" s="138" t="s">
        <v>234</v>
      </c>
      <c r="D2708" s="138" t="s">
        <v>1558</v>
      </c>
      <c r="E2708" s="138" t="s">
        <v>1541</v>
      </c>
      <c r="F2708" s="138"/>
      <c r="G2708" s="138"/>
      <c r="H2708" s="138"/>
      <c r="I2708" s="138" t="s">
        <v>195</v>
      </c>
      <c r="J2708" s="138">
        <v>2020</v>
      </c>
      <c r="K2708" s="139">
        <v>0</v>
      </c>
    </row>
    <row r="2709" spans="1:11" x14ac:dyDescent="0.35">
      <c r="A2709" s="138" t="s">
        <v>1546</v>
      </c>
      <c r="B2709" s="138" t="s">
        <v>1547</v>
      </c>
      <c r="C2709" s="138" t="s">
        <v>234</v>
      </c>
      <c r="D2709" s="138" t="s">
        <v>1558</v>
      </c>
      <c r="E2709" s="138" t="s">
        <v>1541</v>
      </c>
      <c r="F2709" s="138"/>
      <c r="G2709" s="138"/>
      <c r="H2709" s="138"/>
      <c r="I2709" s="138" t="s">
        <v>195</v>
      </c>
      <c r="J2709" s="138">
        <v>2030</v>
      </c>
      <c r="K2709" s="139">
        <v>0</v>
      </c>
    </row>
    <row r="2710" spans="1:11" x14ac:dyDescent="0.35">
      <c r="A2710" s="138" t="s">
        <v>1546</v>
      </c>
      <c r="B2710" s="138" t="s">
        <v>1547</v>
      </c>
      <c r="C2710" s="138" t="s">
        <v>234</v>
      </c>
      <c r="D2710" s="138" t="s">
        <v>1558</v>
      </c>
      <c r="E2710" s="138" t="s">
        <v>1541</v>
      </c>
      <c r="F2710" s="138"/>
      <c r="G2710" s="138"/>
      <c r="H2710" s="138"/>
      <c r="I2710" s="138" t="s">
        <v>195</v>
      </c>
      <c r="J2710" s="138">
        <v>2050</v>
      </c>
      <c r="K2710" s="139">
        <v>0</v>
      </c>
    </row>
    <row r="2711" spans="1:11" x14ac:dyDescent="0.3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3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3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3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3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3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3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3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3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3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3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3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3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3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3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3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3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3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3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3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3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3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3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3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3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3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3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3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3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3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3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3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3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3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3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3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3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3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3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3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3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3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3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3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3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3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3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3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3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3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3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3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3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3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3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3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3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3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3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3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3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35">
      <c r="A2772" s="138" t="s">
        <v>1564</v>
      </c>
      <c r="B2772" s="138" t="s">
        <v>1565</v>
      </c>
      <c r="C2772" s="138" t="s">
        <v>196</v>
      </c>
      <c r="D2772" s="138" t="s">
        <v>201</v>
      </c>
      <c r="E2772" s="138" t="s">
        <v>203</v>
      </c>
      <c r="F2772" s="138"/>
      <c r="G2772" s="138"/>
      <c r="H2772" s="138"/>
      <c r="I2772" s="138" t="s">
        <v>195</v>
      </c>
      <c r="J2772" s="138">
        <v>2015</v>
      </c>
      <c r="K2772" s="139">
        <v>2</v>
      </c>
    </row>
    <row r="2773" spans="1:11" x14ac:dyDescent="0.35">
      <c r="A2773" s="138" t="s">
        <v>1564</v>
      </c>
      <c r="B2773" s="138" t="s">
        <v>1565</v>
      </c>
      <c r="C2773" s="138" t="s">
        <v>196</v>
      </c>
      <c r="D2773" s="138" t="s">
        <v>201</v>
      </c>
      <c r="E2773" s="138" t="s">
        <v>203</v>
      </c>
      <c r="F2773" s="138"/>
      <c r="G2773" s="138"/>
      <c r="H2773" s="138"/>
      <c r="I2773" s="138" t="s">
        <v>195</v>
      </c>
      <c r="J2773" s="138">
        <v>2020</v>
      </c>
      <c r="K2773" s="139">
        <v>2</v>
      </c>
    </row>
    <row r="2774" spans="1:11" x14ac:dyDescent="0.35">
      <c r="A2774" s="138" t="s">
        <v>1564</v>
      </c>
      <c r="B2774" s="138" t="s">
        <v>1565</v>
      </c>
      <c r="C2774" s="138" t="s">
        <v>196</v>
      </c>
      <c r="D2774" s="138" t="s">
        <v>201</v>
      </c>
      <c r="E2774" s="138" t="s">
        <v>203</v>
      </c>
      <c r="F2774" s="138"/>
      <c r="G2774" s="138"/>
      <c r="H2774" s="138"/>
      <c r="I2774" s="138" t="s">
        <v>195</v>
      </c>
      <c r="J2774" s="138">
        <v>2030</v>
      </c>
      <c r="K2774" s="139">
        <v>2</v>
      </c>
    </row>
    <row r="2775" spans="1:11" x14ac:dyDescent="0.35">
      <c r="A2775" s="138" t="s">
        <v>1564</v>
      </c>
      <c r="B2775" s="138" t="s">
        <v>1565</v>
      </c>
      <c r="C2775" s="138" t="s">
        <v>196</v>
      </c>
      <c r="D2775" s="138" t="s">
        <v>201</v>
      </c>
      <c r="E2775" s="138" t="s">
        <v>203</v>
      </c>
      <c r="F2775" s="138"/>
      <c r="G2775" s="138"/>
      <c r="H2775" s="138"/>
      <c r="I2775" s="138" t="s">
        <v>195</v>
      </c>
      <c r="J2775" s="138">
        <v>2040</v>
      </c>
      <c r="K2775" s="139">
        <v>2</v>
      </c>
    </row>
    <row r="2776" spans="1:11" x14ac:dyDescent="0.35">
      <c r="A2776" s="138" t="s">
        <v>1564</v>
      </c>
      <c r="B2776" s="138" t="s">
        <v>1565</v>
      </c>
      <c r="C2776" s="138" t="s">
        <v>196</v>
      </c>
      <c r="D2776" s="138" t="s">
        <v>201</v>
      </c>
      <c r="E2776" s="138" t="s">
        <v>203</v>
      </c>
      <c r="F2776" s="138"/>
      <c r="G2776" s="138"/>
      <c r="H2776" s="138"/>
      <c r="I2776" s="138" t="s">
        <v>195</v>
      </c>
      <c r="J2776" s="138">
        <v>2050</v>
      </c>
      <c r="K2776" s="139">
        <v>2</v>
      </c>
    </row>
    <row r="2777" spans="1:11" x14ac:dyDescent="0.3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3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3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3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3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3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3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3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3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3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3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3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3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3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3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3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3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3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3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3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3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3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3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3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3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3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3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35">
      <c r="A2804" s="138" t="s">
        <v>1564</v>
      </c>
      <c r="B2804" s="138" t="s">
        <v>1565</v>
      </c>
      <c r="C2804" s="138" t="s">
        <v>196</v>
      </c>
      <c r="D2804" s="138" t="s">
        <v>1218</v>
      </c>
      <c r="E2804" s="138" t="s">
        <v>1206</v>
      </c>
      <c r="F2804" s="138"/>
      <c r="G2804" s="138"/>
      <c r="H2804" s="138"/>
      <c r="I2804" s="138" t="s">
        <v>195</v>
      </c>
      <c r="J2804" s="138">
        <v>2015</v>
      </c>
      <c r="K2804" s="139">
        <v>4</v>
      </c>
    </row>
    <row r="2805" spans="1:11" x14ac:dyDescent="0.35">
      <c r="A2805" s="138" t="s">
        <v>1564</v>
      </c>
      <c r="B2805" s="138" t="s">
        <v>1565</v>
      </c>
      <c r="C2805" s="138" t="s">
        <v>196</v>
      </c>
      <c r="D2805" s="138" t="s">
        <v>1218</v>
      </c>
      <c r="E2805" s="138" t="s">
        <v>1206</v>
      </c>
      <c r="F2805" s="138"/>
      <c r="G2805" s="138"/>
      <c r="H2805" s="138"/>
      <c r="I2805" s="138" t="s">
        <v>195</v>
      </c>
      <c r="J2805" s="138">
        <v>2020</v>
      </c>
      <c r="K2805" s="139">
        <v>4</v>
      </c>
    </row>
    <row r="2806" spans="1:11" x14ac:dyDescent="0.35">
      <c r="A2806" s="138" t="s">
        <v>1564</v>
      </c>
      <c r="B2806" s="138" t="s">
        <v>1565</v>
      </c>
      <c r="C2806" s="138" t="s">
        <v>196</v>
      </c>
      <c r="D2806" s="138" t="s">
        <v>1218</v>
      </c>
      <c r="E2806" s="138" t="s">
        <v>1206</v>
      </c>
      <c r="F2806" s="138"/>
      <c r="G2806" s="138"/>
      <c r="H2806" s="138"/>
      <c r="I2806" s="138" t="s">
        <v>195</v>
      </c>
      <c r="J2806" s="138">
        <v>2030</v>
      </c>
      <c r="K2806" s="139">
        <v>2</v>
      </c>
    </row>
    <row r="2807" spans="1:11" x14ac:dyDescent="0.35">
      <c r="A2807" s="138" t="s">
        <v>1564</v>
      </c>
      <c r="B2807" s="138" t="s">
        <v>1565</v>
      </c>
      <c r="C2807" s="138" t="s">
        <v>196</v>
      </c>
      <c r="D2807" s="138" t="s">
        <v>1218</v>
      </c>
      <c r="E2807" s="138" t="s">
        <v>1206</v>
      </c>
      <c r="F2807" s="138"/>
      <c r="G2807" s="138"/>
      <c r="H2807" s="138"/>
      <c r="I2807" s="138" t="s">
        <v>195</v>
      </c>
      <c r="J2807" s="138">
        <v>2040</v>
      </c>
      <c r="K2807" s="139">
        <v>0</v>
      </c>
    </row>
    <row r="2808" spans="1:11" x14ac:dyDescent="0.35">
      <c r="A2808" s="138" t="s">
        <v>1564</v>
      </c>
      <c r="B2808" s="138" t="s">
        <v>1565</v>
      </c>
      <c r="C2808" s="138" t="s">
        <v>196</v>
      </c>
      <c r="D2808" s="138" t="s">
        <v>1218</v>
      </c>
      <c r="E2808" s="138" t="s">
        <v>1206</v>
      </c>
      <c r="F2808" s="138"/>
      <c r="G2808" s="138"/>
      <c r="H2808" s="138"/>
      <c r="I2808" s="138" t="s">
        <v>195</v>
      </c>
      <c r="J2808" s="138">
        <v>2050</v>
      </c>
      <c r="K2808" s="139">
        <v>0</v>
      </c>
    </row>
    <row r="2809" spans="1:11" x14ac:dyDescent="0.35">
      <c r="A2809" s="138" t="s">
        <v>1564</v>
      </c>
      <c r="B2809" s="138" t="s">
        <v>1565</v>
      </c>
      <c r="C2809" s="138" t="s">
        <v>196</v>
      </c>
      <c r="D2809" s="138" t="s">
        <v>355</v>
      </c>
      <c r="E2809" s="138" t="s">
        <v>1295</v>
      </c>
      <c r="F2809" s="138"/>
      <c r="G2809" s="138"/>
      <c r="H2809" s="138"/>
      <c r="I2809" s="138" t="s">
        <v>195</v>
      </c>
      <c r="J2809" s="138">
        <v>2015</v>
      </c>
      <c r="K2809" s="139">
        <v>2</v>
      </c>
    </row>
    <row r="2810" spans="1:11" x14ac:dyDescent="0.35">
      <c r="A2810" s="138" t="s">
        <v>1564</v>
      </c>
      <c r="B2810" s="138" t="s">
        <v>1565</v>
      </c>
      <c r="C2810" s="138" t="s">
        <v>196</v>
      </c>
      <c r="D2810" s="138" t="s">
        <v>355</v>
      </c>
      <c r="E2810" s="138" t="s">
        <v>1295</v>
      </c>
      <c r="F2810" s="138"/>
      <c r="G2810" s="138"/>
      <c r="H2810" s="138"/>
      <c r="I2810" s="138" t="s">
        <v>195</v>
      </c>
      <c r="J2810" s="138">
        <v>2020</v>
      </c>
      <c r="K2810" s="139">
        <v>2</v>
      </c>
    </row>
    <row r="2811" spans="1:11" x14ac:dyDescent="0.35">
      <c r="A2811" s="138" t="s">
        <v>1564</v>
      </c>
      <c r="B2811" s="138" t="s">
        <v>1565</v>
      </c>
      <c r="C2811" s="138" t="s">
        <v>196</v>
      </c>
      <c r="D2811" s="138" t="s">
        <v>355</v>
      </c>
      <c r="E2811" s="138" t="s">
        <v>1295</v>
      </c>
      <c r="F2811" s="138"/>
      <c r="G2811" s="138"/>
      <c r="H2811" s="138"/>
      <c r="I2811" s="138" t="s">
        <v>195</v>
      </c>
      <c r="J2811" s="138">
        <v>2030</v>
      </c>
      <c r="K2811" s="139">
        <v>2</v>
      </c>
    </row>
    <row r="2812" spans="1:11" x14ac:dyDescent="0.35">
      <c r="A2812" s="138" t="s">
        <v>1564</v>
      </c>
      <c r="B2812" s="138" t="s">
        <v>1565</v>
      </c>
      <c r="C2812" s="138" t="s">
        <v>196</v>
      </c>
      <c r="D2812" s="138" t="s">
        <v>355</v>
      </c>
      <c r="E2812" s="138" t="s">
        <v>1295</v>
      </c>
      <c r="F2812" s="138"/>
      <c r="G2812" s="138"/>
      <c r="H2812" s="138"/>
      <c r="I2812" s="138" t="s">
        <v>195</v>
      </c>
      <c r="J2812" s="138">
        <v>2040</v>
      </c>
      <c r="K2812" s="139">
        <v>2</v>
      </c>
    </row>
    <row r="2813" spans="1:11" x14ac:dyDescent="0.35">
      <c r="A2813" s="138" t="s">
        <v>1564</v>
      </c>
      <c r="B2813" s="138" t="s">
        <v>1565</v>
      </c>
      <c r="C2813" s="138" t="s">
        <v>196</v>
      </c>
      <c r="D2813" s="138" t="s">
        <v>355</v>
      </c>
      <c r="E2813" s="138" t="s">
        <v>1295</v>
      </c>
      <c r="F2813" s="138"/>
      <c r="G2813" s="138"/>
      <c r="H2813" s="138"/>
      <c r="I2813" s="138" t="s">
        <v>195</v>
      </c>
      <c r="J2813" s="138">
        <v>2050</v>
      </c>
      <c r="K2813" s="139">
        <v>2</v>
      </c>
    </row>
    <row r="2814" spans="1:11" x14ac:dyDescent="0.35">
      <c r="A2814" s="138" t="s">
        <v>1564</v>
      </c>
      <c r="B2814" s="138" t="s">
        <v>1565</v>
      </c>
      <c r="C2814" s="138" t="s">
        <v>196</v>
      </c>
      <c r="D2814" s="138" t="s">
        <v>216</v>
      </c>
      <c r="E2814" s="138" t="s">
        <v>203</v>
      </c>
      <c r="F2814" s="138"/>
      <c r="G2814" s="138"/>
      <c r="H2814" s="138"/>
      <c r="I2814" s="138" t="s">
        <v>195</v>
      </c>
      <c r="J2814" s="138">
        <v>2015</v>
      </c>
      <c r="K2814" s="139">
        <v>25</v>
      </c>
    </row>
    <row r="2815" spans="1:11" x14ac:dyDescent="0.35">
      <c r="A2815" s="138" t="s">
        <v>1564</v>
      </c>
      <c r="B2815" s="138" t="s">
        <v>1565</v>
      </c>
      <c r="C2815" s="138" t="s">
        <v>196</v>
      </c>
      <c r="D2815" s="138" t="s">
        <v>216</v>
      </c>
      <c r="E2815" s="138" t="s">
        <v>203</v>
      </c>
      <c r="F2815" s="138"/>
      <c r="G2815" s="138"/>
      <c r="H2815" s="138"/>
      <c r="I2815" s="138" t="s">
        <v>195</v>
      </c>
      <c r="J2815" s="138">
        <v>2020</v>
      </c>
      <c r="K2815" s="139">
        <v>25</v>
      </c>
    </row>
    <row r="2816" spans="1:11" x14ac:dyDescent="0.35">
      <c r="A2816" s="138" t="s">
        <v>1564</v>
      </c>
      <c r="B2816" s="138" t="s">
        <v>1565</v>
      </c>
      <c r="C2816" s="138" t="s">
        <v>196</v>
      </c>
      <c r="D2816" s="138" t="s">
        <v>216</v>
      </c>
      <c r="E2816" s="138" t="s">
        <v>203</v>
      </c>
      <c r="F2816" s="138"/>
      <c r="G2816" s="138"/>
      <c r="H2816" s="138"/>
      <c r="I2816" s="138" t="s">
        <v>195</v>
      </c>
      <c r="J2816" s="138">
        <v>2030</v>
      </c>
      <c r="K2816" s="139">
        <v>25</v>
      </c>
    </row>
    <row r="2817" spans="1:11" x14ac:dyDescent="0.35">
      <c r="A2817" s="138" t="s">
        <v>1564</v>
      </c>
      <c r="B2817" s="138" t="s">
        <v>1565</v>
      </c>
      <c r="C2817" s="138" t="s">
        <v>196</v>
      </c>
      <c r="D2817" s="138" t="s">
        <v>216</v>
      </c>
      <c r="E2817" s="138" t="s">
        <v>203</v>
      </c>
      <c r="F2817" s="138"/>
      <c r="G2817" s="138"/>
      <c r="H2817" s="138"/>
      <c r="I2817" s="138" t="s">
        <v>195</v>
      </c>
      <c r="J2817" s="138">
        <v>2040</v>
      </c>
      <c r="K2817" s="139">
        <v>25</v>
      </c>
    </row>
    <row r="2818" spans="1:11" x14ac:dyDescent="0.35">
      <c r="A2818" s="138" t="s">
        <v>1564</v>
      </c>
      <c r="B2818" s="138" t="s">
        <v>1565</v>
      </c>
      <c r="C2818" s="138" t="s">
        <v>196</v>
      </c>
      <c r="D2818" s="138" t="s">
        <v>216</v>
      </c>
      <c r="E2818" s="138" t="s">
        <v>203</v>
      </c>
      <c r="F2818" s="138"/>
      <c r="G2818" s="138"/>
      <c r="H2818" s="138"/>
      <c r="I2818" s="138" t="s">
        <v>195</v>
      </c>
      <c r="J2818" s="138">
        <v>2050</v>
      </c>
      <c r="K2818" s="139">
        <v>25</v>
      </c>
    </row>
    <row r="2819" spans="1:11" x14ac:dyDescent="0.3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3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3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3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3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3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3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3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3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3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3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3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3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3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3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3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3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3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3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3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3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3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3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3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3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3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3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3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3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3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3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3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3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3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3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3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3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3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3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3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3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3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3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3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3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3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3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3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3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3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3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3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3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3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3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3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3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3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3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3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3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3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3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3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3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3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3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3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3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3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3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3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3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3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3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3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3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3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3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3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3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3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3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3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3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3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3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3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3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3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3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3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3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3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3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3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3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3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3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3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3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3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3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3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3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3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3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3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3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3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3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35">
      <c r="A2930" s="138" t="s">
        <v>1574</v>
      </c>
      <c r="B2930" s="138" t="s">
        <v>1575</v>
      </c>
      <c r="C2930" s="138" t="s">
        <v>196</v>
      </c>
      <c r="D2930" s="138" t="s">
        <v>201</v>
      </c>
      <c r="E2930" s="138" t="s">
        <v>203</v>
      </c>
      <c r="F2930" s="138"/>
      <c r="G2930" s="138"/>
      <c r="H2930" s="138"/>
      <c r="I2930" s="138" t="s">
        <v>195</v>
      </c>
      <c r="J2930" s="138">
        <v>2015</v>
      </c>
      <c r="K2930" s="139">
        <v>2.5</v>
      </c>
    </row>
    <row r="2931" spans="1:11" x14ac:dyDescent="0.35">
      <c r="A2931" s="138" t="s">
        <v>1574</v>
      </c>
      <c r="B2931" s="138" t="s">
        <v>1575</v>
      </c>
      <c r="C2931" s="138" t="s">
        <v>196</v>
      </c>
      <c r="D2931" s="138" t="s">
        <v>201</v>
      </c>
      <c r="E2931" s="138" t="s">
        <v>203</v>
      </c>
      <c r="F2931" s="138"/>
      <c r="G2931" s="138"/>
      <c r="H2931" s="138"/>
      <c r="I2931" s="138" t="s">
        <v>195</v>
      </c>
      <c r="J2931" s="138">
        <v>2020</v>
      </c>
      <c r="K2931" s="139">
        <v>2.5</v>
      </c>
    </row>
    <row r="2932" spans="1:11" x14ac:dyDescent="0.35">
      <c r="A2932" s="138" t="s">
        <v>1574</v>
      </c>
      <c r="B2932" s="138" t="s">
        <v>1575</v>
      </c>
      <c r="C2932" s="138" t="s">
        <v>196</v>
      </c>
      <c r="D2932" s="138" t="s">
        <v>201</v>
      </c>
      <c r="E2932" s="138" t="s">
        <v>203</v>
      </c>
      <c r="F2932" s="138"/>
      <c r="G2932" s="138"/>
      <c r="H2932" s="138"/>
      <c r="I2932" s="138" t="s">
        <v>195</v>
      </c>
      <c r="J2932" s="138">
        <v>2030</v>
      </c>
      <c r="K2932" s="139">
        <v>2.5</v>
      </c>
    </row>
    <row r="2933" spans="1:11" x14ac:dyDescent="0.35">
      <c r="A2933" s="138" t="s">
        <v>1574</v>
      </c>
      <c r="B2933" s="138" t="s">
        <v>1575</v>
      </c>
      <c r="C2933" s="138" t="s">
        <v>196</v>
      </c>
      <c r="D2933" s="138" t="s">
        <v>201</v>
      </c>
      <c r="E2933" s="138" t="s">
        <v>203</v>
      </c>
      <c r="F2933" s="138"/>
      <c r="G2933" s="138"/>
      <c r="H2933" s="138"/>
      <c r="I2933" s="138" t="s">
        <v>195</v>
      </c>
      <c r="J2933" s="138">
        <v>2040</v>
      </c>
      <c r="K2933" s="139">
        <v>2.5</v>
      </c>
    </row>
    <row r="2934" spans="1:11" x14ac:dyDescent="0.35">
      <c r="A2934" s="138" t="s">
        <v>1574</v>
      </c>
      <c r="B2934" s="138" t="s">
        <v>1575</v>
      </c>
      <c r="C2934" s="138" t="s">
        <v>196</v>
      </c>
      <c r="D2934" s="138" t="s">
        <v>201</v>
      </c>
      <c r="E2934" s="138" t="s">
        <v>203</v>
      </c>
      <c r="F2934" s="138"/>
      <c r="G2934" s="138"/>
      <c r="H2934" s="138"/>
      <c r="I2934" s="138" t="s">
        <v>195</v>
      </c>
      <c r="J2934" s="138">
        <v>2050</v>
      </c>
      <c r="K2934" s="139">
        <v>2.5</v>
      </c>
    </row>
    <row r="2935" spans="1:11" x14ac:dyDescent="0.3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3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3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3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3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3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3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3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3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3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3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3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3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3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3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3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3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3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3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3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3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3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3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3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3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3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3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35">
      <c r="A2962" s="138" t="s">
        <v>1574</v>
      </c>
      <c r="B2962" s="138" t="s">
        <v>1575</v>
      </c>
      <c r="C2962" s="138" t="s">
        <v>196</v>
      </c>
      <c r="D2962" s="138" t="s">
        <v>1218</v>
      </c>
      <c r="E2962" s="138" t="s">
        <v>1206</v>
      </c>
      <c r="F2962" s="138"/>
      <c r="G2962" s="138"/>
      <c r="H2962" s="138"/>
      <c r="I2962" s="138" t="s">
        <v>195</v>
      </c>
      <c r="J2962" s="138">
        <v>2015</v>
      </c>
      <c r="K2962" s="139">
        <v>4</v>
      </c>
    </row>
    <row r="2963" spans="1:11" x14ac:dyDescent="0.35">
      <c r="A2963" s="138" t="s">
        <v>1574</v>
      </c>
      <c r="B2963" s="138" t="s">
        <v>1575</v>
      </c>
      <c r="C2963" s="138" t="s">
        <v>196</v>
      </c>
      <c r="D2963" s="138" t="s">
        <v>1218</v>
      </c>
      <c r="E2963" s="138" t="s">
        <v>1206</v>
      </c>
      <c r="F2963" s="138"/>
      <c r="G2963" s="138"/>
      <c r="H2963" s="138"/>
      <c r="I2963" s="138" t="s">
        <v>195</v>
      </c>
      <c r="J2963" s="138">
        <v>2020</v>
      </c>
      <c r="K2963" s="139">
        <v>4</v>
      </c>
    </row>
    <row r="2964" spans="1:11" x14ac:dyDescent="0.35">
      <c r="A2964" s="138" t="s">
        <v>1574</v>
      </c>
      <c r="B2964" s="138" t="s">
        <v>1575</v>
      </c>
      <c r="C2964" s="138" t="s">
        <v>196</v>
      </c>
      <c r="D2964" s="138" t="s">
        <v>1218</v>
      </c>
      <c r="E2964" s="138" t="s">
        <v>1206</v>
      </c>
      <c r="F2964" s="138"/>
      <c r="G2964" s="138"/>
      <c r="H2964" s="138"/>
      <c r="I2964" s="138" t="s">
        <v>195</v>
      </c>
      <c r="J2964" s="138">
        <v>2030</v>
      </c>
      <c r="K2964" s="139">
        <v>0</v>
      </c>
    </row>
    <row r="2965" spans="1:11" x14ac:dyDescent="0.35">
      <c r="A2965" s="138" t="s">
        <v>1574</v>
      </c>
      <c r="B2965" s="138" t="s">
        <v>1575</v>
      </c>
      <c r="C2965" s="138" t="s">
        <v>196</v>
      </c>
      <c r="D2965" s="138" t="s">
        <v>1218</v>
      </c>
      <c r="E2965" s="138" t="s">
        <v>1206</v>
      </c>
      <c r="F2965" s="138"/>
      <c r="G2965" s="138"/>
      <c r="H2965" s="138"/>
      <c r="I2965" s="138" t="s">
        <v>195</v>
      </c>
      <c r="J2965" s="138">
        <v>2040</v>
      </c>
      <c r="K2965" s="139">
        <v>0</v>
      </c>
    </row>
    <row r="2966" spans="1:11" x14ac:dyDescent="0.35">
      <c r="A2966" s="138" t="s">
        <v>1574</v>
      </c>
      <c r="B2966" s="138" t="s">
        <v>1575</v>
      </c>
      <c r="C2966" s="138" t="s">
        <v>196</v>
      </c>
      <c r="D2966" s="138" t="s">
        <v>1218</v>
      </c>
      <c r="E2966" s="138" t="s">
        <v>1206</v>
      </c>
      <c r="F2966" s="138"/>
      <c r="G2966" s="138"/>
      <c r="H2966" s="138"/>
      <c r="I2966" s="138" t="s">
        <v>195</v>
      </c>
      <c r="J2966" s="138">
        <v>2050</v>
      </c>
      <c r="K2966" s="139">
        <v>0</v>
      </c>
    </row>
    <row r="2967" spans="1:11" x14ac:dyDescent="0.3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3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3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3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3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3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3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3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3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35">
      <c r="A2976" s="138" t="s">
        <v>1574</v>
      </c>
      <c r="B2976" s="138" t="s">
        <v>1575</v>
      </c>
      <c r="C2976" s="138" t="s">
        <v>196</v>
      </c>
      <c r="D2976" s="138" t="s">
        <v>355</v>
      </c>
      <c r="E2976" s="138" t="s">
        <v>1295</v>
      </c>
      <c r="F2976" s="138"/>
      <c r="G2976" s="138"/>
      <c r="H2976" s="138"/>
      <c r="I2976" s="138" t="s">
        <v>195</v>
      </c>
      <c r="J2976" s="138">
        <v>2015</v>
      </c>
      <c r="K2976" s="139">
        <v>2</v>
      </c>
    </row>
    <row r="2977" spans="1:11" x14ac:dyDescent="0.35">
      <c r="A2977" s="138" t="s">
        <v>1574</v>
      </c>
      <c r="B2977" s="138" t="s">
        <v>1575</v>
      </c>
      <c r="C2977" s="138" t="s">
        <v>196</v>
      </c>
      <c r="D2977" s="138" t="s">
        <v>355</v>
      </c>
      <c r="E2977" s="138" t="s">
        <v>1295</v>
      </c>
      <c r="F2977" s="138"/>
      <c r="G2977" s="138"/>
      <c r="H2977" s="138"/>
      <c r="I2977" s="138" t="s">
        <v>195</v>
      </c>
      <c r="J2977" s="138">
        <v>2020</v>
      </c>
      <c r="K2977" s="139">
        <v>2</v>
      </c>
    </row>
    <row r="2978" spans="1:11" x14ac:dyDescent="0.35">
      <c r="A2978" s="138" t="s">
        <v>1574</v>
      </c>
      <c r="B2978" s="138" t="s">
        <v>1575</v>
      </c>
      <c r="C2978" s="138" t="s">
        <v>196</v>
      </c>
      <c r="D2978" s="138" t="s">
        <v>355</v>
      </c>
      <c r="E2978" s="138" t="s">
        <v>1295</v>
      </c>
      <c r="F2978" s="138"/>
      <c r="G2978" s="138"/>
      <c r="H2978" s="138"/>
      <c r="I2978" s="138" t="s">
        <v>195</v>
      </c>
      <c r="J2978" s="138">
        <v>2030</v>
      </c>
      <c r="K2978" s="139">
        <v>2</v>
      </c>
    </row>
    <row r="2979" spans="1:11" x14ac:dyDescent="0.35">
      <c r="A2979" s="138" t="s">
        <v>1574</v>
      </c>
      <c r="B2979" s="138" t="s">
        <v>1575</v>
      </c>
      <c r="C2979" s="138" t="s">
        <v>196</v>
      </c>
      <c r="D2979" s="138" t="s">
        <v>355</v>
      </c>
      <c r="E2979" s="138" t="s">
        <v>1295</v>
      </c>
      <c r="F2979" s="138"/>
      <c r="G2979" s="138"/>
      <c r="H2979" s="138"/>
      <c r="I2979" s="138" t="s">
        <v>195</v>
      </c>
      <c r="J2979" s="138">
        <v>2040</v>
      </c>
      <c r="K2979" s="139">
        <v>2</v>
      </c>
    </row>
    <row r="2980" spans="1:11" x14ac:dyDescent="0.35">
      <c r="A2980" s="138" t="s">
        <v>1574</v>
      </c>
      <c r="B2980" s="138" t="s">
        <v>1575</v>
      </c>
      <c r="C2980" s="138" t="s">
        <v>196</v>
      </c>
      <c r="D2980" s="138" t="s">
        <v>355</v>
      </c>
      <c r="E2980" s="138" t="s">
        <v>1295</v>
      </c>
      <c r="F2980" s="138"/>
      <c r="G2980" s="138"/>
      <c r="H2980" s="138"/>
      <c r="I2980" s="138" t="s">
        <v>195</v>
      </c>
      <c r="J2980" s="138">
        <v>2050</v>
      </c>
      <c r="K2980" s="139">
        <v>2</v>
      </c>
    </row>
    <row r="2981" spans="1:11" x14ac:dyDescent="0.35">
      <c r="A2981" s="138" t="s">
        <v>1574</v>
      </c>
      <c r="B2981" s="138" t="s">
        <v>1575</v>
      </c>
      <c r="C2981" s="138" t="s">
        <v>196</v>
      </c>
      <c r="D2981" s="138" t="s">
        <v>216</v>
      </c>
      <c r="E2981" s="138" t="s">
        <v>203</v>
      </c>
      <c r="F2981" s="138"/>
      <c r="G2981" s="138"/>
      <c r="H2981" s="138"/>
      <c r="I2981" s="138" t="s">
        <v>195</v>
      </c>
      <c r="J2981" s="138">
        <v>2015</v>
      </c>
      <c r="K2981" s="139">
        <v>25</v>
      </c>
    </row>
    <row r="2982" spans="1:11" x14ac:dyDescent="0.35">
      <c r="A2982" s="138" t="s">
        <v>1574</v>
      </c>
      <c r="B2982" s="138" t="s">
        <v>1575</v>
      </c>
      <c r="C2982" s="138" t="s">
        <v>196</v>
      </c>
      <c r="D2982" s="138" t="s">
        <v>216</v>
      </c>
      <c r="E2982" s="138" t="s">
        <v>203</v>
      </c>
      <c r="F2982" s="138"/>
      <c r="G2982" s="138"/>
      <c r="H2982" s="138"/>
      <c r="I2982" s="138" t="s">
        <v>195</v>
      </c>
      <c r="J2982" s="138">
        <v>2020</v>
      </c>
      <c r="K2982" s="139">
        <v>20</v>
      </c>
    </row>
    <row r="2983" spans="1:11" x14ac:dyDescent="0.35">
      <c r="A2983" s="138" t="s">
        <v>1574</v>
      </c>
      <c r="B2983" s="138" t="s">
        <v>1575</v>
      </c>
      <c r="C2983" s="138" t="s">
        <v>196</v>
      </c>
      <c r="D2983" s="138" t="s">
        <v>216</v>
      </c>
      <c r="E2983" s="138" t="s">
        <v>203</v>
      </c>
      <c r="F2983" s="138"/>
      <c r="G2983" s="138"/>
      <c r="H2983" s="138"/>
      <c r="I2983" s="138" t="s">
        <v>195</v>
      </c>
      <c r="J2983" s="138">
        <v>2030</v>
      </c>
      <c r="K2983" s="139">
        <v>20</v>
      </c>
    </row>
    <row r="2984" spans="1:11" x14ac:dyDescent="0.35">
      <c r="A2984" s="138" t="s">
        <v>1574</v>
      </c>
      <c r="B2984" s="138" t="s">
        <v>1575</v>
      </c>
      <c r="C2984" s="138" t="s">
        <v>196</v>
      </c>
      <c r="D2984" s="138" t="s">
        <v>216</v>
      </c>
      <c r="E2984" s="138" t="s">
        <v>203</v>
      </c>
      <c r="F2984" s="138"/>
      <c r="G2984" s="138"/>
      <c r="H2984" s="138"/>
      <c r="I2984" s="138" t="s">
        <v>195</v>
      </c>
      <c r="J2984" s="138">
        <v>2040</v>
      </c>
      <c r="K2984" s="139">
        <v>20</v>
      </c>
    </row>
    <row r="2985" spans="1:11" x14ac:dyDescent="0.35">
      <c r="A2985" s="138" t="s">
        <v>1574</v>
      </c>
      <c r="B2985" s="138" t="s">
        <v>1575</v>
      </c>
      <c r="C2985" s="138" t="s">
        <v>196</v>
      </c>
      <c r="D2985" s="138" t="s">
        <v>216</v>
      </c>
      <c r="E2985" s="138" t="s">
        <v>203</v>
      </c>
      <c r="F2985" s="138"/>
      <c r="G2985" s="138"/>
      <c r="H2985" s="138"/>
      <c r="I2985" s="138" t="s">
        <v>195</v>
      </c>
      <c r="J2985" s="138">
        <v>2050</v>
      </c>
      <c r="K2985" s="139">
        <v>20</v>
      </c>
    </row>
    <row r="2986" spans="1:11" x14ac:dyDescent="0.3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3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3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3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3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3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3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3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3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3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3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3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3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3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3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3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3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3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3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3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3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3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3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3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3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3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3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3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3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3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3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3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3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3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3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3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3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3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3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3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3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3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3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3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3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3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35">
      <c r="A3032" s="138" t="s">
        <v>1574</v>
      </c>
      <c r="B3032" s="138" t="s">
        <v>1575</v>
      </c>
      <c r="C3032" s="138" t="s">
        <v>234</v>
      </c>
      <c r="D3032" s="138" t="s">
        <v>1584</v>
      </c>
      <c r="E3032" s="138" t="s">
        <v>1585</v>
      </c>
      <c r="F3032" s="138"/>
      <c r="G3032" s="138"/>
      <c r="H3032" s="138"/>
      <c r="I3032" s="138" t="s">
        <v>195</v>
      </c>
      <c r="J3032" s="138">
        <v>2015</v>
      </c>
      <c r="K3032" s="139">
        <v>0</v>
      </c>
    </row>
    <row r="3033" spans="1:11" x14ac:dyDescent="0.35">
      <c r="A3033" s="138" t="s">
        <v>1574</v>
      </c>
      <c r="B3033" s="138" t="s">
        <v>1575</v>
      </c>
      <c r="C3033" s="138" t="s">
        <v>234</v>
      </c>
      <c r="D3033" s="138" t="s">
        <v>1584</v>
      </c>
      <c r="E3033" s="138" t="s">
        <v>1585</v>
      </c>
      <c r="F3033" s="138"/>
      <c r="G3033" s="138"/>
      <c r="H3033" s="138"/>
      <c r="I3033" s="138" t="s">
        <v>195</v>
      </c>
      <c r="J3033" s="138">
        <v>2020</v>
      </c>
      <c r="K3033" s="139">
        <v>0</v>
      </c>
    </row>
    <row r="3034" spans="1:11" x14ac:dyDescent="0.35">
      <c r="A3034" s="138" t="s">
        <v>1574</v>
      </c>
      <c r="B3034" s="138" t="s">
        <v>1575</v>
      </c>
      <c r="C3034" s="138" t="s">
        <v>234</v>
      </c>
      <c r="D3034" s="138" t="s">
        <v>1584</v>
      </c>
      <c r="E3034" s="138" t="s">
        <v>1585</v>
      </c>
      <c r="F3034" s="138"/>
      <c r="G3034" s="138"/>
      <c r="H3034" s="138"/>
      <c r="I3034" s="138" t="s">
        <v>195</v>
      </c>
      <c r="J3034" s="138">
        <v>2030</v>
      </c>
      <c r="K3034" s="139">
        <v>0</v>
      </c>
    </row>
    <row r="3035" spans="1:11" x14ac:dyDescent="0.35">
      <c r="A3035" s="138" t="s">
        <v>1574</v>
      </c>
      <c r="B3035" s="138" t="s">
        <v>1575</v>
      </c>
      <c r="C3035" s="138" t="s">
        <v>234</v>
      </c>
      <c r="D3035" s="138" t="s">
        <v>1584</v>
      </c>
      <c r="E3035" s="138" t="s">
        <v>1585</v>
      </c>
      <c r="F3035" s="138"/>
      <c r="G3035" s="138"/>
      <c r="H3035" s="138"/>
      <c r="I3035" s="138" t="s">
        <v>195</v>
      </c>
      <c r="J3035" s="138">
        <v>2050</v>
      </c>
      <c r="K3035" s="139">
        <v>0</v>
      </c>
    </row>
    <row r="3036" spans="1:11" x14ac:dyDescent="0.3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3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3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3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3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3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3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3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3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3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3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3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3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3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3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3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3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3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3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3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3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3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3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3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3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3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3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3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3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3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3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3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3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3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3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3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3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3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3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3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3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3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3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3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3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3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3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3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3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3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3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3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3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3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3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3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3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3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3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3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35">
      <c r="A3096" s="138" t="s">
        <v>1592</v>
      </c>
      <c r="B3096" s="138" t="s">
        <v>1593</v>
      </c>
      <c r="C3096" s="138" t="s">
        <v>196</v>
      </c>
      <c r="D3096" s="138" t="s">
        <v>201</v>
      </c>
      <c r="E3096" s="138" t="s">
        <v>203</v>
      </c>
      <c r="F3096" s="138"/>
      <c r="G3096" s="138"/>
      <c r="H3096" s="138"/>
      <c r="I3096" s="138" t="s">
        <v>195</v>
      </c>
      <c r="J3096" s="138">
        <v>2020</v>
      </c>
      <c r="K3096" s="139">
        <v>2</v>
      </c>
    </row>
    <row r="3097" spans="1:11" x14ac:dyDescent="0.35">
      <c r="A3097" s="138" t="s">
        <v>1592</v>
      </c>
      <c r="B3097" s="138" t="s">
        <v>1593</v>
      </c>
      <c r="C3097" s="138" t="s">
        <v>196</v>
      </c>
      <c r="D3097" s="138" t="s">
        <v>201</v>
      </c>
      <c r="E3097" s="138" t="s">
        <v>203</v>
      </c>
      <c r="F3097" s="138"/>
      <c r="G3097" s="138"/>
      <c r="H3097" s="138"/>
      <c r="I3097" s="138" t="s">
        <v>195</v>
      </c>
      <c r="J3097" s="138">
        <v>2025</v>
      </c>
      <c r="K3097" s="139">
        <v>2</v>
      </c>
    </row>
    <row r="3098" spans="1:11" x14ac:dyDescent="0.35">
      <c r="A3098" s="138" t="s">
        <v>1592</v>
      </c>
      <c r="B3098" s="138" t="s">
        <v>1593</v>
      </c>
      <c r="C3098" s="138" t="s">
        <v>196</v>
      </c>
      <c r="D3098" s="138" t="s">
        <v>201</v>
      </c>
      <c r="E3098" s="138" t="s">
        <v>203</v>
      </c>
      <c r="F3098" s="138"/>
      <c r="G3098" s="138"/>
      <c r="H3098" s="138"/>
      <c r="I3098" s="138" t="s">
        <v>195</v>
      </c>
      <c r="J3098" s="138">
        <v>2030</v>
      </c>
      <c r="K3098" s="139">
        <v>2</v>
      </c>
    </row>
    <row r="3099" spans="1:11" x14ac:dyDescent="0.35">
      <c r="A3099" s="138" t="s">
        <v>1592</v>
      </c>
      <c r="B3099" s="138" t="s">
        <v>1593</v>
      </c>
      <c r="C3099" s="138" t="s">
        <v>196</v>
      </c>
      <c r="D3099" s="138" t="s">
        <v>201</v>
      </c>
      <c r="E3099" s="138" t="s">
        <v>203</v>
      </c>
      <c r="F3099" s="138"/>
      <c r="G3099" s="138"/>
      <c r="H3099" s="138"/>
      <c r="I3099" s="138" t="s">
        <v>195</v>
      </c>
      <c r="J3099" s="138">
        <v>2040</v>
      </c>
      <c r="K3099" s="139">
        <v>2</v>
      </c>
    </row>
    <row r="3100" spans="1:11" x14ac:dyDescent="0.35">
      <c r="A3100" s="138" t="s">
        <v>1592</v>
      </c>
      <c r="B3100" s="138" t="s">
        <v>1593</v>
      </c>
      <c r="C3100" s="138" t="s">
        <v>196</v>
      </c>
      <c r="D3100" s="138" t="s">
        <v>201</v>
      </c>
      <c r="E3100" s="138" t="s">
        <v>203</v>
      </c>
      <c r="F3100" s="138"/>
      <c r="G3100" s="138"/>
      <c r="H3100" s="138"/>
      <c r="I3100" s="138" t="s">
        <v>195</v>
      </c>
      <c r="J3100" s="138">
        <v>2050</v>
      </c>
      <c r="K3100" s="139">
        <v>2</v>
      </c>
    </row>
    <row r="3101" spans="1:11" x14ac:dyDescent="0.3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3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3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3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3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3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3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3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3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3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3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3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3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3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3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3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3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3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35">
      <c r="A3119" s="138" t="s">
        <v>1592</v>
      </c>
      <c r="B3119" s="138" t="s">
        <v>1593</v>
      </c>
      <c r="C3119" s="138" t="s">
        <v>196</v>
      </c>
      <c r="D3119" s="138" t="s">
        <v>1218</v>
      </c>
      <c r="E3119" s="138" t="s">
        <v>1206</v>
      </c>
      <c r="F3119" s="138"/>
      <c r="G3119" s="138"/>
      <c r="H3119" s="138"/>
      <c r="I3119" s="138" t="s">
        <v>195</v>
      </c>
      <c r="J3119" s="138">
        <v>2020</v>
      </c>
      <c r="K3119" s="139">
        <v>5</v>
      </c>
    </row>
    <row r="3120" spans="1:11" x14ac:dyDescent="0.35">
      <c r="A3120" s="138" t="s">
        <v>1592</v>
      </c>
      <c r="B3120" s="138" t="s">
        <v>1593</v>
      </c>
      <c r="C3120" s="138" t="s">
        <v>196</v>
      </c>
      <c r="D3120" s="138" t="s">
        <v>1218</v>
      </c>
      <c r="E3120" s="138" t="s">
        <v>1206</v>
      </c>
      <c r="F3120" s="138"/>
      <c r="G3120" s="138"/>
      <c r="H3120" s="138"/>
      <c r="I3120" s="138" t="s">
        <v>195</v>
      </c>
      <c r="J3120" s="138">
        <v>2025</v>
      </c>
      <c r="K3120" s="139">
        <v>4</v>
      </c>
    </row>
    <row r="3121" spans="1:11" x14ac:dyDescent="0.35">
      <c r="A3121" s="138" t="s">
        <v>1592</v>
      </c>
      <c r="B3121" s="138" t="s">
        <v>1593</v>
      </c>
      <c r="C3121" s="138" t="s">
        <v>196</v>
      </c>
      <c r="D3121" s="138" t="s">
        <v>1218</v>
      </c>
      <c r="E3121" s="138" t="s">
        <v>1206</v>
      </c>
      <c r="F3121" s="138"/>
      <c r="G3121" s="138"/>
      <c r="H3121" s="138"/>
      <c r="I3121" s="138" t="s">
        <v>195</v>
      </c>
      <c r="J3121" s="138">
        <v>2030</v>
      </c>
      <c r="K3121" s="139">
        <v>3</v>
      </c>
    </row>
    <row r="3122" spans="1:11" x14ac:dyDescent="0.35">
      <c r="A3122" s="138" t="s">
        <v>1592</v>
      </c>
      <c r="B3122" s="138" t="s">
        <v>1593</v>
      </c>
      <c r="C3122" s="138" t="s">
        <v>196</v>
      </c>
      <c r="D3122" s="138" t="s">
        <v>1218</v>
      </c>
      <c r="E3122" s="138" t="s">
        <v>1206</v>
      </c>
      <c r="F3122" s="138"/>
      <c r="G3122" s="138"/>
      <c r="H3122" s="138"/>
      <c r="I3122" s="138" t="s">
        <v>195</v>
      </c>
      <c r="J3122" s="138">
        <v>2040</v>
      </c>
      <c r="K3122" s="139">
        <v>3</v>
      </c>
    </row>
    <row r="3123" spans="1:11" x14ac:dyDescent="0.35">
      <c r="A3123" s="138" t="s">
        <v>1592</v>
      </c>
      <c r="B3123" s="138" t="s">
        <v>1593</v>
      </c>
      <c r="C3123" s="138" t="s">
        <v>196</v>
      </c>
      <c r="D3123" s="138" t="s">
        <v>1218</v>
      </c>
      <c r="E3123" s="138" t="s">
        <v>1206</v>
      </c>
      <c r="F3123" s="138"/>
      <c r="G3123" s="138"/>
      <c r="H3123" s="138"/>
      <c r="I3123" s="138" t="s">
        <v>195</v>
      </c>
      <c r="J3123" s="138">
        <v>2050</v>
      </c>
      <c r="K3123" s="139">
        <v>2</v>
      </c>
    </row>
    <row r="3124" spans="1:11" x14ac:dyDescent="0.3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3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3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3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3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3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3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3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3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3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3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3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3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3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3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3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3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3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3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3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3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3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3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3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3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3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3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3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3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3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3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3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3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3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3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3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3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3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3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3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3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3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3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3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3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35">
      <c r="A3169" s="138" t="s">
        <v>1592</v>
      </c>
      <c r="B3169" s="138" t="s">
        <v>1593</v>
      </c>
      <c r="C3169" s="138" t="s">
        <v>196</v>
      </c>
      <c r="D3169" s="138" t="s">
        <v>355</v>
      </c>
      <c r="E3169" s="138" t="s">
        <v>1295</v>
      </c>
      <c r="F3169" s="138"/>
      <c r="G3169" s="138"/>
      <c r="H3169" s="138"/>
      <c r="I3169" s="138" t="s">
        <v>195</v>
      </c>
      <c r="J3169" s="138">
        <v>2020</v>
      </c>
      <c r="K3169" s="139">
        <v>3</v>
      </c>
    </row>
    <row r="3170" spans="1:11" x14ac:dyDescent="0.35">
      <c r="A3170" s="138" t="s">
        <v>1592</v>
      </c>
      <c r="B3170" s="138" t="s">
        <v>1593</v>
      </c>
      <c r="C3170" s="138" t="s">
        <v>196</v>
      </c>
      <c r="D3170" s="138" t="s">
        <v>355</v>
      </c>
      <c r="E3170" s="138" t="s">
        <v>1295</v>
      </c>
      <c r="F3170" s="138"/>
      <c r="G3170" s="138"/>
      <c r="H3170" s="138"/>
      <c r="I3170" s="138" t="s">
        <v>195</v>
      </c>
      <c r="J3170" s="138">
        <v>2025</v>
      </c>
      <c r="K3170" s="139">
        <v>3</v>
      </c>
    </row>
    <row r="3171" spans="1:11" x14ac:dyDescent="0.35">
      <c r="A3171" s="138" t="s">
        <v>1592</v>
      </c>
      <c r="B3171" s="138" t="s">
        <v>1593</v>
      </c>
      <c r="C3171" s="138" t="s">
        <v>196</v>
      </c>
      <c r="D3171" s="138" t="s">
        <v>355</v>
      </c>
      <c r="E3171" s="138" t="s">
        <v>1295</v>
      </c>
      <c r="F3171" s="138"/>
      <c r="G3171" s="138"/>
      <c r="H3171" s="138"/>
      <c r="I3171" s="138" t="s">
        <v>195</v>
      </c>
      <c r="J3171" s="138">
        <v>2030</v>
      </c>
      <c r="K3171" s="139">
        <v>3</v>
      </c>
    </row>
    <row r="3172" spans="1:11" x14ac:dyDescent="0.35">
      <c r="A3172" s="138" t="s">
        <v>1592</v>
      </c>
      <c r="B3172" s="138" t="s">
        <v>1593</v>
      </c>
      <c r="C3172" s="138" t="s">
        <v>196</v>
      </c>
      <c r="D3172" s="138" t="s">
        <v>355</v>
      </c>
      <c r="E3172" s="138" t="s">
        <v>1295</v>
      </c>
      <c r="F3172" s="138"/>
      <c r="G3172" s="138"/>
      <c r="H3172" s="138"/>
      <c r="I3172" s="138" t="s">
        <v>195</v>
      </c>
      <c r="J3172" s="138">
        <v>2040</v>
      </c>
      <c r="K3172" s="139">
        <v>3</v>
      </c>
    </row>
    <row r="3173" spans="1:11" x14ac:dyDescent="0.35">
      <c r="A3173" s="138" t="s">
        <v>1592</v>
      </c>
      <c r="B3173" s="138" t="s">
        <v>1593</v>
      </c>
      <c r="C3173" s="138" t="s">
        <v>196</v>
      </c>
      <c r="D3173" s="138" t="s">
        <v>355</v>
      </c>
      <c r="E3173" s="138" t="s">
        <v>1295</v>
      </c>
      <c r="F3173" s="138"/>
      <c r="G3173" s="138"/>
      <c r="H3173" s="138"/>
      <c r="I3173" s="138" t="s">
        <v>195</v>
      </c>
      <c r="J3173" s="138">
        <v>2050</v>
      </c>
      <c r="K3173" s="139">
        <v>3</v>
      </c>
    </row>
    <row r="3174" spans="1:11" x14ac:dyDescent="0.35">
      <c r="A3174" s="138" t="s">
        <v>1592</v>
      </c>
      <c r="B3174" s="138" t="s">
        <v>1593</v>
      </c>
      <c r="C3174" s="138" t="s">
        <v>196</v>
      </c>
      <c r="D3174" s="138" t="s">
        <v>216</v>
      </c>
      <c r="E3174" s="138" t="s">
        <v>203</v>
      </c>
      <c r="F3174" s="138"/>
      <c r="G3174" s="138"/>
      <c r="H3174" s="138"/>
      <c r="I3174" s="138" t="s">
        <v>195</v>
      </c>
      <c r="J3174" s="138">
        <v>2020</v>
      </c>
      <c r="K3174" s="139">
        <v>30</v>
      </c>
    </row>
    <row r="3175" spans="1:11" x14ac:dyDescent="0.35">
      <c r="A3175" s="138" t="s">
        <v>1592</v>
      </c>
      <c r="B3175" s="138" t="s">
        <v>1593</v>
      </c>
      <c r="C3175" s="138" t="s">
        <v>196</v>
      </c>
      <c r="D3175" s="138" t="s">
        <v>216</v>
      </c>
      <c r="E3175" s="138" t="s">
        <v>203</v>
      </c>
      <c r="F3175" s="138"/>
      <c r="G3175" s="138"/>
      <c r="H3175" s="138"/>
      <c r="I3175" s="138" t="s">
        <v>195</v>
      </c>
      <c r="J3175" s="138">
        <v>2025</v>
      </c>
      <c r="K3175" s="139">
        <v>30</v>
      </c>
    </row>
    <row r="3176" spans="1:11" x14ac:dyDescent="0.35">
      <c r="A3176" s="138" t="s">
        <v>1592</v>
      </c>
      <c r="B3176" s="138" t="s">
        <v>1593</v>
      </c>
      <c r="C3176" s="138" t="s">
        <v>196</v>
      </c>
      <c r="D3176" s="138" t="s">
        <v>216</v>
      </c>
      <c r="E3176" s="138" t="s">
        <v>203</v>
      </c>
      <c r="F3176" s="138"/>
      <c r="G3176" s="138"/>
      <c r="H3176" s="138"/>
      <c r="I3176" s="138" t="s">
        <v>195</v>
      </c>
      <c r="J3176" s="138">
        <v>2030</v>
      </c>
      <c r="K3176" s="139">
        <v>30</v>
      </c>
    </row>
    <row r="3177" spans="1:11" x14ac:dyDescent="0.35">
      <c r="A3177" s="138" t="s">
        <v>1592</v>
      </c>
      <c r="B3177" s="138" t="s">
        <v>1593</v>
      </c>
      <c r="C3177" s="138" t="s">
        <v>196</v>
      </c>
      <c r="D3177" s="138" t="s">
        <v>216</v>
      </c>
      <c r="E3177" s="138" t="s">
        <v>203</v>
      </c>
      <c r="F3177" s="138"/>
      <c r="G3177" s="138"/>
      <c r="H3177" s="138"/>
      <c r="I3177" s="138" t="s">
        <v>195</v>
      </c>
      <c r="J3177" s="138">
        <v>2040</v>
      </c>
      <c r="K3177" s="139">
        <v>30</v>
      </c>
    </row>
    <row r="3178" spans="1:11" x14ac:dyDescent="0.35">
      <c r="A3178" s="138" t="s">
        <v>1592</v>
      </c>
      <c r="B3178" s="138" t="s">
        <v>1593</v>
      </c>
      <c r="C3178" s="138" t="s">
        <v>196</v>
      </c>
      <c r="D3178" s="138" t="s">
        <v>216</v>
      </c>
      <c r="E3178" s="138" t="s">
        <v>203</v>
      </c>
      <c r="F3178" s="138"/>
      <c r="G3178" s="138"/>
      <c r="H3178" s="138"/>
      <c r="I3178" s="138" t="s">
        <v>195</v>
      </c>
      <c r="J3178" s="138">
        <v>2050</v>
      </c>
      <c r="K3178" s="139">
        <v>30</v>
      </c>
    </row>
    <row r="3179" spans="1:11" x14ac:dyDescent="0.3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3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3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3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3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3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3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3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3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3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3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3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3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3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3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3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3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3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3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3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3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3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3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3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3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3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3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3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3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3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3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3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3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3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3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3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3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3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3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3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3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3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3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35">
      <c r="A3222" s="138" t="s">
        <v>1592</v>
      </c>
      <c r="B3222" s="138" t="s">
        <v>1593</v>
      </c>
      <c r="C3222" s="138" t="s">
        <v>234</v>
      </c>
      <c r="D3222" s="138" t="s">
        <v>1607</v>
      </c>
      <c r="E3222" s="138" t="s">
        <v>1541</v>
      </c>
      <c r="F3222" s="138"/>
      <c r="G3222" s="138"/>
      <c r="H3222" s="138"/>
      <c r="I3222" s="138" t="s">
        <v>195</v>
      </c>
      <c r="J3222" s="138">
        <v>2020</v>
      </c>
      <c r="K3222" s="139">
        <v>0</v>
      </c>
    </row>
    <row r="3223" spans="1:11" x14ac:dyDescent="0.35">
      <c r="A3223" s="138" t="s">
        <v>1592</v>
      </c>
      <c r="B3223" s="138" t="s">
        <v>1593</v>
      </c>
      <c r="C3223" s="138" t="s">
        <v>234</v>
      </c>
      <c r="D3223" s="138" t="s">
        <v>1607</v>
      </c>
      <c r="E3223" s="138" t="s">
        <v>1541</v>
      </c>
      <c r="F3223" s="138"/>
      <c r="G3223" s="138"/>
      <c r="H3223" s="138"/>
      <c r="I3223" s="138" t="s">
        <v>195</v>
      </c>
      <c r="J3223" s="138">
        <v>2025</v>
      </c>
      <c r="K3223" s="139">
        <v>0</v>
      </c>
    </row>
    <row r="3224" spans="1:11" x14ac:dyDescent="0.35">
      <c r="A3224" s="138" t="s">
        <v>1592</v>
      </c>
      <c r="B3224" s="138" t="s">
        <v>1593</v>
      </c>
      <c r="C3224" s="138" t="s">
        <v>234</v>
      </c>
      <c r="D3224" s="138" t="s">
        <v>1607</v>
      </c>
      <c r="E3224" s="138" t="s">
        <v>1541</v>
      </c>
      <c r="F3224" s="138"/>
      <c r="G3224" s="138"/>
      <c r="H3224" s="138"/>
      <c r="I3224" s="138" t="s">
        <v>195</v>
      </c>
      <c r="J3224" s="138">
        <v>2030</v>
      </c>
      <c r="K3224" s="139">
        <v>0</v>
      </c>
    </row>
    <row r="3225" spans="1:11" x14ac:dyDescent="0.35">
      <c r="A3225" s="138" t="s">
        <v>1592</v>
      </c>
      <c r="B3225" s="138" t="s">
        <v>1593</v>
      </c>
      <c r="C3225" s="138" t="s">
        <v>234</v>
      </c>
      <c r="D3225" s="138" t="s">
        <v>1607</v>
      </c>
      <c r="E3225" s="138" t="s">
        <v>1541</v>
      </c>
      <c r="F3225" s="138"/>
      <c r="G3225" s="138"/>
      <c r="H3225" s="138"/>
      <c r="I3225" s="138" t="s">
        <v>195</v>
      </c>
      <c r="J3225" s="138">
        <v>2040</v>
      </c>
      <c r="K3225" s="139">
        <v>0</v>
      </c>
    </row>
    <row r="3226" spans="1:11" x14ac:dyDescent="0.35">
      <c r="A3226" s="138" t="s">
        <v>1592</v>
      </c>
      <c r="B3226" s="138" t="s">
        <v>1593</v>
      </c>
      <c r="C3226" s="138" t="s">
        <v>234</v>
      </c>
      <c r="D3226" s="138" t="s">
        <v>1607</v>
      </c>
      <c r="E3226" s="138" t="s">
        <v>1541</v>
      </c>
      <c r="F3226" s="138"/>
      <c r="G3226" s="138"/>
      <c r="H3226" s="138"/>
      <c r="I3226" s="138" t="s">
        <v>195</v>
      </c>
      <c r="J3226" s="138">
        <v>2050</v>
      </c>
      <c r="K3226" s="139">
        <v>0</v>
      </c>
    </row>
    <row r="3227" spans="1:11" x14ac:dyDescent="0.3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3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3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3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3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3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3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3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3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3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3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3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3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3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3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3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3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3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3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3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3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3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3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3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3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3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3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3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3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3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3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3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3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3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3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3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3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3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3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3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3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3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3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3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3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3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3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3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3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3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3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3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3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3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3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3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3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3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35">
      <c r="A3285" s="138" t="s">
        <v>1608</v>
      </c>
      <c r="B3285" s="138" t="s">
        <v>1609</v>
      </c>
      <c r="C3285" s="138" t="s">
        <v>196</v>
      </c>
      <c r="D3285" s="138" t="s">
        <v>201</v>
      </c>
      <c r="E3285" s="138" t="s">
        <v>203</v>
      </c>
      <c r="F3285" s="138"/>
      <c r="G3285" s="138"/>
      <c r="H3285" s="138"/>
      <c r="I3285" s="138" t="s">
        <v>195</v>
      </c>
      <c r="J3285" s="138">
        <v>2015</v>
      </c>
      <c r="K3285" s="139">
        <v>1</v>
      </c>
    </row>
    <row r="3286" spans="1:11" x14ac:dyDescent="0.35">
      <c r="A3286" s="138" t="s">
        <v>1608</v>
      </c>
      <c r="B3286" s="138" t="s">
        <v>1609</v>
      </c>
      <c r="C3286" s="138" t="s">
        <v>196</v>
      </c>
      <c r="D3286" s="138" t="s">
        <v>201</v>
      </c>
      <c r="E3286" s="138" t="s">
        <v>203</v>
      </c>
      <c r="F3286" s="138"/>
      <c r="G3286" s="138"/>
      <c r="H3286" s="138"/>
      <c r="I3286" s="138" t="s">
        <v>195</v>
      </c>
      <c r="J3286" s="138">
        <v>2020</v>
      </c>
      <c r="K3286" s="139">
        <v>1</v>
      </c>
    </row>
    <row r="3287" spans="1:11" x14ac:dyDescent="0.35">
      <c r="A3287" s="138" t="s">
        <v>1608</v>
      </c>
      <c r="B3287" s="138" t="s">
        <v>1609</v>
      </c>
      <c r="C3287" s="138" t="s">
        <v>196</v>
      </c>
      <c r="D3287" s="138" t="s">
        <v>201</v>
      </c>
      <c r="E3287" s="138" t="s">
        <v>203</v>
      </c>
      <c r="F3287" s="138"/>
      <c r="G3287" s="138"/>
      <c r="H3287" s="138"/>
      <c r="I3287" s="138" t="s">
        <v>195</v>
      </c>
      <c r="J3287" s="138">
        <v>2030</v>
      </c>
      <c r="K3287" s="139">
        <v>1</v>
      </c>
    </row>
    <row r="3288" spans="1:11" x14ac:dyDescent="0.35">
      <c r="A3288" s="138" t="s">
        <v>1608</v>
      </c>
      <c r="B3288" s="138" t="s">
        <v>1609</v>
      </c>
      <c r="C3288" s="138" t="s">
        <v>196</v>
      </c>
      <c r="D3288" s="138" t="s">
        <v>201</v>
      </c>
      <c r="E3288" s="138" t="s">
        <v>203</v>
      </c>
      <c r="F3288" s="138"/>
      <c r="G3288" s="138"/>
      <c r="H3288" s="138"/>
      <c r="I3288" s="138" t="s">
        <v>195</v>
      </c>
      <c r="J3288" s="138">
        <v>2040</v>
      </c>
      <c r="K3288" s="139">
        <v>1</v>
      </c>
    </row>
    <row r="3289" spans="1:11" x14ac:dyDescent="0.35">
      <c r="A3289" s="138" t="s">
        <v>1608</v>
      </c>
      <c r="B3289" s="138" t="s">
        <v>1609</v>
      </c>
      <c r="C3289" s="138" t="s">
        <v>196</v>
      </c>
      <c r="D3289" s="138" t="s">
        <v>201</v>
      </c>
      <c r="E3289" s="138" t="s">
        <v>203</v>
      </c>
      <c r="F3289" s="138"/>
      <c r="G3289" s="138"/>
      <c r="H3289" s="138"/>
      <c r="I3289" s="138" t="s">
        <v>195</v>
      </c>
      <c r="J3289" s="138">
        <v>2050</v>
      </c>
      <c r="K3289" s="139">
        <v>1</v>
      </c>
    </row>
    <row r="3290" spans="1:11" x14ac:dyDescent="0.3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3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3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3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3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3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3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3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3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3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3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3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3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3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3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3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3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3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3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3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3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3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3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3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3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3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3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3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3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3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3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3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35">
      <c r="A3322" s="138" t="s">
        <v>1608</v>
      </c>
      <c r="B3322" s="138" t="s">
        <v>1609</v>
      </c>
      <c r="C3322" s="138" t="s">
        <v>196</v>
      </c>
      <c r="D3322" s="138" t="s">
        <v>355</v>
      </c>
      <c r="E3322" s="138" t="s">
        <v>1295</v>
      </c>
      <c r="F3322" s="138"/>
      <c r="G3322" s="138"/>
      <c r="H3322" s="138"/>
      <c r="I3322" s="138" t="s">
        <v>195</v>
      </c>
      <c r="J3322" s="138">
        <v>2015</v>
      </c>
      <c r="K3322" s="139">
        <v>2</v>
      </c>
    </row>
    <row r="3323" spans="1:11" x14ac:dyDescent="0.35">
      <c r="A3323" s="138" t="s">
        <v>1608</v>
      </c>
      <c r="B3323" s="138" t="s">
        <v>1609</v>
      </c>
      <c r="C3323" s="138" t="s">
        <v>196</v>
      </c>
      <c r="D3323" s="138" t="s">
        <v>355</v>
      </c>
      <c r="E3323" s="138" t="s">
        <v>1295</v>
      </c>
      <c r="F3323" s="138"/>
      <c r="G3323" s="138"/>
      <c r="H3323" s="138"/>
      <c r="I3323" s="138" t="s">
        <v>195</v>
      </c>
      <c r="J3323" s="138">
        <v>2020</v>
      </c>
      <c r="K3323" s="139">
        <v>2</v>
      </c>
    </row>
    <row r="3324" spans="1:11" x14ac:dyDescent="0.35">
      <c r="A3324" s="138" t="s">
        <v>1608</v>
      </c>
      <c r="B3324" s="138" t="s">
        <v>1609</v>
      </c>
      <c r="C3324" s="138" t="s">
        <v>196</v>
      </c>
      <c r="D3324" s="138" t="s">
        <v>355</v>
      </c>
      <c r="E3324" s="138" t="s">
        <v>1295</v>
      </c>
      <c r="F3324" s="138"/>
      <c r="G3324" s="138"/>
      <c r="H3324" s="138"/>
      <c r="I3324" s="138" t="s">
        <v>195</v>
      </c>
      <c r="J3324" s="138">
        <v>2030</v>
      </c>
      <c r="K3324" s="139">
        <v>2</v>
      </c>
    </row>
    <row r="3325" spans="1:11" x14ac:dyDescent="0.35">
      <c r="A3325" s="138" t="s">
        <v>1608</v>
      </c>
      <c r="B3325" s="138" t="s">
        <v>1609</v>
      </c>
      <c r="C3325" s="138" t="s">
        <v>196</v>
      </c>
      <c r="D3325" s="138" t="s">
        <v>355</v>
      </c>
      <c r="E3325" s="138" t="s">
        <v>1295</v>
      </c>
      <c r="F3325" s="138"/>
      <c r="G3325" s="138"/>
      <c r="H3325" s="138"/>
      <c r="I3325" s="138" t="s">
        <v>195</v>
      </c>
      <c r="J3325" s="138">
        <v>2040</v>
      </c>
      <c r="K3325" s="139">
        <v>2</v>
      </c>
    </row>
    <row r="3326" spans="1:11" x14ac:dyDescent="0.35">
      <c r="A3326" s="138" t="s">
        <v>1608</v>
      </c>
      <c r="B3326" s="138" t="s">
        <v>1609</v>
      </c>
      <c r="C3326" s="138" t="s">
        <v>196</v>
      </c>
      <c r="D3326" s="138" t="s">
        <v>355</v>
      </c>
      <c r="E3326" s="138" t="s">
        <v>1295</v>
      </c>
      <c r="F3326" s="138"/>
      <c r="G3326" s="138"/>
      <c r="H3326" s="138"/>
      <c r="I3326" s="138" t="s">
        <v>195</v>
      </c>
      <c r="J3326" s="138">
        <v>2050</v>
      </c>
      <c r="K3326" s="139">
        <v>2</v>
      </c>
    </row>
    <row r="3327" spans="1:11" x14ac:dyDescent="0.3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3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3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3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3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3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3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3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3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35">
      <c r="A3336" s="138" t="s">
        <v>1608</v>
      </c>
      <c r="B3336" s="138" t="s">
        <v>1609</v>
      </c>
      <c r="C3336" s="138" t="s">
        <v>196</v>
      </c>
      <c r="D3336" s="138" t="s">
        <v>216</v>
      </c>
      <c r="E3336" s="138" t="s">
        <v>203</v>
      </c>
      <c r="F3336" s="138"/>
      <c r="G3336" s="138"/>
      <c r="H3336" s="138"/>
      <c r="I3336" s="138" t="s">
        <v>195</v>
      </c>
      <c r="J3336" s="138">
        <v>2015</v>
      </c>
      <c r="K3336" s="139">
        <v>25</v>
      </c>
    </row>
    <row r="3337" spans="1:11" x14ac:dyDescent="0.35">
      <c r="A3337" s="138" t="s">
        <v>1608</v>
      </c>
      <c r="B3337" s="138" t="s">
        <v>1609</v>
      </c>
      <c r="C3337" s="138" t="s">
        <v>196</v>
      </c>
      <c r="D3337" s="138" t="s">
        <v>216</v>
      </c>
      <c r="E3337" s="138" t="s">
        <v>203</v>
      </c>
      <c r="F3337" s="138"/>
      <c r="G3337" s="138"/>
      <c r="H3337" s="138"/>
      <c r="I3337" s="138" t="s">
        <v>195</v>
      </c>
      <c r="J3337" s="138">
        <v>2020</v>
      </c>
      <c r="K3337" s="139">
        <v>25</v>
      </c>
    </row>
    <row r="3338" spans="1:11" x14ac:dyDescent="0.35">
      <c r="A3338" s="138" t="s">
        <v>1608</v>
      </c>
      <c r="B3338" s="138" t="s">
        <v>1609</v>
      </c>
      <c r="C3338" s="138" t="s">
        <v>196</v>
      </c>
      <c r="D3338" s="138" t="s">
        <v>216</v>
      </c>
      <c r="E3338" s="138" t="s">
        <v>203</v>
      </c>
      <c r="F3338" s="138"/>
      <c r="G3338" s="138"/>
      <c r="H3338" s="138"/>
      <c r="I3338" s="138" t="s">
        <v>195</v>
      </c>
      <c r="J3338" s="138">
        <v>2030</v>
      </c>
      <c r="K3338" s="139">
        <v>25</v>
      </c>
    </row>
    <row r="3339" spans="1:11" x14ac:dyDescent="0.35">
      <c r="A3339" s="138" t="s">
        <v>1608</v>
      </c>
      <c r="B3339" s="138" t="s">
        <v>1609</v>
      </c>
      <c r="C3339" s="138" t="s">
        <v>196</v>
      </c>
      <c r="D3339" s="138" t="s">
        <v>216</v>
      </c>
      <c r="E3339" s="138" t="s">
        <v>203</v>
      </c>
      <c r="F3339" s="138"/>
      <c r="G3339" s="138"/>
      <c r="H3339" s="138"/>
      <c r="I3339" s="138" t="s">
        <v>195</v>
      </c>
      <c r="J3339" s="138">
        <v>2040</v>
      </c>
      <c r="K3339" s="139">
        <v>25</v>
      </c>
    </row>
    <row r="3340" spans="1:11" x14ac:dyDescent="0.35">
      <c r="A3340" s="138" t="s">
        <v>1608</v>
      </c>
      <c r="B3340" s="138" t="s">
        <v>1609</v>
      </c>
      <c r="C3340" s="138" t="s">
        <v>196</v>
      </c>
      <c r="D3340" s="138" t="s">
        <v>216</v>
      </c>
      <c r="E3340" s="138" t="s">
        <v>203</v>
      </c>
      <c r="F3340" s="138"/>
      <c r="G3340" s="138"/>
      <c r="H3340" s="138"/>
      <c r="I3340" s="138" t="s">
        <v>195</v>
      </c>
      <c r="J3340" s="138">
        <v>2050</v>
      </c>
      <c r="K3340" s="139">
        <v>25</v>
      </c>
    </row>
    <row r="3341" spans="1:11" x14ac:dyDescent="0.3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3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3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3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3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3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3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3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3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3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3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3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3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3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3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3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3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3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3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3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3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3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3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3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3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3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3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3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3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3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3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3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3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3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3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3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3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3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3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3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3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3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3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3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3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3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35">
      <c r="A3387" s="138" t="s">
        <v>1608</v>
      </c>
      <c r="B3387" s="138" t="s">
        <v>1609</v>
      </c>
      <c r="C3387" s="138" t="s">
        <v>234</v>
      </c>
      <c r="D3387" s="138" t="s">
        <v>1622</v>
      </c>
      <c r="E3387" s="138" t="s">
        <v>1623</v>
      </c>
      <c r="F3387" s="138"/>
      <c r="G3387" s="138"/>
      <c r="H3387" s="138"/>
      <c r="I3387" s="138" t="s">
        <v>195</v>
      </c>
      <c r="J3387" s="138">
        <v>2015</v>
      </c>
      <c r="K3387" s="139">
        <v>0</v>
      </c>
    </row>
    <row r="3388" spans="1:11" x14ac:dyDescent="0.35">
      <c r="A3388" s="138" t="s">
        <v>1608</v>
      </c>
      <c r="B3388" s="138" t="s">
        <v>1609</v>
      </c>
      <c r="C3388" s="138" t="s">
        <v>234</v>
      </c>
      <c r="D3388" s="138" t="s">
        <v>1622</v>
      </c>
      <c r="E3388" s="138" t="s">
        <v>1623</v>
      </c>
      <c r="F3388" s="138"/>
      <c r="G3388" s="138"/>
      <c r="H3388" s="138"/>
      <c r="I3388" s="138" t="s">
        <v>195</v>
      </c>
      <c r="J3388" s="138">
        <v>2020</v>
      </c>
      <c r="K3388" s="139">
        <v>0</v>
      </c>
    </row>
    <row r="3389" spans="1:11" x14ac:dyDescent="0.35">
      <c r="A3389" s="138" t="s">
        <v>1608</v>
      </c>
      <c r="B3389" s="138" t="s">
        <v>1609</v>
      </c>
      <c r="C3389" s="138" t="s">
        <v>234</v>
      </c>
      <c r="D3389" s="138" t="s">
        <v>1622</v>
      </c>
      <c r="E3389" s="138" t="s">
        <v>1623</v>
      </c>
      <c r="F3389" s="138"/>
      <c r="G3389" s="138"/>
      <c r="H3389" s="138"/>
      <c r="I3389" s="138" t="s">
        <v>195</v>
      </c>
      <c r="J3389" s="138">
        <v>2030</v>
      </c>
      <c r="K3389" s="139">
        <v>0</v>
      </c>
    </row>
    <row r="3390" spans="1:11" x14ac:dyDescent="0.35">
      <c r="A3390" s="138" t="s">
        <v>1608</v>
      </c>
      <c r="B3390" s="138" t="s">
        <v>1609</v>
      </c>
      <c r="C3390" s="138" t="s">
        <v>234</v>
      </c>
      <c r="D3390" s="138" t="s">
        <v>1622</v>
      </c>
      <c r="E3390" s="138" t="s">
        <v>1623</v>
      </c>
      <c r="F3390" s="138"/>
      <c r="G3390" s="138"/>
      <c r="H3390" s="138"/>
      <c r="I3390" s="138" t="s">
        <v>195</v>
      </c>
      <c r="J3390" s="138">
        <v>2040</v>
      </c>
      <c r="K3390" s="139">
        <v>0</v>
      </c>
    </row>
    <row r="3391" spans="1:11" x14ac:dyDescent="0.35">
      <c r="A3391" s="138" t="s">
        <v>1608</v>
      </c>
      <c r="B3391" s="138" t="s">
        <v>1609</v>
      </c>
      <c r="C3391" s="138" t="s">
        <v>234</v>
      </c>
      <c r="D3391" s="138" t="s">
        <v>1622</v>
      </c>
      <c r="E3391" s="138" t="s">
        <v>1623</v>
      </c>
      <c r="F3391" s="138"/>
      <c r="G3391" s="138"/>
      <c r="H3391" s="138"/>
      <c r="I3391" s="138" t="s">
        <v>195</v>
      </c>
      <c r="J3391" s="138">
        <v>2050</v>
      </c>
      <c r="K3391" s="139">
        <v>0</v>
      </c>
    </row>
    <row r="3392" spans="1:11" x14ac:dyDescent="0.3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3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3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3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3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3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3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3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3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3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3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3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3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3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3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3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3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3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3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3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3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3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3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3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3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3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3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3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3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3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3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3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3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3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3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3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3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3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3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3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3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3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3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3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3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3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3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3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3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3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3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3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3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3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3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3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3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3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3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3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3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3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3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3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3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3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3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3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3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3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3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3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3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3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35">
      <c r="A3466" s="138" t="s">
        <v>1630</v>
      </c>
      <c r="B3466" s="138" t="s">
        <v>1631</v>
      </c>
      <c r="C3466" s="138" t="s">
        <v>196</v>
      </c>
      <c r="D3466" s="138" t="s">
        <v>201</v>
      </c>
      <c r="E3466" s="138" t="s">
        <v>203</v>
      </c>
      <c r="F3466" s="138"/>
      <c r="G3466" s="138"/>
      <c r="H3466" s="138"/>
      <c r="I3466" s="138" t="s">
        <v>195</v>
      </c>
      <c r="J3466" s="138">
        <v>2015</v>
      </c>
      <c r="K3466" s="139">
        <v>2</v>
      </c>
    </row>
    <row r="3467" spans="1:11" x14ac:dyDescent="0.35">
      <c r="A3467" s="138" t="s">
        <v>1630</v>
      </c>
      <c r="B3467" s="138" t="s">
        <v>1631</v>
      </c>
      <c r="C3467" s="138" t="s">
        <v>196</v>
      </c>
      <c r="D3467" s="138" t="s">
        <v>201</v>
      </c>
      <c r="E3467" s="138" t="s">
        <v>203</v>
      </c>
      <c r="F3467" s="138"/>
      <c r="G3467" s="138"/>
      <c r="H3467" s="138"/>
      <c r="I3467" s="138" t="s">
        <v>195</v>
      </c>
      <c r="J3467" s="138">
        <v>2020</v>
      </c>
      <c r="K3467" s="139">
        <v>2</v>
      </c>
    </row>
    <row r="3468" spans="1:11" x14ac:dyDescent="0.35">
      <c r="A3468" s="138" t="s">
        <v>1630</v>
      </c>
      <c r="B3468" s="138" t="s">
        <v>1631</v>
      </c>
      <c r="C3468" s="138" t="s">
        <v>196</v>
      </c>
      <c r="D3468" s="138" t="s">
        <v>201</v>
      </c>
      <c r="E3468" s="138" t="s">
        <v>203</v>
      </c>
      <c r="F3468" s="138"/>
      <c r="G3468" s="138"/>
      <c r="H3468" s="138"/>
      <c r="I3468" s="138" t="s">
        <v>195</v>
      </c>
      <c r="J3468" s="138">
        <v>2030</v>
      </c>
      <c r="K3468" s="139">
        <v>2</v>
      </c>
    </row>
    <row r="3469" spans="1:11" x14ac:dyDescent="0.35">
      <c r="A3469" s="138" t="s">
        <v>1630</v>
      </c>
      <c r="B3469" s="138" t="s">
        <v>1631</v>
      </c>
      <c r="C3469" s="138" t="s">
        <v>196</v>
      </c>
      <c r="D3469" s="138" t="s">
        <v>201</v>
      </c>
      <c r="E3469" s="138" t="s">
        <v>203</v>
      </c>
      <c r="F3469" s="138"/>
      <c r="G3469" s="138"/>
      <c r="H3469" s="138"/>
      <c r="I3469" s="138" t="s">
        <v>195</v>
      </c>
      <c r="J3469" s="138">
        <v>2040</v>
      </c>
      <c r="K3469" s="139">
        <v>2</v>
      </c>
    </row>
    <row r="3470" spans="1:11" x14ac:dyDescent="0.35">
      <c r="A3470" s="138" t="s">
        <v>1630</v>
      </c>
      <c r="B3470" s="138" t="s">
        <v>1631</v>
      </c>
      <c r="C3470" s="138" t="s">
        <v>196</v>
      </c>
      <c r="D3470" s="138" t="s">
        <v>201</v>
      </c>
      <c r="E3470" s="138" t="s">
        <v>203</v>
      </c>
      <c r="F3470" s="138"/>
      <c r="G3470" s="138"/>
      <c r="H3470" s="138"/>
      <c r="I3470" s="138" t="s">
        <v>195</v>
      </c>
      <c r="J3470" s="138">
        <v>2050</v>
      </c>
      <c r="K3470" s="139">
        <v>2</v>
      </c>
    </row>
    <row r="3471" spans="1:11" x14ac:dyDescent="0.3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3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3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3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3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3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3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3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3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3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3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3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3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3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3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3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3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3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3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35">
      <c r="A3490" s="138" t="s">
        <v>1630</v>
      </c>
      <c r="B3490" s="138" t="s">
        <v>1631</v>
      </c>
      <c r="C3490" s="138" t="s">
        <v>196</v>
      </c>
      <c r="D3490" s="138" t="s">
        <v>1218</v>
      </c>
      <c r="E3490" s="138" t="s">
        <v>1206</v>
      </c>
      <c r="F3490" s="138"/>
      <c r="G3490" s="138"/>
      <c r="H3490" s="138"/>
      <c r="I3490" s="138" t="s">
        <v>195</v>
      </c>
      <c r="J3490" s="138">
        <v>2020</v>
      </c>
      <c r="K3490" s="139">
        <v>4</v>
      </c>
    </row>
    <row r="3491" spans="1:11" x14ac:dyDescent="0.35">
      <c r="A3491" s="138" t="s">
        <v>1630</v>
      </c>
      <c r="B3491" s="138" t="s">
        <v>1631</v>
      </c>
      <c r="C3491" s="138" t="s">
        <v>196</v>
      </c>
      <c r="D3491" s="138" t="s">
        <v>1218</v>
      </c>
      <c r="E3491" s="138" t="s">
        <v>1206</v>
      </c>
      <c r="F3491" s="138"/>
      <c r="G3491" s="138"/>
      <c r="H3491" s="138"/>
      <c r="I3491" s="138" t="s">
        <v>195</v>
      </c>
      <c r="J3491" s="138">
        <v>2030</v>
      </c>
      <c r="K3491" s="139">
        <v>0</v>
      </c>
    </row>
    <row r="3492" spans="1:11" x14ac:dyDescent="0.35">
      <c r="A3492" s="138" t="s">
        <v>1630</v>
      </c>
      <c r="B3492" s="138" t="s">
        <v>1631</v>
      </c>
      <c r="C3492" s="138" t="s">
        <v>196</v>
      </c>
      <c r="D3492" s="138" t="s">
        <v>1218</v>
      </c>
      <c r="E3492" s="138" t="s">
        <v>1206</v>
      </c>
      <c r="F3492" s="138"/>
      <c r="G3492" s="138"/>
      <c r="H3492" s="138"/>
      <c r="I3492" s="138" t="s">
        <v>195</v>
      </c>
      <c r="J3492" s="138">
        <v>2040</v>
      </c>
      <c r="K3492" s="139">
        <v>0</v>
      </c>
    </row>
    <row r="3493" spans="1:11" x14ac:dyDescent="0.35">
      <c r="A3493" s="138" t="s">
        <v>1630</v>
      </c>
      <c r="B3493" s="138" t="s">
        <v>1631</v>
      </c>
      <c r="C3493" s="138" t="s">
        <v>196</v>
      </c>
      <c r="D3493" s="138" t="s">
        <v>1218</v>
      </c>
      <c r="E3493" s="138" t="s">
        <v>1206</v>
      </c>
      <c r="F3493" s="138"/>
      <c r="G3493" s="138"/>
      <c r="H3493" s="138"/>
      <c r="I3493" s="138" t="s">
        <v>195</v>
      </c>
      <c r="J3493" s="138">
        <v>2050</v>
      </c>
      <c r="K3493" s="139">
        <v>0</v>
      </c>
    </row>
    <row r="3494" spans="1:11" x14ac:dyDescent="0.3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3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3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3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3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3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3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3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3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3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3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3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3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3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3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3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3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3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3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3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3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3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3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3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3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3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3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3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3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3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3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3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3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3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3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3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3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3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3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3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3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3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3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3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3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3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3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3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3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3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3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3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3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3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3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3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3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35">
      <c r="A3551" s="138" t="s">
        <v>1630</v>
      </c>
      <c r="B3551" s="138" t="s">
        <v>1631</v>
      </c>
      <c r="C3551" s="138" t="s">
        <v>234</v>
      </c>
      <c r="D3551" s="138" t="s">
        <v>1637</v>
      </c>
      <c r="E3551" s="138" t="s">
        <v>1638</v>
      </c>
      <c r="F3551" s="138"/>
      <c r="G3551" s="138"/>
      <c r="H3551" s="138"/>
      <c r="I3551" s="138" t="s">
        <v>195</v>
      </c>
      <c r="J3551" s="138">
        <v>2020</v>
      </c>
      <c r="K3551" s="139">
        <v>0</v>
      </c>
    </row>
    <row r="3552" spans="1:11" x14ac:dyDescent="0.35">
      <c r="A3552" s="138" t="s">
        <v>1630</v>
      </c>
      <c r="B3552" s="138" t="s">
        <v>1631</v>
      </c>
      <c r="C3552" s="138" t="s">
        <v>234</v>
      </c>
      <c r="D3552" s="138" t="s">
        <v>1637</v>
      </c>
      <c r="E3552" s="138" t="s">
        <v>1638</v>
      </c>
      <c r="F3552" s="138"/>
      <c r="G3552" s="138"/>
      <c r="H3552" s="138"/>
      <c r="I3552" s="138" t="s">
        <v>195</v>
      </c>
      <c r="J3552" s="138">
        <v>2030</v>
      </c>
      <c r="K3552" s="139">
        <v>0</v>
      </c>
    </row>
    <row r="3553" spans="1:11" x14ac:dyDescent="0.35">
      <c r="A3553" s="138" t="s">
        <v>1630</v>
      </c>
      <c r="B3553" s="138" t="s">
        <v>1631</v>
      </c>
      <c r="C3553" s="138" t="s">
        <v>234</v>
      </c>
      <c r="D3553" s="138" t="s">
        <v>1637</v>
      </c>
      <c r="E3553" s="138" t="s">
        <v>1638</v>
      </c>
      <c r="F3553" s="138"/>
      <c r="G3553" s="138"/>
      <c r="H3553" s="138"/>
      <c r="I3553" s="138" t="s">
        <v>195</v>
      </c>
      <c r="J3553" s="138">
        <v>2040</v>
      </c>
      <c r="K3553" s="139">
        <v>0</v>
      </c>
    </row>
    <row r="3554" spans="1:11" x14ac:dyDescent="0.35">
      <c r="A3554" s="138" t="s">
        <v>1630</v>
      </c>
      <c r="B3554" s="138" t="s">
        <v>1631</v>
      </c>
      <c r="C3554" s="138" t="s">
        <v>234</v>
      </c>
      <c r="D3554" s="138" t="s">
        <v>1637</v>
      </c>
      <c r="E3554" s="138" t="s">
        <v>1638</v>
      </c>
      <c r="F3554" s="138"/>
      <c r="G3554" s="138"/>
      <c r="H3554" s="138"/>
      <c r="I3554" s="138" t="s">
        <v>195</v>
      </c>
      <c r="J3554" s="138">
        <v>2050</v>
      </c>
      <c r="K3554" s="139">
        <v>0</v>
      </c>
    </row>
    <row r="3555" spans="1:11" x14ac:dyDescent="0.3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3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3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3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3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3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3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3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3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3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3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3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3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3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3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3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3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3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3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3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3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3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3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3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3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3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3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3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3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3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3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3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3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3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3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3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3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3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3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3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3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3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3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3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3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3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3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3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3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3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3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3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3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3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3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3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3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3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3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3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3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3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3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3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3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3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3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3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3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3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3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3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3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3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3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3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3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3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3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3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3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3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3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3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3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3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3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3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3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3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3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3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3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3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3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3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3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3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3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3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3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3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35">
      <c r="A3657" s="138" t="s">
        <v>1643</v>
      </c>
      <c r="B3657" s="138" t="s">
        <v>1644</v>
      </c>
      <c r="C3657" s="138" t="s">
        <v>196</v>
      </c>
      <c r="D3657" s="138" t="s">
        <v>1218</v>
      </c>
      <c r="E3657" s="138" t="s">
        <v>1206</v>
      </c>
      <c r="F3657" s="138"/>
      <c r="G3657" s="138"/>
      <c r="H3657" s="138"/>
      <c r="I3657" s="138" t="s">
        <v>195</v>
      </c>
      <c r="J3657" s="138">
        <v>2020</v>
      </c>
      <c r="K3657" s="139">
        <v>4</v>
      </c>
    </row>
    <row r="3658" spans="1:11" x14ac:dyDescent="0.35">
      <c r="A3658" s="138" t="s">
        <v>1643</v>
      </c>
      <c r="B3658" s="138" t="s">
        <v>1644</v>
      </c>
      <c r="C3658" s="138" t="s">
        <v>196</v>
      </c>
      <c r="D3658" s="138" t="s">
        <v>1218</v>
      </c>
      <c r="E3658" s="138" t="s">
        <v>1206</v>
      </c>
      <c r="F3658" s="138"/>
      <c r="G3658" s="138"/>
      <c r="H3658" s="138"/>
      <c r="I3658" s="138" t="s">
        <v>195</v>
      </c>
      <c r="J3658" s="138">
        <v>2030</v>
      </c>
      <c r="K3658" s="139">
        <v>4</v>
      </c>
    </row>
    <row r="3659" spans="1:11" x14ac:dyDescent="0.35">
      <c r="A3659" s="138" t="s">
        <v>1643</v>
      </c>
      <c r="B3659" s="138" t="s">
        <v>1644</v>
      </c>
      <c r="C3659" s="138" t="s">
        <v>196</v>
      </c>
      <c r="D3659" s="138" t="s">
        <v>1218</v>
      </c>
      <c r="E3659" s="138" t="s">
        <v>1206</v>
      </c>
      <c r="F3659" s="138"/>
      <c r="G3659" s="138"/>
      <c r="H3659" s="138"/>
      <c r="I3659" s="138" t="s">
        <v>195</v>
      </c>
      <c r="J3659" s="138">
        <v>2040</v>
      </c>
      <c r="K3659" s="139">
        <v>0</v>
      </c>
    </row>
    <row r="3660" spans="1:11" x14ac:dyDescent="0.35">
      <c r="A3660" s="138" t="s">
        <v>1643</v>
      </c>
      <c r="B3660" s="138" t="s">
        <v>1644</v>
      </c>
      <c r="C3660" s="138" t="s">
        <v>196</v>
      </c>
      <c r="D3660" s="138" t="s">
        <v>1218</v>
      </c>
      <c r="E3660" s="138" t="s">
        <v>1206</v>
      </c>
      <c r="F3660" s="138"/>
      <c r="G3660" s="138"/>
      <c r="H3660" s="138"/>
      <c r="I3660" s="138" t="s">
        <v>195</v>
      </c>
      <c r="J3660" s="138">
        <v>2050</v>
      </c>
      <c r="K3660" s="139">
        <v>0</v>
      </c>
    </row>
    <row r="3661" spans="1:11" x14ac:dyDescent="0.3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3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3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3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3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3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3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3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3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35">
      <c r="A3670" s="138" t="s">
        <v>1643</v>
      </c>
      <c r="B3670" s="138" t="s">
        <v>1644</v>
      </c>
      <c r="C3670" s="138" t="s">
        <v>196</v>
      </c>
      <c r="D3670" s="138" t="s">
        <v>1647</v>
      </c>
      <c r="E3670" s="138"/>
      <c r="F3670" s="138"/>
      <c r="G3670" s="138"/>
      <c r="H3670" s="138"/>
      <c r="I3670" s="138" t="s">
        <v>195</v>
      </c>
      <c r="J3670" s="138">
        <v>2040</v>
      </c>
      <c r="K3670" s="139" t="s">
        <v>8</v>
      </c>
    </row>
    <row r="3671" spans="1:11" x14ac:dyDescent="0.3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3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3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3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3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3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3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3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3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3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3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3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3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3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3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3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3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3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3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3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3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3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3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3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3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3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3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3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3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3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3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3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3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3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3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3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3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3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3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3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3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3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3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3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3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3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3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3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3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3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3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3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3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3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3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3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3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35">
      <c r="A3728" s="138" t="s">
        <v>1643</v>
      </c>
      <c r="B3728" s="138" t="s">
        <v>1644</v>
      </c>
      <c r="C3728" s="138" t="s">
        <v>234</v>
      </c>
      <c r="D3728" s="138" t="s">
        <v>1650</v>
      </c>
      <c r="E3728" s="138" t="s">
        <v>1651</v>
      </c>
      <c r="F3728" s="138"/>
      <c r="G3728" s="138"/>
      <c r="H3728" s="138"/>
      <c r="I3728" s="138" t="s">
        <v>195</v>
      </c>
      <c r="J3728" s="138">
        <v>2020</v>
      </c>
      <c r="K3728" s="139">
        <v>0</v>
      </c>
    </row>
    <row r="3729" spans="1:11" x14ac:dyDescent="0.35">
      <c r="A3729" s="138" t="s">
        <v>1643</v>
      </c>
      <c r="B3729" s="138" t="s">
        <v>1644</v>
      </c>
      <c r="C3729" s="138" t="s">
        <v>234</v>
      </c>
      <c r="D3729" s="138" t="s">
        <v>1650</v>
      </c>
      <c r="E3729" s="138" t="s">
        <v>1651</v>
      </c>
      <c r="F3729" s="138"/>
      <c r="G3729" s="138"/>
      <c r="H3729" s="138"/>
      <c r="I3729" s="138" t="s">
        <v>195</v>
      </c>
      <c r="J3729" s="138">
        <v>2030</v>
      </c>
      <c r="K3729" s="139">
        <v>0</v>
      </c>
    </row>
    <row r="3730" spans="1:11" x14ac:dyDescent="0.35">
      <c r="A3730" s="138" t="s">
        <v>1643</v>
      </c>
      <c r="B3730" s="138" t="s">
        <v>1644</v>
      </c>
      <c r="C3730" s="138" t="s">
        <v>234</v>
      </c>
      <c r="D3730" s="138" t="s">
        <v>1650</v>
      </c>
      <c r="E3730" s="138" t="s">
        <v>1651</v>
      </c>
      <c r="F3730" s="138"/>
      <c r="G3730" s="138"/>
      <c r="H3730" s="138"/>
      <c r="I3730" s="138" t="s">
        <v>195</v>
      </c>
      <c r="J3730" s="138">
        <v>2040</v>
      </c>
      <c r="K3730" s="139">
        <v>0</v>
      </c>
    </row>
    <row r="3731" spans="1:11" x14ac:dyDescent="0.35">
      <c r="A3731" s="138" t="s">
        <v>1643</v>
      </c>
      <c r="B3731" s="138" t="s">
        <v>1644</v>
      </c>
      <c r="C3731" s="138" t="s">
        <v>234</v>
      </c>
      <c r="D3731" s="138" t="s">
        <v>1650</v>
      </c>
      <c r="E3731" s="138" t="s">
        <v>1651</v>
      </c>
      <c r="F3731" s="138"/>
      <c r="G3731" s="138"/>
      <c r="H3731" s="138"/>
      <c r="I3731" s="138" t="s">
        <v>195</v>
      </c>
      <c r="J3731" s="138">
        <v>2050</v>
      </c>
      <c r="K3731" s="139">
        <v>0</v>
      </c>
    </row>
    <row r="3732" spans="1:11" x14ac:dyDescent="0.3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3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3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3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3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3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3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3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3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3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3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3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3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3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3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3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3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3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3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3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3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3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3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3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3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3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3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3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3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3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3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3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3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3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3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3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3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3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3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3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3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3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3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3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3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3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3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3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3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3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3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3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3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3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3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3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3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3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3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3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3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3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3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3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3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3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3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3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3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3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3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3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3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3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3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3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3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3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3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3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3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3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3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3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3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3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3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3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3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3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3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3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3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3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3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3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3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3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3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3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3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3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3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3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3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3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3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3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3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3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3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3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3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3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3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3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3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3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3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3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3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3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3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3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3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3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3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3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3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3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3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3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3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3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3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3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3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3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3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3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3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3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3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3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3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3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3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3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3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3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3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3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3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3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3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3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3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3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3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3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3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3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35">
      <c r="A3894" s="138" t="s">
        <v>1656</v>
      </c>
      <c r="B3894" s="138" t="s">
        <v>1657</v>
      </c>
      <c r="C3894" s="138" t="s">
        <v>234</v>
      </c>
      <c r="D3894" s="138" t="s">
        <v>1669</v>
      </c>
      <c r="E3894" s="138" t="s">
        <v>1651</v>
      </c>
      <c r="F3894" s="138"/>
      <c r="G3894" s="138"/>
      <c r="H3894" s="138"/>
      <c r="I3894" s="138" t="s">
        <v>195</v>
      </c>
      <c r="J3894" s="138">
        <v>2020</v>
      </c>
      <c r="K3894" s="139">
        <v>0</v>
      </c>
    </row>
    <row r="3895" spans="1:11" x14ac:dyDescent="0.35">
      <c r="A3895" s="138" t="s">
        <v>1656</v>
      </c>
      <c r="B3895" s="138" t="s">
        <v>1657</v>
      </c>
      <c r="C3895" s="138" t="s">
        <v>234</v>
      </c>
      <c r="D3895" s="138" t="s">
        <v>1669</v>
      </c>
      <c r="E3895" s="138" t="s">
        <v>1651</v>
      </c>
      <c r="F3895" s="138"/>
      <c r="G3895" s="138"/>
      <c r="H3895" s="138"/>
      <c r="I3895" s="138" t="s">
        <v>195</v>
      </c>
      <c r="J3895" s="138">
        <v>2030</v>
      </c>
      <c r="K3895" s="139">
        <v>0</v>
      </c>
    </row>
    <row r="3896" spans="1:11" x14ac:dyDescent="0.35">
      <c r="A3896" s="138" t="s">
        <v>1656</v>
      </c>
      <c r="B3896" s="138" t="s">
        <v>1657</v>
      </c>
      <c r="C3896" s="138" t="s">
        <v>234</v>
      </c>
      <c r="D3896" s="138" t="s">
        <v>1669</v>
      </c>
      <c r="E3896" s="138" t="s">
        <v>1651</v>
      </c>
      <c r="F3896" s="138"/>
      <c r="G3896" s="138"/>
      <c r="H3896" s="138"/>
      <c r="I3896" s="138" t="s">
        <v>195</v>
      </c>
      <c r="J3896" s="138">
        <v>2040</v>
      </c>
      <c r="K3896" s="139">
        <v>0</v>
      </c>
    </row>
    <row r="3897" spans="1:11" x14ac:dyDescent="0.35">
      <c r="A3897" s="138" t="s">
        <v>1656</v>
      </c>
      <c r="B3897" s="138" t="s">
        <v>1657</v>
      </c>
      <c r="C3897" s="138" t="s">
        <v>234</v>
      </c>
      <c r="D3897" s="138" t="s">
        <v>1669</v>
      </c>
      <c r="E3897" s="138" t="s">
        <v>1651</v>
      </c>
      <c r="F3897" s="138"/>
      <c r="G3897" s="138"/>
      <c r="H3897" s="138"/>
      <c r="I3897" s="138" t="s">
        <v>195</v>
      </c>
      <c r="J3897" s="138">
        <v>2050</v>
      </c>
      <c r="K3897" s="139">
        <v>0</v>
      </c>
    </row>
    <row r="3898" spans="1:11" x14ac:dyDescent="0.3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3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3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3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3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3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3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3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3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3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3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3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3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3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3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3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3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3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3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3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3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3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3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3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3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35">
      <c r="A3923" s="138" t="s">
        <v>1671</v>
      </c>
      <c r="B3923" s="138" t="s">
        <v>1672</v>
      </c>
      <c r="C3923" s="138" t="s">
        <v>196</v>
      </c>
      <c r="D3923" s="138" t="s">
        <v>201</v>
      </c>
      <c r="E3923" s="138" t="s">
        <v>203</v>
      </c>
      <c r="F3923" s="138"/>
      <c r="G3923" s="138"/>
      <c r="H3923" s="138"/>
      <c r="I3923" s="138" t="s">
        <v>195</v>
      </c>
      <c r="J3923" s="138">
        <v>2020</v>
      </c>
      <c r="K3923" s="139">
        <v>2</v>
      </c>
    </row>
    <row r="3924" spans="1:11" x14ac:dyDescent="0.3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3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3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3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3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3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3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3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3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3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3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3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3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3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3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3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3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3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3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3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3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3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3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3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3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3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3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3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3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3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3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3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3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3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3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3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3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35">
      <c r="A3961" s="138" t="s">
        <v>1671</v>
      </c>
      <c r="B3961" s="138" t="s">
        <v>1672</v>
      </c>
      <c r="C3961" s="138" t="s">
        <v>196</v>
      </c>
      <c r="D3961" s="138" t="s">
        <v>216</v>
      </c>
      <c r="E3961" s="138" t="s">
        <v>203</v>
      </c>
      <c r="F3961" s="138"/>
      <c r="G3961" s="138"/>
      <c r="H3961" s="138"/>
      <c r="I3961" s="138" t="s">
        <v>195</v>
      </c>
      <c r="J3961" s="138">
        <v>2020</v>
      </c>
      <c r="K3961" s="139">
        <v>25</v>
      </c>
    </row>
    <row r="3962" spans="1:11" x14ac:dyDescent="0.3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3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3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3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3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3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3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3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3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3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3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3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3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3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3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3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3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3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3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3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3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3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3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3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3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3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3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3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3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3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3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3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3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3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3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3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3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3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3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3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35">
      <c r="A4002" s="138" t="s">
        <v>1671</v>
      </c>
      <c r="B4002" s="138" t="s">
        <v>1672</v>
      </c>
      <c r="C4002" s="138" t="s">
        <v>234</v>
      </c>
      <c r="D4002" s="138" t="s">
        <v>1693</v>
      </c>
      <c r="E4002" s="138" t="s">
        <v>1651</v>
      </c>
      <c r="F4002" s="138"/>
      <c r="G4002" s="138"/>
      <c r="H4002" s="138"/>
      <c r="I4002" s="138" t="s">
        <v>195</v>
      </c>
      <c r="J4002" s="138">
        <v>2020</v>
      </c>
      <c r="K4002" s="139">
        <v>0</v>
      </c>
    </row>
    <row r="4003" spans="1:11" x14ac:dyDescent="0.35">
      <c r="A4003" s="138" t="s">
        <v>1671</v>
      </c>
      <c r="B4003" s="138" t="s">
        <v>1672</v>
      </c>
      <c r="C4003" s="138" t="s">
        <v>234</v>
      </c>
      <c r="D4003" s="138" t="s">
        <v>1693</v>
      </c>
      <c r="E4003" s="138" t="s">
        <v>1651</v>
      </c>
      <c r="F4003" s="138"/>
      <c r="G4003" s="138"/>
      <c r="H4003" s="138"/>
      <c r="I4003" s="138" t="s">
        <v>195</v>
      </c>
      <c r="J4003" s="138">
        <v>2030</v>
      </c>
      <c r="K4003" s="139">
        <v>0</v>
      </c>
    </row>
    <row r="4004" spans="1:11" x14ac:dyDescent="0.35">
      <c r="A4004" s="138" t="s">
        <v>1671</v>
      </c>
      <c r="B4004" s="138" t="s">
        <v>1672</v>
      </c>
      <c r="C4004" s="138" t="s">
        <v>234</v>
      </c>
      <c r="D4004" s="138" t="s">
        <v>1693</v>
      </c>
      <c r="E4004" s="138" t="s">
        <v>1651</v>
      </c>
      <c r="F4004" s="138"/>
      <c r="G4004" s="138"/>
      <c r="H4004" s="138"/>
      <c r="I4004" s="138" t="s">
        <v>195</v>
      </c>
      <c r="J4004" s="138">
        <v>2040</v>
      </c>
      <c r="K4004" s="139">
        <v>0</v>
      </c>
    </row>
    <row r="4005" spans="1:11" x14ac:dyDescent="0.35">
      <c r="A4005" s="138" t="s">
        <v>1671</v>
      </c>
      <c r="B4005" s="138" t="s">
        <v>1672</v>
      </c>
      <c r="C4005" s="138" t="s">
        <v>234</v>
      </c>
      <c r="D4005" s="138" t="s">
        <v>1693</v>
      </c>
      <c r="E4005" s="138" t="s">
        <v>1651</v>
      </c>
      <c r="F4005" s="138"/>
      <c r="G4005" s="138"/>
      <c r="H4005" s="138"/>
      <c r="I4005" s="138" t="s">
        <v>195</v>
      </c>
      <c r="J4005" s="138">
        <v>2050</v>
      </c>
      <c r="K4005" s="139">
        <v>0</v>
      </c>
    </row>
    <row r="4006" spans="1:11" x14ac:dyDescent="0.3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3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3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3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3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3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3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3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3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3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3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3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3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3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3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3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3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3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3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3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3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3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3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3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3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3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3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3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3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3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3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3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3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3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3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3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3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3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3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3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3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3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3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3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3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3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3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3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3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3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3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3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35">
      <c r="A4058" s="138" t="s">
        <v>1699</v>
      </c>
      <c r="B4058" s="138" t="s">
        <v>1700</v>
      </c>
      <c r="C4058" s="138" t="s">
        <v>196</v>
      </c>
      <c r="D4058" s="138" t="s">
        <v>201</v>
      </c>
      <c r="E4058" s="138" t="s">
        <v>203</v>
      </c>
      <c r="F4058" s="138"/>
      <c r="G4058" s="138"/>
      <c r="H4058" s="138"/>
      <c r="I4058" s="138" t="s">
        <v>195</v>
      </c>
      <c r="J4058" s="138">
        <v>2020</v>
      </c>
      <c r="K4058" s="139">
        <v>2</v>
      </c>
    </row>
    <row r="4059" spans="1:11" x14ac:dyDescent="0.35">
      <c r="A4059" s="138" t="s">
        <v>1699</v>
      </c>
      <c r="B4059" s="138" t="s">
        <v>1700</v>
      </c>
      <c r="C4059" s="138" t="s">
        <v>196</v>
      </c>
      <c r="D4059" s="138" t="s">
        <v>201</v>
      </c>
      <c r="E4059" s="138" t="s">
        <v>203</v>
      </c>
      <c r="F4059" s="138"/>
      <c r="G4059" s="138"/>
      <c r="H4059" s="138"/>
      <c r="I4059" s="138" t="s">
        <v>195</v>
      </c>
      <c r="J4059" s="138">
        <v>2030</v>
      </c>
      <c r="K4059" s="139">
        <v>2</v>
      </c>
    </row>
    <row r="4060" spans="1:11" x14ac:dyDescent="0.35">
      <c r="A4060" s="138" t="s">
        <v>1699</v>
      </c>
      <c r="B4060" s="138" t="s">
        <v>1700</v>
      </c>
      <c r="C4060" s="138" t="s">
        <v>196</v>
      </c>
      <c r="D4060" s="138" t="s">
        <v>201</v>
      </c>
      <c r="E4060" s="138" t="s">
        <v>203</v>
      </c>
      <c r="F4060" s="138"/>
      <c r="G4060" s="138"/>
      <c r="H4060" s="138"/>
      <c r="I4060" s="138" t="s">
        <v>195</v>
      </c>
      <c r="J4060" s="138">
        <v>2040</v>
      </c>
      <c r="K4060" s="139">
        <v>2</v>
      </c>
    </row>
    <row r="4061" spans="1:11" x14ac:dyDescent="0.35">
      <c r="A4061" s="138" t="s">
        <v>1699</v>
      </c>
      <c r="B4061" s="138" t="s">
        <v>1700</v>
      </c>
      <c r="C4061" s="138" t="s">
        <v>196</v>
      </c>
      <c r="D4061" s="138" t="s">
        <v>201</v>
      </c>
      <c r="E4061" s="138" t="s">
        <v>203</v>
      </c>
      <c r="F4061" s="138"/>
      <c r="G4061" s="138"/>
      <c r="H4061" s="138"/>
      <c r="I4061" s="138" t="s">
        <v>195</v>
      </c>
      <c r="J4061" s="138">
        <v>2050</v>
      </c>
      <c r="K4061" s="139">
        <v>2</v>
      </c>
    </row>
    <row r="4062" spans="1:11" x14ac:dyDescent="0.3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3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3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3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3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3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3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3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3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3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3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3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3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3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3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3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3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3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3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3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3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3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3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3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3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3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3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3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3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3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3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3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35">
      <c r="A4094" s="138" t="s">
        <v>1699</v>
      </c>
      <c r="B4094" s="138" t="s">
        <v>1700</v>
      </c>
      <c r="C4094" s="138" t="s">
        <v>196</v>
      </c>
      <c r="D4094" s="138" t="s">
        <v>216</v>
      </c>
      <c r="E4094" s="138" t="s">
        <v>203</v>
      </c>
      <c r="F4094" s="138"/>
      <c r="G4094" s="138"/>
      <c r="H4094" s="138"/>
      <c r="I4094" s="138" t="s">
        <v>990</v>
      </c>
      <c r="J4094" s="138">
        <v>2020</v>
      </c>
      <c r="K4094" s="139">
        <v>20</v>
      </c>
    </row>
    <row r="4095" spans="1:11" x14ac:dyDescent="0.35">
      <c r="A4095" s="138" t="s">
        <v>1699</v>
      </c>
      <c r="B4095" s="138" t="s">
        <v>1700</v>
      </c>
      <c r="C4095" s="138" t="s">
        <v>196</v>
      </c>
      <c r="D4095" s="138" t="s">
        <v>216</v>
      </c>
      <c r="E4095" s="138" t="s">
        <v>203</v>
      </c>
      <c r="F4095" s="138"/>
      <c r="G4095" s="138"/>
      <c r="H4095" s="138"/>
      <c r="I4095" s="138" t="s">
        <v>991</v>
      </c>
      <c r="J4095" s="138">
        <v>2020</v>
      </c>
      <c r="K4095" s="139">
        <v>30</v>
      </c>
    </row>
    <row r="4096" spans="1:11" x14ac:dyDescent="0.35">
      <c r="A4096" s="138" t="s">
        <v>1699</v>
      </c>
      <c r="B4096" s="138" t="s">
        <v>1700</v>
      </c>
      <c r="C4096" s="138" t="s">
        <v>196</v>
      </c>
      <c r="D4096" s="138" t="s">
        <v>216</v>
      </c>
      <c r="E4096" s="138" t="s">
        <v>203</v>
      </c>
      <c r="F4096" s="138"/>
      <c r="G4096" s="138"/>
      <c r="H4096" s="138"/>
      <c r="I4096" s="138" t="s">
        <v>195</v>
      </c>
      <c r="J4096" s="138">
        <v>2020</v>
      </c>
      <c r="K4096" s="139">
        <v>25</v>
      </c>
    </row>
    <row r="4097" spans="1:11" x14ac:dyDescent="0.35">
      <c r="A4097" s="138" t="s">
        <v>1699</v>
      </c>
      <c r="B4097" s="138" t="s">
        <v>1700</v>
      </c>
      <c r="C4097" s="138" t="s">
        <v>196</v>
      </c>
      <c r="D4097" s="138" t="s">
        <v>216</v>
      </c>
      <c r="E4097" s="138" t="s">
        <v>203</v>
      </c>
      <c r="F4097" s="138"/>
      <c r="G4097" s="138"/>
      <c r="H4097" s="138"/>
      <c r="I4097" s="138" t="s">
        <v>195</v>
      </c>
      <c r="J4097" s="138">
        <v>2030</v>
      </c>
      <c r="K4097" s="139">
        <v>25</v>
      </c>
    </row>
    <row r="4098" spans="1:11" x14ac:dyDescent="0.35">
      <c r="A4098" s="138" t="s">
        <v>1699</v>
      </c>
      <c r="B4098" s="138" t="s">
        <v>1700</v>
      </c>
      <c r="C4098" s="138" t="s">
        <v>196</v>
      </c>
      <c r="D4098" s="138" t="s">
        <v>216</v>
      </c>
      <c r="E4098" s="138" t="s">
        <v>203</v>
      </c>
      <c r="F4098" s="138"/>
      <c r="G4098" s="138"/>
      <c r="H4098" s="138"/>
      <c r="I4098" s="138" t="s">
        <v>195</v>
      </c>
      <c r="J4098" s="138">
        <v>2040</v>
      </c>
      <c r="K4098" s="139">
        <v>25</v>
      </c>
    </row>
    <row r="4099" spans="1:11" x14ac:dyDescent="0.35">
      <c r="A4099" s="138" t="s">
        <v>1699</v>
      </c>
      <c r="B4099" s="138" t="s">
        <v>1700</v>
      </c>
      <c r="C4099" s="138" t="s">
        <v>196</v>
      </c>
      <c r="D4099" s="138" t="s">
        <v>216</v>
      </c>
      <c r="E4099" s="138" t="s">
        <v>203</v>
      </c>
      <c r="F4099" s="138"/>
      <c r="G4099" s="138"/>
      <c r="H4099" s="138"/>
      <c r="I4099" s="138" t="s">
        <v>195</v>
      </c>
      <c r="J4099" s="138">
        <v>2050</v>
      </c>
      <c r="K4099" s="139">
        <v>25</v>
      </c>
    </row>
    <row r="4100" spans="1:11" x14ac:dyDescent="0.3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3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3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3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3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3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3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3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3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3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3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3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3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3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3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3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3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3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3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3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3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3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3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3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3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3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3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3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3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3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3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3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3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3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3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3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3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3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3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3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35">
      <c r="A4140" s="138" t="s">
        <v>1699</v>
      </c>
      <c r="B4140" s="138" t="s">
        <v>1700</v>
      </c>
      <c r="C4140" s="138" t="s">
        <v>234</v>
      </c>
      <c r="D4140" s="138" t="s">
        <v>1708</v>
      </c>
      <c r="E4140" s="138" t="s">
        <v>1470</v>
      </c>
      <c r="F4140" s="138"/>
      <c r="G4140" s="138"/>
      <c r="H4140" s="138"/>
      <c r="I4140" s="138" t="s">
        <v>195</v>
      </c>
      <c r="J4140" s="138">
        <v>2020</v>
      </c>
      <c r="K4140" s="139">
        <v>0</v>
      </c>
    </row>
    <row r="4141" spans="1:11" x14ac:dyDescent="0.35">
      <c r="A4141" s="138" t="s">
        <v>1699</v>
      </c>
      <c r="B4141" s="138" t="s">
        <v>1700</v>
      </c>
      <c r="C4141" s="138" t="s">
        <v>234</v>
      </c>
      <c r="D4141" s="138" t="s">
        <v>1708</v>
      </c>
      <c r="E4141" s="138" t="s">
        <v>1470</v>
      </c>
      <c r="F4141" s="138"/>
      <c r="G4141" s="138"/>
      <c r="H4141" s="138"/>
      <c r="I4141" s="138" t="s">
        <v>195</v>
      </c>
      <c r="J4141" s="138">
        <v>2030</v>
      </c>
      <c r="K4141" s="139">
        <v>0</v>
      </c>
    </row>
    <row r="4142" spans="1:11" x14ac:dyDescent="0.35">
      <c r="A4142" s="138" t="s">
        <v>1699</v>
      </c>
      <c r="B4142" s="138" t="s">
        <v>1700</v>
      </c>
      <c r="C4142" s="138" t="s">
        <v>234</v>
      </c>
      <c r="D4142" s="138" t="s">
        <v>1708</v>
      </c>
      <c r="E4142" s="138" t="s">
        <v>1470</v>
      </c>
      <c r="F4142" s="138"/>
      <c r="G4142" s="138"/>
      <c r="H4142" s="138"/>
      <c r="I4142" s="138" t="s">
        <v>195</v>
      </c>
      <c r="J4142" s="138">
        <v>2040</v>
      </c>
      <c r="K4142" s="139">
        <v>0</v>
      </c>
    </row>
    <row r="4143" spans="1:11" x14ac:dyDescent="0.35">
      <c r="A4143" s="138" t="s">
        <v>1699</v>
      </c>
      <c r="B4143" s="138" t="s">
        <v>1700</v>
      </c>
      <c r="C4143" s="138" t="s">
        <v>234</v>
      </c>
      <c r="D4143" s="138" t="s">
        <v>1708</v>
      </c>
      <c r="E4143" s="138" t="s">
        <v>1470</v>
      </c>
      <c r="F4143" s="138"/>
      <c r="G4143" s="138"/>
      <c r="H4143" s="138"/>
      <c r="I4143" s="138" t="s">
        <v>195</v>
      </c>
      <c r="J4143" s="138">
        <v>2050</v>
      </c>
      <c r="K4143" s="139">
        <v>0</v>
      </c>
    </row>
    <row r="4144" spans="1:11" x14ac:dyDescent="0.3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3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3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3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3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3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3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3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3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3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3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3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3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3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3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3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3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3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3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3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3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3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3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3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3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3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3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3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3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3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3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3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3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3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3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3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3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3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3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3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3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3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3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3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3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3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3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3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3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3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3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3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35">
      <c r="A4196" s="138" t="s">
        <v>1710</v>
      </c>
      <c r="B4196" s="138" t="s">
        <v>1711</v>
      </c>
      <c r="C4196" s="138" t="s">
        <v>196</v>
      </c>
      <c r="D4196" s="138" t="s">
        <v>201</v>
      </c>
      <c r="E4196" s="138" t="s">
        <v>203</v>
      </c>
      <c r="F4196" s="138"/>
      <c r="G4196" s="138"/>
      <c r="H4196" s="138"/>
      <c r="I4196" s="138" t="s">
        <v>195</v>
      </c>
      <c r="J4196" s="138">
        <v>2020</v>
      </c>
      <c r="K4196" s="139">
        <v>2</v>
      </c>
    </row>
    <row r="4197" spans="1:11" x14ac:dyDescent="0.35">
      <c r="A4197" s="138" t="s">
        <v>1710</v>
      </c>
      <c r="B4197" s="138" t="s">
        <v>1711</v>
      </c>
      <c r="C4197" s="138" t="s">
        <v>196</v>
      </c>
      <c r="D4197" s="138" t="s">
        <v>201</v>
      </c>
      <c r="E4197" s="138" t="s">
        <v>203</v>
      </c>
      <c r="F4197" s="138"/>
      <c r="G4197" s="138"/>
      <c r="H4197" s="138"/>
      <c r="I4197" s="138" t="s">
        <v>195</v>
      </c>
      <c r="J4197" s="138">
        <v>2030</v>
      </c>
      <c r="K4197" s="139">
        <v>2</v>
      </c>
    </row>
    <row r="4198" spans="1:11" x14ac:dyDescent="0.35">
      <c r="A4198" s="138" t="s">
        <v>1710</v>
      </c>
      <c r="B4198" s="138" t="s">
        <v>1711</v>
      </c>
      <c r="C4198" s="138" t="s">
        <v>196</v>
      </c>
      <c r="D4198" s="138" t="s">
        <v>201</v>
      </c>
      <c r="E4198" s="138" t="s">
        <v>203</v>
      </c>
      <c r="F4198" s="138"/>
      <c r="G4198" s="138"/>
      <c r="H4198" s="138"/>
      <c r="I4198" s="138" t="s">
        <v>195</v>
      </c>
      <c r="J4198" s="138">
        <v>2040</v>
      </c>
      <c r="K4198" s="139">
        <v>2</v>
      </c>
    </row>
    <row r="4199" spans="1:11" x14ac:dyDescent="0.35">
      <c r="A4199" s="138" t="s">
        <v>1710</v>
      </c>
      <c r="B4199" s="138" t="s">
        <v>1711</v>
      </c>
      <c r="C4199" s="138" t="s">
        <v>196</v>
      </c>
      <c r="D4199" s="138" t="s">
        <v>201</v>
      </c>
      <c r="E4199" s="138" t="s">
        <v>203</v>
      </c>
      <c r="F4199" s="138"/>
      <c r="G4199" s="138"/>
      <c r="H4199" s="138"/>
      <c r="I4199" s="138" t="s">
        <v>195</v>
      </c>
      <c r="J4199" s="138">
        <v>2050</v>
      </c>
      <c r="K4199" s="139">
        <v>2</v>
      </c>
    </row>
    <row r="4200" spans="1:11" x14ac:dyDescent="0.3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3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3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3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3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3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3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3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3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3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3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3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3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3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3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3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3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3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3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3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3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3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3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3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3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3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3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3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3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3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3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3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3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3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3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3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3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3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3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3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3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3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3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3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3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3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3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3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3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3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3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3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3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3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3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3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3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3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35">
      <c r="A4258" s="138" t="s">
        <v>1710</v>
      </c>
      <c r="B4258" s="138" t="s">
        <v>1711</v>
      </c>
      <c r="C4258" s="138" t="s">
        <v>196</v>
      </c>
      <c r="D4258" s="138" t="s">
        <v>1717</v>
      </c>
      <c r="E4258" s="138"/>
      <c r="F4258" s="138"/>
      <c r="G4258" s="138"/>
      <c r="H4258" s="138" t="s">
        <v>1006</v>
      </c>
      <c r="I4258" s="138" t="s">
        <v>991</v>
      </c>
      <c r="J4258" s="138">
        <v>2020</v>
      </c>
      <c r="K4258" s="139">
        <v>1</v>
      </c>
    </row>
    <row r="4259" spans="1:11" x14ac:dyDescent="0.35">
      <c r="A4259" s="138" t="s">
        <v>1710</v>
      </c>
      <c r="B4259" s="138" t="s">
        <v>1711</v>
      </c>
      <c r="C4259" s="138" t="s">
        <v>196</v>
      </c>
      <c r="D4259" s="138" t="s">
        <v>1717</v>
      </c>
      <c r="E4259" s="138"/>
      <c r="F4259" s="138"/>
      <c r="G4259" s="138"/>
      <c r="H4259" s="138" t="s">
        <v>1006</v>
      </c>
      <c r="I4259" s="138" t="s">
        <v>991</v>
      </c>
      <c r="J4259" s="138">
        <v>2050</v>
      </c>
      <c r="K4259" s="139">
        <v>1</v>
      </c>
    </row>
    <row r="4260" spans="1:11" x14ac:dyDescent="0.3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3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3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3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3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3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3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3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35">
      <c r="A4268" s="138" t="s">
        <v>1710</v>
      </c>
      <c r="B4268" s="138" t="s">
        <v>1711</v>
      </c>
      <c r="C4268" s="138" t="s">
        <v>196</v>
      </c>
      <c r="D4268" s="138" t="s">
        <v>216</v>
      </c>
      <c r="E4268" s="138" t="s">
        <v>203</v>
      </c>
      <c r="F4268" s="138"/>
      <c r="G4268" s="138"/>
      <c r="H4268" s="138"/>
      <c r="I4268" s="138" t="s">
        <v>195</v>
      </c>
      <c r="J4268" s="138">
        <v>2020</v>
      </c>
      <c r="K4268" s="139">
        <v>30</v>
      </c>
    </row>
    <row r="4269" spans="1:11" x14ac:dyDescent="0.35">
      <c r="A4269" s="138" t="s">
        <v>1710</v>
      </c>
      <c r="B4269" s="138" t="s">
        <v>1711</v>
      </c>
      <c r="C4269" s="138" t="s">
        <v>196</v>
      </c>
      <c r="D4269" s="138" t="s">
        <v>216</v>
      </c>
      <c r="E4269" s="138" t="s">
        <v>203</v>
      </c>
      <c r="F4269" s="138"/>
      <c r="G4269" s="138"/>
      <c r="H4269" s="138"/>
      <c r="I4269" s="138" t="s">
        <v>195</v>
      </c>
      <c r="J4269" s="138">
        <v>2030</v>
      </c>
      <c r="K4269" s="139">
        <v>30</v>
      </c>
    </row>
    <row r="4270" spans="1:11" x14ac:dyDescent="0.35">
      <c r="A4270" s="138" t="s">
        <v>1710</v>
      </c>
      <c r="B4270" s="138" t="s">
        <v>1711</v>
      </c>
      <c r="C4270" s="138" t="s">
        <v>196</v>
      </c>
      <c r="D4270" s="138" t="s">
        <v>216</v>
      </c>
      <c r="E4270" s="138" t="s">
        <v>203</v>
      </c>
      <c r="F4270" s="138"/>
      <c r="G4270" s="138"/>
      <c r="H4270" s="138"/>
      <c r="I4270" s="138" t="s">
        <v>195</v>
      </c>
      <c r="J4270" s="138">
        <v>2040</v>
      </c>
      <c r="K4270" s="139">
        <v>30</v>
      </c>
    </row>
    <row r="4271" spans="1:11" x14ac:dyDescent="0.35">
      <c r="A4271" s="138" t="s">
        <v>1710</v>
      </c>
      <c r="B4271" s="138" t="s">
        <v>1711</v>
      </c>
      <c r="C4271" s="138" t="s">
        <v>196</v>
      </c>
      <c r="D4271" s="138" t="s">
        <v>216</v>
      </c>
      <c r="E4271" s="138" t="s">
        <v>203</v>
      </c>
      <c r="F4271" s="138"/>
      <c r="G4271" s="138"/>
      <c r="H4271" s="138"/>
      <c r="I4271" s="138" t="s">
        <v>195</v>
      </c>
      <c r="J4271" s="138">
        <v>2050</v>
      </c>
      <c r="K4271" s="139">
        <v>30</v>
      </c>
    </row>
    <row r="4272" spans="1:11" x14ac:dyDescent="0.35">
      <c r="A4272" s="138" t="s">
        <v>1710</v>
      </c>
      <c r="B4272" s="138" t="s">
        <v>1711</v>
      </c>
      <c r="C4272" s="138" t="s">
        <v>196</v>
      </c>
      <c r="D4272" s="138" t="s">
        <v>1719</v>
      </c>
      <c r="E4272" s="138"/>
      <c r="F4272" s="138"/>
      <c r="G4272" s="138" t="s">
        <v>200</v>
      </c>
      <c r="H4272" s="138"/>
      <c r="I4272" s="138" t="s">
        <v>990</v>
      </c>
      <c r="J4272" s="138">
        <v>2020</v>
      </c>
      <c r="K4272" s="139">
        <v>1</v>
      </c>
    </row>
    <row r="4273" spans="1:11" x14ac:dyDescent="0.35">
      <c r="A4273" s="138" t="s">
        <v>1710</v>
      </c>
      <c r="B4273" s="138" t="s">
        <v>1711</v>
      </c>
      <c r="C4273" s="138" t="s">
        <v>196</v>
      </c>
      <c r="D4273" s="138" t="s">
        <v>1719</v>
      </c>
      <c r="E4273" s="138"/>
      <c r="F4273" s="138"/>
      <c r="G4273" s="138" t="s">
        <v>200</v>
      </c>
      <c r="H4273" s="138"/>
      <c r="I4273" s="138" t="s">
        <v>990</v>
      </c>
      <c r="J4273" s="138">
        <v>2050</v>
      </c>
      <c r="K4273" s="139">
        <v>1</v>
      </c>
    </row>
    <row r="4274" spans="1:11" x14ac:dyDescent="0.35">
      <c r="A4274" s="138" t="s">
        <v>1710</v>
      </c>
      <c r="B4274" s="138" t="s">
        <v>1711</v>
      </c>
      <c r="C4274" s="138" t="s">
        <v>196</v>
      </c>
      <c r="D4274" s="138" t="s">
        <v>1719</v>
      </c>
      <c r="E4274" s="138"/>
      <c r="F4274" s="138"/>
      <c r="G4274" s="138" t="s">
        <v>200</v>
      </c>
      <c r="H4274" s="138"/>
      <c r="I4274" s="138" t="s">
        <v>991</v>
      </c>
      <c r="J4274" s="138">
        <v>2020</v>
      </c>
      <c r="K4274" s="139">
        <v>1</v>
      </c>
    </row>
    <row r="4275" spans="1:11" x14ac:dyDescent="0.35">
      <c r="A4275" s="138" t="s">
        <v>1710</v>
      </c>
      <c r="B4275" s="138" t="s">
        <v>1711</v>
      </c>
      <c r="C4275" s="138" t="s">
        <v>196</v>
      </c>
      <c r="D4275" s="138" t="s">
        <v>1719</v>
      </c>
      <c r="E4275" s="138"/>
      <c r="F4275" s="138"/>
      <c r="G4275" s="138" t="s">
        <v>200</v>
      </c>
      <c r="H4275" s="138"/>
      <c r="I4275" s="138" t="s">
        <v>991</v>
      </c>
      <c r="J4275" s="138">
        <v>2050</v>
      </c>
      <c r="K4275" s="139">
        <v>1</v>
      </c>
    </row>
    <row r="4276" spans="1:11" x14ac:dyDescent="0.3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3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3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3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35">
      <c r="A4280" s="138" t="s">
        <v>1710</v>
      </c>
      <c r="B4280" s="138" t="s">
        <v>1711</v>
      </c>
      <c r="C4280" s="138" t="s">
        <v>196</v>
      </c>
      <c r="D4280" s="138" t="s">
        <v>1720</v>
      </c>
      <c r="E4280" s="138" t="s">
        <v>1222</v>
      </c>
      <c r="F4280" s="138"/>
      <c r="G4280" s="138"/>
      <c r="H4280" s="138"/>
      <c r="I4280" s="138" t="s">
        <v>990</v>
      </c>
      <c r="J4280" s="138">
        <v>2020</v>
      </c>
      <c r="K4280" s="139">
        <v>1</v>
      </c>
    </row>
    <row r="4281" spans="1:11" x14ac:dyDescent="0.35">
      <c r="A4281" s="138" t="s">
        <v>1710</v>
      </c>
      <c r="B4281" s="138" t="s">
        <v>1711</v>
      </c>
      <c r="C4281" s="138" t="s">
        <v>196</v>
      </c>
      <c r="D4281" s="138" t="s">
        <v>1720</v>
      </c>
      <c r="E4281" s="138" t="s">
        <v>1222</v>
      </c>
      <c r="F4281" s="138"/>
      <c r="G4281" s="138"/>
      <c r="H4281" s="138"/>
      <c r="I4281" s="138" t="s">
        <v>990</v>
      </c>
      <c r="J4281" s="138">
        <v>2050</v>
      </c>
      <c r="K4281" s="139">
        <v>1</v>
      </c>
    </row>
    <row r="4282" spans="1:11" x14ac:dyDescent="0.35">
      <c r="A4282" s="138" t="s">
        <v>1710</v>
      </c>
      <c r="B4282" s="138" t="s">
        <v>1711</v>
      </c>
      <c r="C4282" s="138" t="s">
        <v>196</v>
      </c>
      <c r="D4282" s="138" t="s">
        <v>1720</v>
      </c>
      <c r="E4282" s="138" t="s">
        <v>1222</v>
      </c>
      <c r="F4282" s="138"/>
      <c r="G4282" s="138"/>
      <c r="H4282" s="138"/>
      <c r="I4282" s="138" t="s">
        <v>991</v>
      </c>
      <c r="J4282" s="138">
        <v>2020</v>
      </c>
      <c r="K4282" s="139">
        <v>1</v>
      </c>
    </row>
    <row r="4283" spans="1:11" x14ac:dyDescent="0.35">
      <c r="A4283" s="138" t="s">
        <v>1710</v>
      </c>
      <c r="B4283" s="138" t="s">
        <v>1711</v>
      </c>
      <c r="C4283" s="138" t="s">
        <v>196</v>
      </c>
      <c r="D4283" s="138" t="s">
        <v>1720</v>
      </c>
      <c r="E4283" s="138" t="s">
        <v>1222</v>
      </c>
      <c r="F4283" s="138"/>
      <c r="G4283" s="138"/>
      <c r="H4283" s="138"/>
      <c r="I4283" s="138" t="s">
        <v>991</v>
      </c>
      <c r="J4283" s="138">
        <v>2050</v>
      </c>
      <c r="K4283" s="139">
        <v>1</v>
      </c>
    </row>
    <row r="4284" spans="1:11" x14ac:dyDescent="0.3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3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3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3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3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3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3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3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3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3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3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3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3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3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3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3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3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3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3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3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3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3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3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3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3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3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3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3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3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3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3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3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3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3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3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3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3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3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3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3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3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3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3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3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3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3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3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3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3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3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3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3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3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3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3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3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3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3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3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3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3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3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3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3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3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3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3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3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3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3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3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3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3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3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3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3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3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3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3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3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3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3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3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3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3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3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3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3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3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3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3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3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3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3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3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3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3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3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3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3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3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3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3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3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3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3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3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3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3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3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3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3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3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3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3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3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3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3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3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3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3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3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3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3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3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3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3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3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3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3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3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3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3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3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3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3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3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3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3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3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3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3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3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3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3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3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3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3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3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3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3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3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3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3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3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3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3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3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3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3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3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3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3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3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3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3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3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3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3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3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3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3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3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3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3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3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3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3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3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3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3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3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3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3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3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3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3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3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3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3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3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3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3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3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3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3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3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3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3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3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3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3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3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3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3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3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3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3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3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3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3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3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3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3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3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3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3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3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3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3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3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3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3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3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3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3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3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3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3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3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3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3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3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3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3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3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3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3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3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3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3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3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3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3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3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3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3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3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3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3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3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3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3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3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3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3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3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3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3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3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3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3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3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3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3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3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3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3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3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3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3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3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3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3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3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3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35">
      <c r="A4560" s="138" t="s">
        <v>1777</v>
      </c>
      <c r="B4560" s="138" t="s">
        <v>1778</v>
      </c>
      <c r="C4560" s="138" t="s">
        <v>196</v>
      </c>
      <c r="D4560" s="138" t="s">
        <v>1779</v>
      </c>
      <c r="E4560" s="138"/>
      <c r="F4560" s="138"/>
      <c r="G4560" s="138"/>
      <c r="H4560" s="138"/>
      <c r="I4560" s="138" t="s">
        <v>195</v>
      </c>
      <c r="J4560" s="138">
        <v>2030</v>
      </c>
      <c r="K4560" s="139">
        <v>100</v>
      </c>
    </row>
    <row r="4561" spans="1:11" x14ac:dyDescent="0.35">
      <c r="A4561" s="138" t="s">
        <v>1777</v>
      </c>
      <c r="B4561" s="138" t="s">
        <v>1778</v>
      </c>
      <c r="C4561" s="138" t="s">
        <v>196</v>
      </c>
      <c r="D4561" s="138" t="s">
        <v>1779</v>
      </c>
      <c r="E4561" s="138"/>
      <c r="F4561" s="138"/>
      <c r="G4561" s="138"/>
      <c r="H4561" s="138"/>
      <c r="I4561" s="138" t="s">
        <v>195</v>
      </c>
      <c r="J4561" s="138">
        <v>2040</v>
      </c>
      <c r="K4561" s="139">
        <v>100</v>
      </c>
    </row>
    <row r="4562" spans="1:11" x14ac:dyDescent="0.35">
      <c r="A4562" s="138" t="s">
        <v>1777</v>
      </c>
      <c r="B4562" s="138" t="s">
        <v>1778</v>
      </c>
      <c r="C4562" s="138" t="s">
        <v>196</v>
      </c>
      <c r="D4562" s="138" t="s">
        <v>1779</v>
      </c>
      <c r="E4562" s="138"/>
      <c r="F4562" s="138"/>
      <c r="G4562" s="138"/>
      <c r="H4562" s="138"/>
      <c r="I4562" s="138" t="s">
        <v>195</v>
      </c>
      <c r="J4562" s="138">
        <v>2050</v>
      </c>
      <c r="K4562" s="139">
        <v>100</v>
      </c>
    </row>
    <row r="4563" spans="1:11" x14ac:dyDescent="0.3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3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3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3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3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3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3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3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3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3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3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3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3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3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3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3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3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3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3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3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3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3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3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3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3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3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3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3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3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3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3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3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3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3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3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3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3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3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3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3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3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3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3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3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3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3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3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3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3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3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3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3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3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3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3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3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3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3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3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3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3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3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3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3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3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3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3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3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3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3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3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3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3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3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3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3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3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3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3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3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3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3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3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3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3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3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3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3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3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3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3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3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3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3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3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3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3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3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3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3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3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3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3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3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3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3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3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3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3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3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3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3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3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3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3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3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3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3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3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3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3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3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3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3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3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3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3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3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3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3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3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3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3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3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3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3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3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3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3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3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3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3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3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3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3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3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3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3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3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3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3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3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3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3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3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3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3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3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3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3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3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3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3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3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3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3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3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3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3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3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3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3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3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3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3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3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3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3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3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3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3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3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3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3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3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35">
      <c r="A4748" s="138" t="s">
        <v>1784</v>
      </c>
      <c r="B4748" s="138" t="s">
        <v>1785</v>
      </c>
      <c r="C4748" s="138" t="s">
        <v>234</v>
      </c>
      <c r="D4748" s="138" t="s">
        <v>1795</v>
      </c>
      <c r="E4748" s="138" t="s">
        <v>1538</v>
      </c>
      <c r="F4748" s="138"/>
      <c r="G4748" s="138"/>
      <c r="H4748" s="138"/>
      <c r="I4748" s="138" t="s">
        <v>195</v>
      </c>
      <c r="J4748" s="138">
        <v>2025</v>
      </c>
      <c r="K4748" s="139">
        <v>0</v>
      </c>
    </row>
    <row r="4749" spans="1:11" x14ac:dyDescent="0.35">
      <c r="A4749" s="138" t="s">
        <v>1784</v>
      </c>
      <c r="B4749" s="138" t="s">
        <v>1785</v>
      </c>
      <c r="C4749" s="138" t="s">
        <v>234</v>
      </c>
      <c r="D4749" s="138" t="s">
        <v>1795</v>
      </c>
      <c r="E4749" s="138" t="s">
        <v>1538</v>
      </c>
      <c r="F4749" s="138"/>
      <c r="G4749" s="138"/>
      <c r="H4749" s="138"/>
      <c r="I4749" s="138" t="s">
        <v>195</v>
      </c>
      <c r="J4749" s="138">
        <v>2030</v>
      </c>
      <c r="K4749" s="139">
        <v>0</v>
      </c>
    </row>
    <row r="4750" spans="1:11" x14ac:dyDescent="0.35">
      <c r="A4750" s="138" t="s">
        <v>1784</v>
      </c>
      <c r="B4750" s="138" t="s">
        <v>1785</v>
      </c>
      <c r="C4750" s="138" t="s">
        <v>234</v>
      </c>
      <c r="D4750" s="138" t="s">
        <v>1795</v>
      </c>
      <c r="E4750" s="138" t="s">
        <v>1538</v>
      </c>
      <c r="F4750" s="138"/>
      <c r="G4750" s="138"/>
      <c r="H4750" s="138"/>
      <c r="I4750" s="138" t="s">
        <v>195</v>
      </c>
      <c r="J4750" s="138">
        <v>2040</v>
      </c>
      <c r="K4750" s="139">
        <v>0</v>
      </c>
    </row>
    <row r="4751" spans="1:11" x14ac:dyDescent="0.35">
      <c r="A4751" s="138" t="s">
        <v>1784</v>
      </c>
      <c r="B4751" s="138" t="s">
        <v>1785</v>
      </c>
      <c r="C4751" s="138" t="s">
        <v>234</v>
      </c>
      <c r="D4751" s="138" t="s">
        <v>1795</v>
      </c>
      <c r="E4751" s="138" t="s">
        <v>1538</v>
      </c>
      <c r="F4751" s="138"/>
      <c r="G4751" s="138"/>
      <c r="H4751" s="138"/>
      <c r="I4751" s="138" t="s">
        <v>195</v>
      </c>
      <c r="J4751" s="138">
        <v>2050</v>
      </c>
      <c r="K4751" s="139">
        <v>0</v>
      </c>
    </row>
    <row r="4752" spans="1:11" x14ac:dyDescent="0.3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3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3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3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3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3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3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3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3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3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3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3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3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3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3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3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3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3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3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3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3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3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3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3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3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3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3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3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3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3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3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3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3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3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3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3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3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3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3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3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3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3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3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3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3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3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3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3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3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3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3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3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3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3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3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3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3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3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3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3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3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3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3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3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3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3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3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3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3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3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3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3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3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3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3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3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3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3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3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3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3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3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3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3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3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3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3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3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3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3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3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3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3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3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3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3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3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3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3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3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3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3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3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3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3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3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3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3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3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3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3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3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3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3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3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3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3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3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3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3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3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3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3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3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3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3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3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3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3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3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3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3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3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3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3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3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3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3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3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3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3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3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3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3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3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3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3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3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3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3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3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3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3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3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35">
      <c r="A4906" s="138" t="s">
        <v>1811</v>
      </c>
      <c r="B4906" s="138" t="s">
        <v>1812</v>
      </c>
      <c r="C4906" s="138" t="s">
        <v>234</v>
      </c>
      <c r="D4906" s="138" t="s">
        <v>1821</v>
      </c>
      <c r="E4906" s="138" t="s">
        <v>1538</v>
      </c>
      <c r="F4906" s="138"/>
      <c r="G4906" s="138"/>
      <c r="H4906" s="138"/>
      <c r="I4906" s="138" t="s">
        <v>195</v>
      </c>
      <c r="J4906" s="138">
        <v>2025</v>
      </c>
      <c r="K4906" s="139">
        <v>0</v>
      </c>
    </row>
    <row r="4907" spans="1:11" x14ac:dyDescent="0.35">
      <c r="A4907" s="138" t="s">
        <v>1811</v>
      </c>
      <c r="B4907" s="138" t="s">
        <v>1812</v>
      </c>
      <c r="C4907" s="138" t="s">
        <v>234</v>
      </c>
      <c r="D4907" s="138" t="s">
        <v>1821</v>
      </c>
      <c r="E4907" s="138" t="s">
        <v>1538</v>
      </c>
      <c r="F4907" s="138"/>
      <c r="G4907" s="138"/>
      <c r="H4907" s="138"/>
      <c r="I4907" s="138" t="s">
        <v>195</v>
      </c>
      <c r="J4907" s="138">
        <v>2030</v>
      </c>
      <c r="K4907" s="139">
        <v>0</v>
      </c>
    </row>
    <row r="4908" spans="1:11" x14ac:dyDescent="0.35">
      <c r="A4908" s="138" t="s">
        <v>1811</v>
      </c>
      <c r="B4908" s="138" t="s">
        <v>1812</v>
      </c>
      <c r="C4908" s="138" t="s">
        <v>234</v>
      </c>
      <c r="D4908" s="138" t="s">
        <v>1821</v>
      </c>
      <c r="E4908" s="138" t="s">
        <v>1538</v>
      </c>
      <c r="F4908" s="138"/>
      <c r="G4908" s="138"/>
      <c r="H4908" s="138"/>
      <c r="I4908" s="138" t="s">
        <v>195</v>
      </c>
      <c r="J4908" s="138">
        <v>2040</v>
      </c>
      <c r="K4908" s="139">
        <v>0</v>
      </c>
    </row>
    <row r="4909" spans="1:11" x14ac:dyDescent="0.35">
      <c r="A4909" s="138" t="s">
        <v>1811</v>
      </c>
      <c r="B4909" s="138" t="s">
        <v>1812</v>
      </c>
      <c r="C4909" s="138" t="s">
        <v>234</v>
      </c>
      <c r="D4909" s="138" t="s">
        <v>1821</v>
      </c>
      <c r="E4909" s="138" t="s">
        <v>1538</v>
      </c>
      <c r="F4909" s="138"/>
      <c r="G4909" s="138"/>
      <c r="H4909" s="138"/>
      <c r="I4909" s="138" t="s">
        <v>195</v>
      </c>
      <c r="J4909" s="138">
        <v>2050</v>
      </c>
      <c r="K4909" s="139">
        <v>0</v>
      </c>
    </row>
    <row r="4910" spans="1:11" x14ac:dyDescent="0.3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3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3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3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3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3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3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3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3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3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3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3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3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3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3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3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3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3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3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3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3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3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3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3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3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3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3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3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3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3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3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3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3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3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3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3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3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3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3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3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3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3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3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3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3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3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3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3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3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3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4.5" x14ac:dyDescent="0.35"/>
  <cols>
    <col min="1" max="1" width="2.54296875" customWidth="1"/>
    <col min="2" max="2" width="32.453125" customWidth="1"/>
  </cols>
  <sheetData>
    <row r="1" spans="2:23" x14ac:dyDescent="0.35">
      <c r="H1" s="94" t="s">
        <v>984</v>
      </c>
    </row>
    <row r="3" spans="2:23" ht="21" x14ac:dyDescent="0.5">
      <c r="B3" s="95"/>
    </row>
    <row r="5" spans="2:23" x14ac:dyDescent="0.35">
      <c r="B5" s="96" t="s">
        <v>1</v>
      </c>
      <c r="C5" s="282"/>
      <c r="D5" s="282"/>
      <c r="E5" s="96"/>
      <c r="F5" s="282" t="s">
        <v>985</v>
      </c>
      <c r="G5" s="282"/>
      <c r="H5" s="282"/>
      <c r="I5" s="282"/>
      <c r="J5" s="282"/>
      <c r="K5" s="282"/>
      <c r="L5" s="282"/>
      <c r="M5" s="282"/>
      <c r="N5" s="282"/>
      <c r="O5" s="282"/>
      <c r="P5" s="282"/>
      <c r="Q5" s="282"/>
      <c r="R5" s="282"/>
      <c r="S5" s="282"/>
      <c r="T5" s="282"/>
      <c r="U5" s="282"/>
      <c r="V5" s="282"/>
      <c r="W5" s="282"/>
    </row>
    <row r="6" spans="2:23" x14ac:dyDescent="0.35">
      <c r="B6" s="283"/>
      <c r="C6" s="282">
        <v>2015</v>
      </c>
      <c r="D6" s="282">
        <v>2020</v>
      </c>
      <c r="E6" s="282"/>
      <c r="F6" s="282">
        <v>2030</v>
      </c>
      <c r="G6" s="282"/>
      <c r="H6" s="282"/>
      <c r="I6" s="282"/>
      <c r="J6" s="282">
        <v>2050</v>
      </c>
      <c r="K6" s="282"/>
      <c r="L6" s="282" t="s">
        <v>986</v>
      </c>
      <c r="M6" s="282"/>
      <c r="N6" s="282"/>
      <c r="O6" s="282"/>
      <c r="P6" s="282" t="s">
        <v>987</v>
      </c>
      <c r="Q6" s="282"/>
      <c r="R6" s="282"/>
      <c r="S6" s="282"/>
      <c r="T6" s="282" t="s">
        <v>988</v>
      </c>
      <c r="U6" s="282"/>
      <c r="V6" s="282" t="s">
        <v>989</v>
      </c>
      <c r="W6" s="282"/>
    </row>
    <row r="7" spans="2:23" x14ac:dyDescent="0.35">
      <c r="B7" s="283"/>
      <c r="C7" s="282"/>
      <c r="D7" s="282"/>
      <c r="E7" s="282"/>
      <c r="F7" s="282"/>
      <c r="G7" s="282"/>
      <c r="H7" s="282">
        <v>2040</v>
      </c>
      <c r="I7" s="282"/>
      <c r="J7" s="282"/>
      <c r="K7" s="282"/>
      <c r="L7" s="282"/>
      <c r="M7" s="282"/>
      <c r="N7" s="282"/>
      <c r="O7" s="282"/>
      <c r="P7" s="282">
        <v>2050</v>
      </c>
      <c r="Q7" s="282"/>
      <c r="R7" s="282"/>
      <c r="S7" s="282"/>
      <c r="T7" s="282"/>
      <c r="U7" s="282"/>
      <c r="V7" s="282"/>
      <c r="W7" s="282"/>
    </row>
    <row r="8" spans="2:23" x14ac:dyDescent="0.35">
      <c r="B8" s="96" t="s">
        <v>196</v>
      </c>
      <c r="C8" s="97"/>
      <c r="D8" s="283"/>
      <c r="E8" s="283"/>
      <c r="F8" s="283"/>
      <c r="G8" s="283"/>
      <c r="H8" s="282"/>
      <c r="I8" s="282"/>
      <c r="J8" s="283"/>
      <c r="K8" s="283"/>
      <c r="L8" s="282" t="s">
        <v>990</v>
      </c>
      <c r="M8" s="282"/>
      <c r="N8" s="282" t="s">
        <v>991</v>
      </c>
      <c r="O8" s="282"/>
      <c r="P8" s="282" t="s">
        <v>990</v>
      </c>
      <c r="Q8" s="282"/>
      <c r="R8" s="282" t="s">
        <v>991</v>
      </c>
      <c r="S8" s="282"/>
      <c r="T8" s="283"/>
      <c r="U8" s="283"/>
      <c r="V8" s="282"/>
      <c r="W8" s="282"/>
    </row>
    <row r="9" spans="2:23" x14ac:dyDescent="0.35">
      <c r="B9" s="98" t="s">
        <v>992</v>
      </c>
      <c r="C9" s="98"/>
      <c r="D9" s="284" t="s">
        <v>993</v>
      </c>
      <c r="E9" s="284"/>
      <c r="F9" s="284"/>
      <c r="G9" s="284"/>
      <c r="H9" s="284"/>
      <c r="I9" s="284"/>
      <c r="J9" s="284"/>
      <c r="K9" s="284"/>
      <c r="L9" s="284"/>
      <c r="M9" s="284"/>
      <c r="N9" s="284"/>
      <c r="O9" s="284"/>
      <c r="P9" s="284"/>
      <c r="Q9" s="284"/>
      <c r="R9" s="284"/>
      <c r="S9" s="284"/>
      <c r="T9" s="284"/>
      <c r="U9" s="284"/>
      <c r="V9" s="284"/>
      <c r="W9" s="284"/>
    </row>
    <row r="10" spans="2:23" x14ac:dyDescent="0.35">
      <c r="B10" s="98" t="s">
        <v>994</v>
      </c>
      <c r="C10" s="98"/>
      <c r="D10" s="284" t="s">
        <v>995</v>
      </c>
      <c r="E10" s="284"/>
      <c r="F10" s="284"/>
      <c r="G10" s="284"/>
      <c r="H10" s="284"/>
      <c r="I10" s="284"/>
      <c r="J10" s="284"/>
      <c r="K10" s="284"/>
      <c r="L10" s="284"/>
      <c r="M10" s="284"/>
      <c r="N10" s="284"/>
      <c r="O10" s="284"/>
      <c r="P10" s="284"/>
      <c r="Q10" s="284"/>
      <c r="R10" s="284"/>
      <c r="S10" s="284"/>
      <c r="T10" s="284"/>
      <c r="U10" s="284"/>
      <c r="V10" s="284"/>
      <c r="W10" s="284"/>
    </row>
    <row r="11" spans="2:23" x14ac:dyDescent="0.35">
      <c r="B11" s="98" t="s">
        <v>996</v>
      </c>
      <c r="C11" s="98">
        <v>3.2</v>
      </c>
      <c r="D11" s="284">
        <v>6</v>
      </c>
      <c r="E11" s="284"/>
      <c r="F11" s="284">
        <v>7</v>
      </c>
      <c r="G11" s="284"/>
      <c r="H11" s="284">
        <v>8</v>
      </c>
      <c r="I11" s="284"/>
      <c r="J11" s="284">
        <v>8</v>
      </c>
      <c r="K11" s="284"/>
      <c r="L11" s="284">
        <v>5</v>
      </c>
      <c r="M11" s="284"/>
      <c r="N11" s="284">
        <v>9</v>
      </c>
      <c r="O11" s="284"/>
      <c r="P11" s="284">
        <v>7</v>
      </c>
      <c r="Q11" s="284"/>
      <c r="R11" s="284">
        <v>12</v>
      </c>
      <c r="S11" s="284"/>
      <c r="T11" s="284" t="s">
        <v>200</v>
      </c>
      <c r="U11" s="284"/>
      <c r="V11" s="284" t="s">
        <v>997</v>
      </c>
      <c r="W11" s="284"/>
    </row>
    <row r="12" spans="2:23" x14ac:dyDescent="0.35">
      <c r="B12" s="98" t="s">
        <v>998</v>
      </c>
      <c r="C12" s="98">
        <v>9.6</v>
      </c>
      <c r="D12" s="284">
        <v>18</v>
      </c>
      <c r="E12" s="284"/>
      <c r="F12" s="284">
        <v>21</v>
      </c>
      <c r="G12" s="284"/>
      <c r="H12" s="284">
        <v>24</v>
      </c>
      <c r="I12" s="284"/>
      <c r="J12" s="284">
        <v>24</v>
      </c>
      <c r="K12" s="284"/>
      <c r="L12" s="284">
        <v>16</v>
      </c>
      <c r="M12" s="284"/>
      <c r="N12" s="284">
        <v>21</v>
      </c>
      <c r="O12" s="284"/>
      <c r="P12" s="284">
        <v>22</v>
      </c>
      <c r="Q12" s="284"/>
      <c r="R12" s="284">
        <v>28</v>
      </c>
      <c r="S12" s="284"/>
      <c r="T12" s="284" t="s">
        <v>999</v>
      </c>
      <c r="U12" s="284"/>
      <c r="V12" s="284" t="s">
        <v>997</v>
      </c>
      <c r="W12" s="284"/>
    </row>
    <row r="13" spans="2:23" x14ac:dyDescent="0.35">
      <c r="B13" s="98" t="s">
        <v>1000</v>
      </c>
      <c r="C13" s="98">
        <v>1.6</v>
      </c>
      <c r="D13" s="284">
        <v>3</v>
      </c>
      <c r="E13" s="284"/>
      <c r="F13" s="284">
        <v>3.5</v>
      </c>
      <c r="G13" s="284"/>
      <c r="H13" s="284">
        <v>4</v>
      </c>
      <c r="I13" s="284"/>
      <c r="J13" s="284">
        <v>4</v>
      </c>
      <c r="K13" s="284"/>
      <c r="L13" s="284">
        <v>2.7</v>
      </c>
      <c r="M13" s="284"/>
      <c r="N13" s="284">
        <v>3.5</v>
      </c>
      <c r="O13" s="284"/>
      <c r="P13" s="284">
        <v>3.7</v>
      </c>
      <c r="Q13" s="284"/>
      <c r="R13" s="284">
        <v>4.7</v>
      </c>
      <c r="S13" s="284"/>
      <c r="T13" s="284" t="s">
        <v>999</v>
      </c>
      <c r="U13" s="284"/>
      <c r="V13" s="284" t="s">
        <v>997</v>
      </c>
      <c r="W13" s="284"/>
    </row>
    <row r="14" spans="2:23" x14ac:dyDescent="0.35">
      <c r="B14" s="98" t="s">
        <v>1001</v>
      </c>
      <c r="C14" s="98">
        <v>91</v>
      </c>
      <c r="D14" s="284">
        <v>91</v>
      </c>
      <c r="E14" s="284"/>
      <c r="F14" s="284">
        <v>92</v>
      </c>
      <c r="G14" s="284"/>
      <c r="H14" s="284">
        <v>92</v>
      </c>
      <c r="I14" s="284"/>
      <c r="J14" s="284">
        <v>92</v>
      </c>
      <c r="K14" s="284"/>
      <c r="L14" s="284">
        <v>90</v>
      </c>
      <c r="M14" s="284"/>
      <c r="N14" s="284">
        <v>92</v>
      </c>
      <c r="O14" s="284"/>
      <c r="P14" s="284">
        <v>91</v>
      </c>
      <c r="Q14" s="284"/>
      <c r="R14" s="284">
        <v>94</v>
      </c>
      <c r="S14" s="284"/>
      <c r="T14" s="284" t="s">
        <v>211</v>
      </c>
      <c r="U14" s="284"/>
      <c r="V14" s="284" t="s">
        <v>1002</v>
      </c>
      <c r="W14" s="284"/>
    </row>
    <row r="15" spans="2:23" x14ac:dyDescent="0.35">
      <c r="B15" s="98" t="s">
        <v>1003</v>
      </c>
      <c r="C15" s="98">
        <v>95</v>
      </c>
      <c r="D15" s="284">
        <v>95</v>
      </c>
      <c r="E15" s="284"/>
      <c r="F15" s="284">
        <v>96</v>
      </c>
      <c r="G15" s="284"/>
      <c r="H15" s="284">
        <v>96</v>
      </c>
      <c r="I15" s="284"/>
      <c r="J15" s="284">
        <v>96</v>
      </c>
      <c r="K15" s="284"/>
      <c r="L15" s="284">
        <v>95</v>
      </c>
      <c r="M15" s="284"/>
      <c r="N15" s="284">
        <v>96</v>
      </c>
      <c r="O15" s="284"/>
      <c r="P15" s="284">
        <v>95</v>
      </c>
      <c r="Q15" s="284"/>
      <c r="R15" s="284">
        <v>97</v>
      </c>
      <c r="S15" s="284"/>
      <c r="T15" s="284" t="s">
        <v>211</v>
      </c>
      <c r="U15" s="284"/>
      <c r="V15" s="284" t="s">
        <v>1002</v>
      </c>
      <c r="W15" s="284"/>
    </row>
    <row r="16" spans="2:23" x14ac:dyDescent="0.35">
      <c r="B16" s="98" t="s">
        <v>1004</v>
      </c>
      <c r="C16" s="98" t="s">
        <v>1005</v>
      </c>
      <c r="D16" s="284">
        <v>98</v>
      </c>
      <c r="E16" s="284"/>
      <c r="F16" s="284">
        <v>98.5</v>
      </c>
      <c r="G16" s="284"/>
      <c r="H16" s="284">
        <v>98.5</v>
      </c>
      <c r="I16" s="284"/>
      <c r="J16" s="284">
        <v>98.5</v>
      </c>
      <c r="K16" s="284"/>
      <c r="L16" s="284">
        <v>98</v>
      </c>
      <c r="M16" s="284"/>
      <c r="N16" s="284">
        <v>98.5</v>
      </c>
      <c r="O16" s="284"/>
      <c r="P16" s="284">
        <v>98</v>
      </c>
      <c r="Q16" s="284"/>
      <c r="R16" s="284">
        <v>99</v>
      </c>
      <c r="S16" s="284"/>
      <c r="T16" s="284" t="s">
        <v>252</v>
      </c>
      <c r="U16" s="284"/>
      <c r="V16" s="284" t="s">
        <v>1006</v>
      </c>
      <c r="W16" s="284"/>
    </row>
    <row r="17" spans="2:23" x14ac:dyDescent="0.35">
      <c r="B17" s="99" t="s">
        <v>1007</v>
      </c>
      <c r="C17" s="98" t="s">
        <v>1008</v>
      </c>
      <c r="D17" s="284">
        <v>97</v>
      </c>
      <c r="E17" s="284"/>
      <c r="F17" s="284">
        <v>97.5</v>
      </c>
      <c r="G17" s="284"/>
      <c r="H17" s="284">
        <v>97.5</v>
      </c>
      <c r="I17" s="284"/>
      <c r="J17" s="284">
        <v>97.5</v>
      </c>
      <c r="K17" s="284"/>
      <c r="L17" s="284">
        <v>97</v>
      </c>
      <c r="M17" s="284"/>
      <c r="N17" s="284">
        <v>98</v>
      </c>
      <c r="O17" s="284"/>
      <c r="P17" s="284">
        <v>97</v>
      </c>
      <c r="Q17" s="284"/>
      <c r="R17" s="284">
        <v>98</v>
      </c>
      <c r="S17" s="284"/>
      <c r="T17" s="284" t="s">
        <v>252</v>
      </c>
      <c r="U17" s="284"/>
      <c r="V17" s="284" t="s">
        <v>1006</v>
      </c>
      <c r="W17" s="284"/>
    </row>
    <row r="18" spans="2:23" x14ac:dyDescent="0.35">
      <c r="B18" s="98" t="s">
        <v>1009</v>
      </c>
      <c r="C18" s="100">
        <v>0.1</v>
      </c>
      <c r="D18" s="284">
        <v>0.1</v>
      </c>
      <c r="E18" s="284"/>
      <c r="F18" s="284">
        <v>0.1</v>
      </c>
      <c r="G18" s="284"/>
      <c r="H18" s="284">
        <v>0.1</v>
      </c>
      <c r="I18" s="284"/>
      <c r="J18" s="284">
        <v>0.1</v>
      </c>
      <c r="K18" s="284"/>
      <c r="L18" s="284">
        <v>0.05</v>
      </c>
      <c r="M18" s="284"/>
      <c r="N18" s="284">
        <v>0.2</v>
      </c>
      <c r="O18" s="284"/>
      <c r="P18" s="284">
        <v>0.05</v>
      </c>
      <c r="Q18" s="284"/>
      <c r="R18" s="284">
        <v>0.15</v>
      </c>
      <c r="S18" s="284"/>
      <c r="T18" s="284" t="s">
        <v>193</v>
      </c>
      <c r="U18" s="284"/>
      <c r="V18" s="284" t="s">
        <v>1010</v>
      </c>
      <c r="W18" s="284"/>
    </row>
    <row r="19" spans="2:23" x14ac:dyDescent="0.35">
      <c r="B19" s="98" t="s">
        <v>1011</v>
      </c>
      <c r="C19" s="98">
        <v>0.4</v>
      </c>
      <c r="D19" s="284">
        <v>0.38</v>
      </c>
      <c r="E19" s="284"/>
      <c r="F19" s="284">
        <v>0.35</v>
      </c>
      <c r="G19" s="284"/>
      <c r="H19" s="284">
        <v>0.3</v>
      </c>
      <c r="I19" s="284"/>
      <c r="J19" s="284">
        <v>0.25</v>
      </c>
      <c r="K19" s="284"/>
      <c r="L19" s="284">
        <v>0.2</v>
      </c>
      <c r="M19" s="284"/>
      <c r="N19" s="284">
        <v>0.5</v>
      </c>
      <c r="O19" s="284"/>
      <c r="P19" s="284">
        <v>0.1</v>
      </c>
      <c r="Q19" s="284"/>
      <c r="R19" s="284">
        <v>0.3</v>
      </c>
      <c r="S19" s="284"/>
      <c r="T19" s="284" t="s">
        <v>345</v>
      </c>
      <c r="U19" s="284"/>
      <c r="V19" s="284"/>
      <c r="W19" s="284"/>
    </row>
    <row r="20" spans="2:23" x14ac:dyDescent="0.35">
      <c r="B20" s="98" t="s">
        <v>1012</v>
      </c>
      <c r="C20" s="98">
        <v>0.2</v>
      </c>
      <c r="D20" s="284">
        <v>0.2</v>
      </c>
      <c r="E20" s="284"/>
      <c r="F20" s="284">
        <v>0.1</v>
      </c>
      <c r="G20" s="284"/>
      <c r="H20" s="284">
        <v>0.1</v>
      </c>
      <c r="I20" s="284"/>
      <c r="J20" s="284">
        <v>0.1</v>
      </c>
      <c r="K20" s="284"/>
      <c r="L20" s="284">
        <v>0.1</v>
      </c>
      <c r="M20" s="284"/>
      <c r="N20" s="284">
        <v>0.25</v>
      </c>
      <c r="O20" s="284"/>
      <c r="P20" s="284">
        <v>0.05</v>
      </c>
      <c r="Q20" s="284"/>
      <c r="R20" s="284">
        <v>0.2</v>
      </c>
      <c r="S20" s="284"/>
      <c r="T20" s="284" t="s">
        <v>345</v>
      </c>
      <c r="U20" s="284"/>
      <c r="V20" s="284"/>
      <c r="W20" s="284"/>
    </row>
    <row r="21" spans="2:23" x14ac:dyDescent="0.35">
      <c r="B21" s="98" t="s">
        <v>1013</v>
      </c>
      <c r="C21" s="98">
        <v>15</v>
      </c>
      <c r="D21" s="284">
        <v>20</v>
      </c>
      <c r="E21" s="284"/>
      <c r="F21" s="284">
        <v>25</v>
      </c>
      <c r="G21" s="284"/>
      <c r="H21" s="284">
        <v>30</v>
      </c>
      <c r="I21" s="284"/>
      <c r="J21" s="284">
        <v>30</v>
      </c>
      <c r="K21" s="284"/>
      <c r="L21" s="284">
        <v>15</v>
      </c>
      <c r="M21" s="284"/>
      <c r="N21" s="284">
        <v>25</v>
      </c>
      <c r="O21" s="284"/>
      <c r="P21" s="284">
        <v>20</v>
      </c>
      <c r="Q21" s="284"/>
      <c r="R21" s="284">
        <v>45</v>
      </c>
      <c r="S21" s="284"/>
      <c r="T21" s="284" t="s">
        <v>317</v>
      </c>
      <c r="U21" s="284"/>
      <c r="V21" s="284" t="s">
        <v>1014</v>
      </c>
      <c r="W21" s="284"/>
    </row>
    <row r="22" spans="2:23" x14ac:dyDescent="0.35">
      <c r="B22" s="98" t="s">
        <v>1015</v>
      </c>
      <c r="C22" s="98">
        <v>0.25</v>
      </c>
      <c r="D22" s="284">
        <v>0.2</v>
      </c>
      <c r="E22" s="284"/>
      <c r="F22" s="284">
        <v>0.2</v>
      </c>
      <c r="G22" s="284"/>
      <c r="H22" s="284">
        <v>0.2</v>
      </c>
      <c r="I22" s="284"/>
      <c r="J22" s="284">
        <v>0.2</v>
      </c>
      <c r="K22" s="284"/>
      <c r="L22" s="284">
        <v>0.2</v>
      </c>
      <c r="M22" s="284"/>
      <c r="N22" s="284">
        <v>0.25</v>
      </c>
      <c r="O22" s="284"/>
      <c r="P22" s="284">
        <v>0.1</v>
      </c>
      <c r="Q22" s="284"/>
      <c r="R22" s="284">
        <v>0.25</v>
      </c>
      <c r="S22" s="284"/>
      <c r="T22" s="284"/>
      <c r="U22" s="284"/>
      <c r="V22" s="284" t="s">
        <v>1016</v>
      </c>
      <c r="W22" s="284"/>
    </row>
    <row r="23" spans="2:23" x14ac:dyDescent="0.3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0" x14ac:dyDescent="0.35">
      <c r="B24" s="98" t="s">
        <v>1017</v>
      </c>
      <c r="C24" s="98" t="s">
        <v>1018</v>
      </c>
      <c r="D24" s="284" t="s">
        <v>1018</v>
      </c>
      <c r="E24" s="284"/>
      <c r="F24" s="284" t="s">
        <v>1018</v>
      </c>
      <c r="G24" s="284"/>
      <c r="H24" s="284" t="s">
        <v>1018</v>
      </c>
      <c r="I24" s="284"/>
      <c r="J24" s="284" t="s">
        <v>1018</v>
      </c>
      <c r="K24" s="284"/>
      <c r="L24" s="284" t="s">
        <v>1018</v>
      </c>
      <c r="M24" s="284"/>
      <c r="N24" s="284" t="s">
        <v>1018</v>
      </c>
      <c r="O24" s="284"/>
      <c r="P24" s="284" t="s">
        <v>1018</v>
      </c>
      <c r="Q24" s="284"/>
      <c r="R24" s="284" t="s">
        <v>1018</v>
      </c>
      <c r="S24" s="284"/>
      <c r="T24" s="284" t="s">
        <v>393</v>
      </c>
      <c r="U24" s="284"/>
      <c r="V24" s="284" t="s">
        <v>1019</v>
      </c>
      <c r="W24" s="284"/>
    </row>
    <row r="25" spans="2:23" ht="20" x14ac:dyDescent="0.35">
      <c r="B25" s="98" t="s">
        <v>1020</v>
      </c>
      <c r="C25" s="98" t="s">
        <v>1018</v>
      </c>
      <c r="D25" s="284" t="s">
        <v>1018</v>
      </c>
      <c r="E25" s="284"/>
      <c r="F25" s="284" t="s">
        <v>1018</v>
      </c>
      <c r="G25" s="284"/>
      <c r="H25" s="284" t="s">
        <v>1018</v>
      </c>
      <c r="I25" s="284"/>
      <c r="J25" s="284" t="s">
        <v>1018</v>
      </c>
      <c r="K25" s="284"/>
      <c r="L25" s="284" t="s">
        <v>1018</v>
      </c>
      <c r="M25" s="284"/>
      <c r="N25" s="284" t="s">
        <v>1018</v>
      </c>
      <c r="O25" s="284"/>
      <c r="P25" s="284" t="s">
        <v>1018</v>
      </c>
      <c r="Q25" s="284"/>
      <c r="R25" s="284" t="s">
        <v>1018</v>
      </c>
      <c r="S25" s="284"/>
      <c r="T25" s="284" t="s">
        <v>393</v>
      </c>
      <c r="U25" s="284"/>
      <c r="V25" s="284" t="s">
        <v>1019</v>
      </c>
      <c r="W25" s="284"/>
    </row>
    <row r="26" spans="2:23" x14ac:dyDescent="0.3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35">
      <c r="B27" s="98" t="s">
        <v>1021</v>
      </c>
      <c r="C27" s="98">
        <v>1.288</v>
      </c>
      <c r="D27" s="284">
        <v>1.042</v>
      </c>
      <c r="E27" s="284"/>
      <c r="F27" s="284">
        <v>0.622</v>
      </c>
      <c r="G27" s="284"/>
      <c r="H27" s="284">
        <v>0.39400000000000002</v>
      </c>
      <c r="I27" s="284"/>
      <c r="J27" s="284">
        <v>0.255</v>
      </c>
      <c r="K27" s="284"/>
      <c r="L27" s="284">
        <v>0.88</v>
      </c>
      <c r="M27" s="284"/>
      <c r="N27" s="284">
        <v>1.829</v>
      </c>
      <c r="O27" s="284"/>
      <c r="P27" s="284">
        <v>0.16600000000000001</v>
      </c>
      <c r="Q27" s="284"/>
      <c r="R27" s="284">
        <v>0.97499999999999998</v>
      </c>
      <c r="S27" s="284"/>
      <c r="T27" s="284" t="s">
        <v>372</v>
      </c>
      <c r="U27" s="284"/>
      <c r="V27" s="284" t="s">
        <v>1022</v>
      </c>
      <c r="W27" s="284"/>
    </row>
    <row r="28" spans="2:23" x14ac:dyDescent="0.35">
      <c r="B28" s="98" t="s">
        <v>1023</v>
      </c>
      <c r="C28" s="104" t="s">
        <v>1024</v>
      </c>
      <c r="D28" s="285">
        <v>0.13200000000000001</v>
      </c>
      <c r="E28" s="285"/>
      <c r="F28" s="285">
        <v>6.2E-2</v>
      </c>
      <c r="G28" s="285"/>
      <c r="H28" s="285">
        <v>4.3999999999999997E-2</v>
      </c>
      <c r="I28" s="285"/>
      <c r="J28" s="285">
        <v>3.5000000000000003E-2</v>
      </c>
      <c r="K28" s="285"/>
      <c r="L28" s="284">
        <v>7.0000000000000007E-2</v>
      </c>
      <c r="M28" s="284"/>
      <c r="N28" s="284">
        <v>0.189</v>
      </c>
      <c r="O28" s="284"/>
      <c r="P28" s="284">
        <v>2.5999999999999999E-2</v>
      </c>
      <c r="Q28" s="284"/>
      <c r="R28" s="284">
        <v>0.115</v>
      </c>
      <c r="S28" s="284"/>
      <c r="T28" s="284" t="s">
        <v>239</v>
      </c>
      <c r="U28" s="284"/>
      <c r="V28" s="284" t="s">
        <v>1025</v>
      </c>
      <c r="W28" s="284"/>
    </row>
    <row r="29" spans="2:23" x14ac:dyDescent="0.35">
      <c r="B29" s="98" t="s">
        <v>1026</v>
      </c>
      <c r="C29" s="104" t="s">
        <v>1027</v>
      </c>
      <c r="D29" s="285">
        <v>0.27</v>
      </c>
      <c r="E29" s="285"/>
      <c r="F29" s="285">
        <v>0.16</v>
      </c>
      <c r="G29" s="285"/>
      <c r="H29" s="285">
        <v>0.1</v>
      </c>
      <c r="I29" s="285"/>
      <c r="J29" s="285">
        <v>0.06</v>
      </c>
      <c r="K29" s="285"/>
      <c r="L29" s="284">
        <v>0.24</v>
      </c>
      <c r="M29" s="284"/>
      <c r="N29" s="284">
        <v>0.51</v>
      </c>
      <c r="O29" s="284"/>
      <c r="P29" s="284">
        <v>0.04</v>
      </c>
      <c r="Q29" s="284"/>
      <c r="R29" s="284">
        <v>0.25</v>
      </c>
      <c r="S29" s="284"/>
      <c r="T29" s="284" t="s">
        <v>369</v>
      </c>
      <c r="U29" s="284"/>
      <c r="V29" s="284" t="s">
        <v>1028</v>
      </c>
      <c r="W29" s="284"/>
    </row>
    <row r="30" spans="2:23" x14ac:dyDescent="0.35">
      <c r="B30" s="98" t="s">
        <v>1029</v>
      </c>
      <c r="C30" s="104" t="s">
        <v>1030</v>
      </c>
      <c r="D30" s="285">
        <v>0.1</v>
      </c>
      <c r="E30" s="285"/>
      <c r="F30" s="285">
        <v>0.08</v>
      </c>
      <c r="G30" s="285"/>
      <c r="H30" s="285">
        <v>0.05</v>
      </c>
      <c r="I30" s="285"/>
      <c r="J30" s="285">
        <v>0.04</v>
      </c>
      <c r="K30" s="285"/>
      <c r="L30" s="284">
        <v>0.09</v>
      </c>
      <c r="M30" s="284"/>
      <c r="N30" s="284">
        <v>0.11</v>
      </c>
      <c r="O30" s="284"/>
      <c r="P30" s="284">
        <v>0.02</v>
      </c>
      <c r="Q30" s="284"/>
      <c r="R30" s="284">
        <v>0.11</v>
      </c>
      <c r="S30" s="284"/>
      <c r="T30" s="284" t="s">
        <v>380</v>
      </c>
      <c r="U30" s="284"/>
      <c r="V30" s="284" t="s">
        <v>1031</v>
      </c>
      <c r="W30" s="284"/>
    </row>
    <row r="31" spans="2:23" x14ac:dyDescent="0.35">
      <c r="B31" s="98" t="s">
        <v>1032</v>
      </c>
      <c r="C31" s="98">
        <v>0.54</v>
      </c>
      <c r="D31" s="284">
        <v>0.54</v>
      </c>
      <c r="E31" s="284"/>
      <c r="F31" s="284">
        <v>0.54</v>
      </c>
      <c r="G31" s="284"/>
      <c r="H31" s="284">
        <v>0.54</v>
      </c>
      <c r="I31" s="284"/>
      <c r="J31" s="284">
        <v>0.54</v>
      </c>
      <c r="K31" s="284"/>
      <c r="L31" s="284">
        <v>0.45</v>
      </c>
      <c r="M31" s="284"/>
      <c r="N31" s="284">
        <v>0.54</v>
      </c>
      <c r="O31" s="284"/>
      <c r="P31" s="284">
        <v>0.4</v>
      </c>
      <c r="Q31" s="284"/>
      <c r="R31" s="284">
        <v>0.54</v>
      </c>
      <c r="S31" s="284"/>
      <c r="T31" s="284" t="s">
        <v>381</v>
      </c>
      <c r="U31" s="284"/>
      <c r="V31" s="284" t="s">
        <v>1033</v>
      </c>
      <c r="W31" s="284"/>
    </row>
    <row r="32" spans="2:23" x14ac:dyDescent="0.35">
      <c r="B32" s="98" t="s">
        <v>1034</v>
      </c>
      <c r="C32" s="98">
        <v>2.1</v>
      </c>
      <c r="D32" s="284">
        <v>2</v>
      </c>
      <c r="E32" s="284"/>
      <c r="F32" s="284">
        <v>1.8</v>
      </c>
      <c r="G32" s="284"/>
      <c r="H32" s="284">
        <v>1.7</v>
      </c>
      <c r="I32" s="284"/>
      <c r="J32" s="284">
        <v>1.6</v>
      </c>
      <c r="K32" s="284"/>
      <c r="L32" s="284">
        <v>0.4</v>
      </c>
      <c r="M32" s="284"/>
      <c r="N32" s="284">
        <v>5.6</v>
      </c>
      <c r="O32" s="284"/>
      <c r="P32" s="284">
        <v>0.3</v>
      </c>
      <c r="Q32" s="284"/>
      <c r="R32" s="284">
        <v>2.5</v>
      </c>
      <c r="S32" s="284"/>
      <c r="T32" s="284" t="s">
        <v>428</v>
      </c>
      <c r="U32" s="284"/>
      <c r="V32" s="284" t="s">
        <v>1035</v>
      </c>
      <c r="W32" s="284"/>
    </row>
    <row r="33" spans="1:23" x14ac:dyDescent="0.3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x14ac:dyDescent="0.35">
      <c r="B34" s="98" t="s">
        <v>1037</v>
      </c>
      <c r="C34" s="98">
        <v>0.41799999999999998</v>
      </c>
      <c r="D34" s="284">
        <v>0.23200000000000001</v>
      </c>
      <c r="E34" s="284"/>
      <c r="F34" s="284">
        <v>0.14199999999999999</v>
      </c>
      <c r="G34" s="284"/>
      <c r="H34" s="284">
        <v>9.4E-2</v>
      </c>
      <c r="I34" s="284"/>
      <c r="J34" s="284">
        <v>7.4999999999999997E-2</v>
      </c>
      <c r="K34" s="284"/>
      <c r="L34" s="284">
        <v>0.16</v>
      </c>
      <c r="M34" s="284"/>
      <c r="N34" s="284">
        <v>0.25900000000000001</v>
      </c>
      <c r="O34" s="284"/>
      <c r="P34" s="284">
        <v>4.5999999999999999E-2</v>
      </c>
      <c r="Q34" s="284"/>
      <c r="R34" s="284">
        <v>0.17599999999999999</v>
      </c>
      <c r="S34" s="284"/>
      <c r="T34" s="284" t="s">
        <v>457</v>
      </c>
      <c r="U34" s="284"/>
      <c r="V34" s="284" t="s">
        <v>1022</v>
      </c>
      <c r="W34" s="284"/>
    </row>
    <row r="35" spans="1:23" x14ac:dyDescent="0.35">
      <c r="B35" s="98" t="s">
        <v>1038</v>
      </c>
      <c r="C35" s="104">
        <v>0.28999999999999998</v>
      </c>
      <c r="D35" s="285">
        <v>0.27</v>
      </c>
      <c r="E35" s="285"/>
      <c r="F35" s="285">
        <v>0.16</v>
      </c>
      <c r="G35" s="285"/>
      <c r="H35" s="285">
        <v>0.1</v>
      </c>
      <c r="I35" s="285"/>
      <c r="J35" s="285">
        <v>0.06</v>
      </c>
      <c r="K35" s="285"/>
      <c r="L35" s="284">
        <v>0.24</v>
      </c>
      <c r="M35" s="284"/>
      <c r="N35" s="284">
        <v>0.51</v>
      </c>
      <c r="O35" s="284"/>
      <c r="P35" s="284">
        <v>0.04</v>
      </c>
      <c r="Q35" s="284"/>
      <c r="R35" s="284">
        <v>0.25</v>
      </c>
      <c r="S35" s="284"/>
      <c r="T35" s="284" t="s">
        <v>467</v>
      </c>
      <c r="U35" s="284"/>
      <c r="V35" s="284" t="s">
        <v>1028</v>
      </c>
      <c r="W35" s="284"/>
    </row>
    <row r="36" spans="1:23" x14ac:dyDescent="0.35">
      <c r="B36" s="98" t="s">
        <v>1039</v>
      </c>
      <c r="C36" s="104">
        <v>0.39</v>
      </c>
      <c r="D36" s="285">
        <v>0.33</v>
      </c>
      <c r="E36" s="285"/>
      <c r="F36" s="285">
        <v>0.2</v>
      </c>
      <c r="G36" s="285"/>
      <c r="H36" s="285">
        <v>0.12</v>
      </c>
      <c r="I36" s="285"/>
      <c r="J36" s="285">
        <v>0.08</v>
      </c>
      <c r="K36" s="285"/>
      <c r="L36" s="285">
        <v>0.28000000000000003</v>
      </c>
      <c r="M36" s="285"/>
      <c r="N36" s="285">
        <v>0.57999999999999996</v>
      </c>
      <c r="O36" s="285"/>
      <c r="P36" s="285">
        <v>0.05</v>
      </c>
      <c r="Q36" s="285"/>
      <c r="R36" s="285">
        <v>0.31</v>
      </c>
      <c r="S36" s="285"/>
      <c r="T36" s="284" t="s">
        <v>643</v>
      </c>
      <c r="U36" s="284"/>
      <c r="V36" s="284" t="s">
        <v>1040</v>
      </c>
      <c r="W36" s="284"/>
    </row>
    <row r="37" spans="1:23" x14ac:dyDescent="0.35">
      <c r="B37" s="98" t="s">
        <v>1041</v>
      </c>
      <c r="C37" s="98">
        <v>6000</v>
      </c>
      <c r="D37" s="284">
        <v>14000</v>
      </c>
      <c r="E37" s="284"/>
      <c r="F37" s="284">
        <v>30000</v>
      </c>
      <c r="G37" s="284"/>
      <c r="H37" s="284">
        <v>40000</v>
      </c>
      <c r="I37" s="284"/>
      <c r="J37" s="284">
        <v>50000</v>
      </c>
      <c r="K37" s="284"/>
      <c r="L37" s="284">
        <v>10000</v>
      </c>
      <c r="M37" s="284"/>
      <c r="N37" s="284">
        <v>16000</v>
      </c>
      <c r="O37" s="284"/>
      <c r="P37" s="284">
        <v>20000</v>
      </c>
      <c r="Q37" s="284"/>
      <c r="R37" s="284">
        <v>70000</v>
      </c>
      <c r="S37" s="284"/>
      <c r="T37" s="284" t="s">
        <v>740</v>
      </c>
      <c r="U37" s="284"/>
      <c r="V37" s="284" t="s">
        <v>1042</v>
      </c>
      <c r="W37" s="284"/>
    </row>
    <row r="38" spans="1:23" x14ac:dyDescent="0.35">
      <c r="B38" s="98" t="s">
        <v>1043</v>
      </c>
      <c r="C38" s="98">
        <v>285</v>
      </c>
      <c r="D38" s="284">
        <v>315</v>
      </c>
      <c r="E38" s="284"/>
      <c r="F38" s="284">
        <v>417</v>
      </c>
      <c r="G38" s="284"/>
      <c r="H38" s="284">
        <v>522</v>
      </c>
      <c r="I38" s="284"/>
      <c r="J38" s="284">
        <v>627</v>
      </c>
      <c r="K38" s="284"/>
      <c r="L38" s="284">
        <v>300</v>
      </c>
      <c r="M38" s="284"/>
      <c r="N38" s="284">
        <v>420</v>
      </c>
      <c r="O38" s="284"/>
      <c r="P38" s="284">
        <v>450</v>
      </c>
      <c r="Q38" s="284"/>
      <c r="R38" s="284">
        <v>900</v>
      </c>
      <c r="S38" s="284"/>
      <c r="T38" s="284" t="s">
        <v>875</v>
      </c>
      <c r="U38" s="284"/>
      <c r="V38" s="284" t="s">
        <v>1044</v>
      </c>
      <c r="W38" s="284"/>
    </row>
    <row r="39" spans="1:23" x14ac:dyDescent="0.35">
      <c r="B39" s="98" t="s">
        <v>1045</v>
      </c>
      <c r="C39" s="98">
        <v>354</v>
      </c>
      <c r="D39" s="284">
        <v>390</v>
      </c>
      <c r="E39" s="284"/>
      <c r="F39" s="284">
        <v>519</v>
      </c>
      <c r="G39" s="284"/>
      <c r="H39" s="284">
        <v>648</v>
      </c>
      <c r="I39" s="284"/>
      <c r="J39" s="284">
        <v>780</v>
      </c>
      <c r="K39" s="284"/>
      <c r="L39" s="284">
        <v>450</v>
      </c>
      <c r="M39" s="284"/>
      <c r="N39" s="284">
        <v>600</v>
      </c>
      <c r="O39" s="284"/>
      <c r="P39" s="284">
        <v>600</v>
      </c>
      <c r="Q39" s="284"/>
      <c r="R39" s="284">
        <v>1200</v>
      </c>
      <c r="S39" s="284"/>
      <c r="T39" s="284" t="s">
        <v>875</v>
      </c>
      <c r="U39" s="284"/>
      <c r="V39" s="284" t="s">
        <v>1044</v>
      </c>
      <c r="W39" s="284"/>
    </row>
    <row r="40" spans="1:23" x14ac:dyDescent="0.35">
      <c r="B40" s="98" t="s">
        <v>1046</v>
      </c>
      <c r="C40" s="98">
        <v>95</v>
      </c>
      <c r="D40" s="284">
        <v>105</v>
      </c>
      <c r="E40" s="284"/>
      <c r="F40" s="284">
        <v>139</v>
      </c>
      <c r="G40" s="284"/>
      <c r="H40" s="284">
        <v>174</v>
      </c>
      <c r="I40" s="284"/>
      <c r="J40" s="284">
        <v>209</v>
      </c>
      <c r="K40" s="284"/>
      <c r="L40" s="284">
        <v>100</v>
      </c>
      <c r="M40" s="284"/>
      <c r="N40" s="284">
        <v>140</v>
      </c>
      <c r="O40" s="284"/>
      <c r="P40" s="284">
        <v>150</v>
      </c>
      <c r="Q40" s="284"/>
      <c r="R40" s="284">
        <v>300</v>
      </c>
      <c r="S40" s="284"/>
      <c r="T40" s="284" t="s">
        <v>875</v>
      </c>
      <c r="U40" s="284"/>
      <c r="V40" s="284" t="s">
        <v>1044</v>
      </c>
      <c r="W40" s="284"/>
    </row>
    <row r="41" spans="1:23" x14ac:dyDescent="0.35">
      <c r="B41" s="98" t="s">
        <v>1047</v>
      </c>
      <c r="C41" s="98">
        <v>118</v>
      </c>
      <c r="D41" s="284">
        <v>130</v>
      </c>
      <c r="E41" s="284"/>
      <c r="F41" s="284">
        <v>173</v>
      </c>
      <c r="G41" s="284"/>
      <c r="H41" s="284">
        <v>216</v>
      </c>
      <c r="I41" s="284"/>
      <c r="J41" s="284">
        <v>260</v>
      </c>
      <c r="K41" s="284"/>
      <c r="L41" s="284">
        <v>150</v>
      </c>
      <c r="M41" s="284"/>
      <c r="N41" s="284">
        <v>200</v>
      </c>
      <c r="O41" s="284"/>
      <c r="P41" s="284">
        <v>200</v>
      </c>
      <c r="Q41" s="284"/>
      <c r="R41" s="284">
        <v>400</v>
      </c>
      <c r="S41" s="284"/>
      <c r="T41" s="284" t="s">
        <v>875</v>
      </c>
      <c r="U41" s="284"/>
      <c r="V41" s="284" t="s">
        <v>1044</v>
      </c>
      <c r="W41" s="284"/>
    </row>
    <row r="42" spans="1:23" ht="15.75" customHeight="1" x14ac:dyDescent="0.3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3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35">
      <c r="A45" s="110" t="s">
        <v>1049</v>
      </c>
      <c r="B45" s="111"/>
    </row>
    <row r="46" spans="1:23" x14ac:dyDescent="0.35">
      <c r="B46" s="112" t="s">
        <v>1050</v>
      </c>
    </row>
    <row r="47" spans="1:23" x14ac:dyDescent="0.35">
      <c r="B47" s="112" t="s">
        <v>1051</v>
      </c>
    </row>
    <row r="48" spans="1:23" x14ac:dyDescent="0.35">
      <c r="B48" s="112" t="s">
        <v>1052</v>
      </c>
    </row>
    <row r="49" spans="2:2" x14ac:dyDescent="0.35">
      <c r="B49" s="112" t="s">
        <v>1053</v>
      </c>
    </row>
    <row r="50" spans="2:2" x14ac:dyDescent="0.35">
      <c r="B50" s="112" t="s">
        <v>1054</v>
      </c>
    </row>
    <row r="51" spans="2:2" x14ac:dyDescent="0.35">
      <c r="B51" s="112" t="s">
        <v>1055</v>
      </c>
    </row>
    <row r="52" spans="2:2" x14ac:dyDescent="0.35">
      <c r="B52" s="112" t="s">
        <v>1056</v>
      </c>
    </row>
    <row r="53" spans="2:2" x14ac:dyDescent="0.35">
      <c r="B53" s="112" t="s">
        <v>1057</v>
      </c>
    </row>
    <row r="54" spans="2:2" x14ac:dyDescent="0.35">
      <c r="B54" s="112" t="s">
        <v>1058</v>
      </c>
    </row>
    <row r="55" spans="2:2" x14ac:dyDescent="0.35">
      <c r="B55" s="112" t="s">
        <v>1059</v>
      </c>
    </row>
    <row r="56" spans="2:2" x14ac:dyDescent="0.35">
      <c r="B56" s="112" t="s">
        <v>1060</v>
      </c>
    </row>
    <row r="57" spans="2:2" x14ac:dyDescent="0.35">
      <c r="B57" s="112" t="s">
        <v>1061</v>
      </c>
    </row>
    <row r="58" spans="2:2" x14ac:dyDescent="0.35">
      <c r="B58" s="112" t="s">
        <v>1062</v>
      </c>
    </row>
    <row r="59" spans="2:2" x14ac:dyDescent="0.35">
      <c r="B59" s="112" t="s">
        <v>1063</v>
      </c>
    </row>
    <row r="60" spans="2:2" x14ac:dyDescent="0.35">
      <c r="B60" s="112" t="s">
        <v>1064</v>
      </c>
    </row>
    <row r="61" spans="2:2" x14ac:dyDescent="0.35">
      <c r="B61" s="112" t="s">
        <v>1065</v>
      </c>
    </row>
    <row r="62" spans="2:2" x14ac:dyDescent="0.35">
      <c r="B62" s="112" t="s">
        <v>1066</v>
      </c>
    </row>
    <row r="63" spans="2:2" x14ac:dyDescent="0.35">
      <c r="B63" s="112" t="s">
        <v>1067</v>
      </c>
    </row>
    <row r="64" spans="2:2" x14ac:dyDescent="0.35">
      <c r="B64" s="112" t="s">
        <v>1068</v>
      </c>
    </row>
    <row r="67" spans="1:3" x14ac:dyDescent="0.35">
      <c r="A67" s="110" t="s">
        <v>1069</v>
      </c>
    </row>
    <row r="68" spans="1:3" x14ac:dyDescent="0.35">
      <c r="B68" t="s">
        <v>1070</v>
      </c>
      <c r="C68" t="s">
        <v>1071</v>
      </c>
    </row>
    <row r="69" spans="1:3" x14ac:dyDescent="0.35">
      <c r="B69" t="s">
        <v>1006</v>
      </c>
      <c r="C69" t="s">
        <v>1072</v>
      </c>
    </row>
    <row r="70" spans="1:3" x14ac:dyDescent="0.35">
      <c r="B70" t="s">
        <v>1073</v>
      </c>
      <c r="C70" t="s">
        <v>1074</v>
      </c>
    </row>
    <row r="71" spans="1:3" x14ac:dyDescent="0.35">
      <c r="B71" t="s">
        <v>1075</v>
      </c>
      <c r="C71" t="s">
        <v>1076</v>
      </c>
    </row>
    <row r="72" spans="1:3" x14ac:dyDescent="0.35">
      <c r="B72" t="s">
        <v>1077</v>
      </c>
      <c r="C72" t="s">
        <v>1078</v>
      </c>
    </row>
    <row r="73" spans="1:3" x14ac:dyDescent="0.35">
      <c r="B73" t="s">
        <v>1079</v>
      </c>
      <c r="C73" t="s">
        <v>1080</v>
      </c>
    </row>
    <row r="74" spans="1:3" x14ac:dyDescent="0.35">
      <c r="B74" t="s">
        <v>1081</v>
      </c>
      <c r="C74" t="s">
        <v>1082</v>
      </c>
    </row>
    <row r="75" spans="1:3" x14ac:dyDescent="0.35">
      <c r="B75" t="s">
        <v>1083</v>
      </c>
      <c r="C75" t="s">
        <v>1084</v>
      </c>
    </row>
    <row r="76" spans="1:3" x14ac:dyDescent="0.35">
      <c r="B76" t="s">
        <v>1085</v>
      </c>
      <c r="C76" t="s">
        <v>1086</v>
      </c>
    </row>
    <row r="77" spans="1:3" x14ac:dyDescent="0.35">
      <c r="B77" t="s">
        <v>1087</v>
      </c>
      <c r="C77" t="s">
        <v>1088</v>
      </c>
    </row>
    <row r="78" spans="1:3" x14ac:dyDescent="0.35">
      <c r="B78" t="s">
        <v>1089</v>
      </c>
      <c r="C78" t="s">
        <v>1090</v>
      </c>
    </row>
    <row r="79" spans="1:3" x14ac:dyDescent="0.35">
      <c r="B79" t="s">
        <v>1091</v>
      </c>
      <c r="C79" t="s">
        <v>1092</v>
      </c>
    </row>
    <row r="80" spans="1:3" x14ac:dyDescent="0.35">
      <c r="B80" t="s">
        <v>1093</v>
      </c>
      <c r="C80" t="s">
        <v>1094</v>
      </c>
    </row>
    <row r="81" spans="2:3" x14ac:dyDescent="0.35">
      <c r="B81" t="s">
        <v>1095</v>
      </c>
      <c r="C81" t="s">
        <v>1096</v>
      </c>
    </row>
    <row r="82" spans="2:3" x14ac:dyDescent="0.35">
      <c r="B82" t="s">
        <v>1097</v>
      </c>
      <c r="C82" t="s">
        <v>1098</v>
      </c>
    </row>
    <row r="83" spans="2:3" x14ac:dyDescent="0.35">
      <c r="B83" t="s">
        <v>1099</v>
      </c>
      <c r="C83" t="s">
        <v>1100</v>
      </c>
    </row>
    <row r="84" spans="2:3" x14ac:dyDescent="0.35">
      <c r="B84" t="s">
        <v>1101</v>
      </c>
      <c r="C84" t="s">
        <v>1102</v>
      </c>
    </row>
    <row r="85" spans="2:3" x14ac:dyDescent="0.35">
      <c r="B85" t="s">
        <v>1103</v>
      </c>
      <c r="C85" t="s">
        <v>1104</v>
      </c>
    </row>
    <row r="86" spans="2:3" x14ac:dyDescent="0.35">
      <c r="B86" t="s">
        <v>1105</v>
      </c>
      <c r="C86" t="s">
        <v>1106</v>
      </c>
    </row>
    <row r="87" spans="2:3" x14ac:dyDescent="0.35">
      <c r="B87" t="s">
        <v>1107</v>
      </c>
      <c r="C87" t="s">
        <v>1108</v>
      </c>
    </row>
    <row r="88" spans="2:3" x14ac:dyDescent="0.35">
      <c r="B88" t="s">
        <v>1109</v>
      </c>
      <c r="C88" t="s">
        <v>1110</v>
      </c>
    </row>
    <row r="89" spans="2:3" x14ac:dyDescent="0.35">
      <c r="B89" t="s">
        <v>1033</v>
      </c>
      <c r="C89" t="s">
        <v>1111</v>
      </c>
    </row>
    <row r="90" spans="2:3" x14ac:dyDescent="0.35">
      <c r="B90" t="s">
        <v>1112</v>
      </c>
      <c r="C90" t="s">
        <v>1113</v>
      </c>
    </row>
    <row r="91" spans="2:3" x14ac:dyDescent="0.35">
      <c r="B91" t="s">
        <v>1114</v>
      </c>
      <c r="C91" t="s">
        <v>1115</v>
      </c>
    </row>
    <row r="92" spans="2:3" x14ac:dyDescent="0.35">
      <c r="B92" t="s">
        <v>1116</v>
      </c>
      <c r="C92" t="s">
        <v>1117</v>
      </c>
    </row>
    <row r="93" spans="2:3" x14ac:dyDescent="0.35">
      <c r="B93" t="s">
        <v>1118</v>
      </c>
      <c r="C93" t="s">
        <v>1119</v>
      </c>
    </row>
    <row r="94" spans="2:3" x14ac:dyDescent="0.35">
      <c r="B94" t="s">
        <v>1120</v>
      </c>
      <c r="C94" t="s">
        <v>1121</v>
      </c>
    </row>
    <row r="95" spans="2:3" x14ac:dyDescent="0.35">
      <c r="B95" t="s">
        <v>1122</v>
      </c>
      <c r="C95" t="s">
        <v>1123</v>
      </c>
    </row>
    <row r="96" spans="2:3" x14ac:dyDescent="0.35">
      <c r="B96" t="s">
        <v>1124</v>
      </c>
      <c r="C96" t="s">
        <v>1125</v>
      </c>
    </row>
    <row r="97" spans="2:3" x14ac:dyDescent="0.35">
      <c r="B97" t="s">
        <v>1126</v>
      </c>
      <c r="C97" t="s">
        <v>1127</v>
      </c>
    </row>
    <row r="98" spans="2:3" x14ac:dyDescent="0.35">
      <c r="B98" t="s">
        <v>1128</v>
      </c>
      <c r="C98" t="s">
        <v>1129</v>
      </c>
    </row>
    <row r="99" spans="2:3" x14ac:dyDescent="0.35">
      <c r="B99" t="s">
        <v>1130</v>
      </c>
      <c r="C99" t="s">
        <v>1131</v>
      </c>
    </row>
    <row r="100" spans="2:3" x14ac:dyDescent="0.35">
      <c r="B100" t="s">
        <v>1132</v>
      </c>
      <c r="C100" t="s">
        <v>1133</v>
      </c>
    </row>
    <row r="101" spans="2:3" x14ac:dyDescent="0.35">
      <c r="B101" t="s">
        <v>1134</v>
      </c>
      <c r="C101" t="s">
        <v>1135</v>
      </c>
    </row>
    <row r="102" spans="2:3" x14ac:dyDescent="0.35">
      <c r="B102" t="s">
        <v>1136</v>
      </c>
      <c r="C102" t="s">
        <v>1137</v>
      </c>
    </row>
    <row r="103" spans="2:3" x14ac:dyDescent="0.35">
      <c r="B103" t="s">
        <v>1138</v>
      </c>
      <c r="C103" t="s">
        <v>1139</v>
      </c>
    </row>
    <row r="104" spans="2:3" x14ac:dyDescent="0.35">
      <c r="B104" t="s">
        <v>1140</v>
      </c>
      <c r="C104" t="s">
        <v>1141</v>
      </c>
    </row>
    <row r="105" spans="2:3" x14ac:dyDescent="0.35">
      <c r="B105" t="s">
        <v>1016</v>
      </c>
      <c r="C105" t="s">
        <v>1142</v>
      </c>
    </row>
    <row r="106" spans="2:3" x14ac:dyDescent="0.35">
      <c r="B106" t="s">
        <v>1143</v>
      </c>
      <c r="C106" t="s">
        <v>1144</v>
      </c>
    </row>
    <row r="107" spans="2:3" x14ac:dyDescent="0.35">
      <c r="B107" t="s">
        <v>1145</v>
      </c>
      <c r="C107" t="s">
        <v>1146</v>
      </c>
    </row>
    <row r="108" spans="2:3" x14ac:dyDescent="0.35">
      <c r="B108" t="s">
        <v>1147</v>
      </c>
      <c r="C108" t="s">
        <v>1148</v>
      </c>
    </row>
    <row r="109" spans="2:3" x14ac:dyDescent="0.35">
      <c r="B109" t="s">
        <v>1149</v>
      </c>
      <c r="C109" t="s">
        <v>1150</v>
      </c>
    </row>
    <row r="110" spans="2:3" x14ac:dyDescent="0.35">
      <c r="B110" t="s">
        <v>1151</v>
      </c>
      <c r="C110" t="s">
        <v>1152</v>
      </c>
    </row>
    <row r="111" spans="2:3" x14ac:dyDescent="0.35">
      <c r="B111" t="s">
        <v>1025</v>
      </c>
      <c r="C111" t="s">
        <v>1153</v>
      </c>
    </row>
    <row r="112" spans="2:3" x14ac:dyDescent="0.35">
      <c r="B112" t="s">
        <v>1154</v>
      </c>
      <c r="C112" t="s">
        <v>1155</v>
      </c>
    </row>
    <row r="113" spans="2:3" x14ac:dyDescent="0.35">
      <c r="B113" t="s">
        <v>1156</v>
      </c>
      <c r="C113" t="s">
        <v>1157</v>
      </c>
    </row>
    <row r="114" spans="2:3" x14ac:dyDescent="0.35">
      <c r="B114" t="s">
        <v>1158</v>
      </c>
      <c r="C114" t="s">
        <v>1159</v>
      </c>
    </row>
    <row r="115" spans="2:3" x14ac:dyDescent="0.35">
      <c r="B115" t="s">
        <v>1160</v>
      </c>
      <c r="C115" t="s">
        <v>1161</v>
      </c>
    </row>
    <row r="116" spans="2:3" x14ac:dyDescent="0.35">
      <c r="B116" t="s">
        <v>1162</v>
      </c>
      <c r="C116" t="s">
        <v>1163</v>
      </c>
    </row>
    <row r="117" spans="2:3" x14ac:dyDescent="0.35">
      <c r="B117" t="s">
        <v>1164</v>
      </c>
      <c r="C117" t="s">
        <v>1165</v>
      </c>
    </row>
    <row r="118" spans="2:3" x14ac:dyDescent="0.35">
      <c r="B118" t="s">
        <v>1166</v>
      </c>
      <c r="C118" t="s">
        <v>1167</v>
      </c>
    </row>
    <row r="119" spans="2:3" x14ac:dyDescent="0.35">
      <c r="B119" t="s">
        <v>1168</v>
      </c>
      <c r="C119" t="s">
        <v>1169</v>
      </c>
    </row>
    <row r="120" spans="2:3" x14ac:dyDescent="0.35">
      <c r="B120" t="s">
        <v>1019</v>
      </c>
      <c r="C120" t="s">
        <v>1170</v>
      </c>
    </row>
    <row r="121" spans="2:3" x14ac:dyDescent="0.35">
      <c r="B121" t="s">
        <v>1171</v>
      </c>
      <c r="C121" t="s">
        <v>1172</v>
      </c>
    </row>
    <row r="122" spans="2:3" x14ac:dyDescent="0.35">
      <c r="B122" t="s">
        <v>1035</v>
      </c>
      <c r="C122" t="s">
        <v>1173</v>
      </c>
    </row>
    <row r="123" spans="2:3" x14ac:dyDescent="0.35">
      <c r="B123" t="s">
        <v>1174</v>
      </c>
      <c r="C123" t="s">
        <v>1175</v>
      </c>
    </row>
  </sheetData>
  <mergeCells count="31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C5:D5"/>
    <mergeCell ref="F5:W5"/>
    <mergeCell ref="B6:B7"/>
    <mergeCell ref="C6:C7"/>
    <mergeCell ref="D6:E7"/>
    <mergeCell ref="F6:G7"/>
    <mergeCell ref="H6:I6"/>
    <mergeCell ref="J6:K7"/>
    <mergeCell ref="L6:O7"/>
    <mergeCell ref="P6:S6"/>
    <mergeCell ref="T6:U7"/>
    <mergeCell ref="V6:W7"/>
    <mergeCell ref="H7:I7"/>
    <mergeCell ref="P7:S7"/>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4.5" x14ac:dyDescent="0.35"/>
  <cols>
    <col min="1" max="1" width="2.54296875" customWidth="1"/>
    <col min="2" max="2" width="31.453125" customWidth="1"/>
  </cols>
  <sheetData>
    <row r="1" spans="1:9" ht="20" x14ac:dyDescent="0.4">
      <c r="A1" s="113"/>
      <c r="B1" s="114"/>
      <c r="C1" s="115"/>
      <c r="D1" s="113"/>
      <c r="E1" s="113"/>
      <c r="F1" s="113"/>
      <c r="G1" s="113"/>
      <c r="H1" s="116" t="s">
        <v>984</v>
      </c>
      <c r="I1" s="113"/>
    </row>
    <row r="2" spans="1:9" x14ac:dyDescent="0.35">
      <c r="A2" s="113"/>
      <c r="B2" s="113"/>
      <c r="C2" s="115"/>
      <c r="D2" s="113"/>
      <c r="E2" s="113"/>
      <c r="F2" s="113"/>
      <c r="G2" s="113"/>
      <c r="H2" s="115"/>
      <c r="I2" s="113"/>
    </row>
    <row r="3" spans="1:9" x14ac:dyDescent="0.35">
      <c r="A3" s="117"/>
      <c r="B3" s="118" t="s">
        <v>1</v>
      </c>
      <c r="C3" s="292" t="s">
        <v>1176</v>
      </c>
      <c r="D3" s="293"/>
      <c r="E3" s="293"/>
      <c r="F3" s="293"/>
      <c r="G3" s="293"/>
      <c r="H3" s="294"/>
      <c r="I3" s="113"/>
    </row>
    <row r="4" spans="1:9" x14ac:dyDescent="0.35">
      <c r="A4" s="117"/>
      <c r="B4" s="119"/>
      <c r="C4" s="120">
        <v>2015</v>
      </c>
      <c r="D4" s="120">
        <v>2020</v>
      </c>
      <c r="E4" s="120">
        <v>2030</v>
      </c>
      <c r="F4" s="120">
        <v>2050</v>
      </c>
      <c r="G4" s="120" t="s">
        <v>988</v>
      </c>
      <c r="H4" s="120" t="s">
        <v>989</v>
      </c>
      <c r="I4" s="113"/>
    </row>
    <row r="5" spans="1:9" x14ac:dyDescent="0.35">
      <c r="A5" s="117"/>
      <c r="B5" s="295" t="s">
        <v>196</v>
      </c>
      <c r="C5" s="296"/>
      <c r="D5" s="296"/>
      <c r="E5" s="296"/>
      <c r="F5" s="296"/>
      <c r="G5" s="296"/>
      <c r="H5" s="297"/>
      <c r="I5" s="113"/>
    </row>
    <row r="6" spans="1:9" x14ac:dyDescent="0.35">
      <c r="A6" s="117"/>
      <c r="B6" s="119" t="s">
        <v>1177</v>
      </c>
      <c r="C6" s="121" t="s">
        <v>1178</v>
      </c>
      <c r="D6" s="121" t="s">
        <v>1178</v>
      </c>
      <c r="E6" s="121" t="s">
        <v>1178</v>
      </c>
      <c r="F6" s="121" t="s">
        <v>1178</v>
      </c>
      <c r="G6" s="121" t="s">
        <v>200</v>
      </c>
      <c r="H6" s="121">
        <v>2</v>
      </c>
      <c r="I6" s="113"/>
    </row>
    <row r="7" spans="1:9" x14ac:dyDescent="0.35">
      <c r="A7" s="117"/>
      <c r="B7" s="122" t="s">
        <v>1179</v>
      </c>
      <c r="C7" s="123" t="s">
        <v>1180</v>
      </c>
      <c r="D7" s="123" t="s">
        <v>1180</v>
      </c>
      <c r="E7" s="123" t="s">
        <v>1180</v>
      </c>
      <c r="F7" s="123" t="s">
        <v>1180</v>
      </c>
      <c r="G7" s="124" t="s">
        <v>200</v>
      </c>
      <c r="H7" s="125">
        <v>1</v>
      </c>
      <c r="I7" s="113"/>
    </row>
    <row r="8" spans="1:9" x14ac:dyDescent="0.35">
      <c r="A8" s="117"/>
      <c r="B8" s="119" t="s">
        <v>1013</v>
      </c>
      <c r="C8" s="121">
        <v>50</v>
      </c>
      <c r="D8" s="121">
        <v>50</v>
      </c>
      <c r="E8" s="121">
        <v>50</v>
      </c>
      <c r="F8" s="121">
        <v>50</v>
      </c>
      <c r="G8" s="125" t="s">
        <v>200</v>
      </c>
      <c r="H8" s="125">
        <v>1</v>
      </c>
      <c r="I8" s="113"/>
    </row>
    <row r="9" spans="1:9" x14ac:dyDescent="0.35">
      <c r="A9" s="117"/>
      <c r="B9" s="119" t="s">
        <v>1015</v>
      </c>
      <c r="C9" s="126" t="s">
        <v>1181</v>
      </c>
      <c r="D9" s="126" t="s">
        <v>1181</v>
      </c>
      <c r="E9" s="126" t="s">
        <v>1181</v>
      </c>
      <c r="F9" s="126" t="s">
        <v>1181</v>
      </c>
      <c r="G9" s="127" t="s">
        <v>200</v>
      </c>
      <c r="H9" s="121"/>
      <c r="I9" s="113"/>
    </row>
    <row r="10" spans="1:9" x14ac:dyDescent="0.35">
      <c r="A10" s="117"/>
      <c r="B10" s="295" t="s">
        <v>234</v>
      </c>
      <c r="C10" s="296"/>
      <c r="D10" s="296"/>
      <c r="E10" s="296"/>
      <c r="F10" s="296"/>
      <c r="G10" s="296"/>
      <c r="H10" s="297"/>
      <c r="I10" s="113"/>
    </row>
    <row r="11" spans="1:9" x14ac:dyDescent="0.35">
      <c r="A11" s="117"/>
      <c r="B11" s="119" t="s">
        <v>1182</v>
      </c>
      <c r="C11" s="128">
        <v>0.6</v>
      </c>
      <c r="D11" s="128">
        <v>0.6</v>
      </c>
      <c r="E11" s="128">
        <v>0.6</v>
      </c>
      <c r="F11" s="128">
        <v>0.6</v>
      </c>
      <c r="G11" s="128" t="s">
        <v>1183</v>
      </c>
      <c r="H11" s="121" t="s">
        <v>1184</v>
      </c>
      <c r="I11" s="113"/>
    </row>
    <row r="12" spans="1:9" ht="23" x14ac:dyDescent="0.35">
      <c r="A12" s="117"/>
      <c r="B12" s="119" t="s">
        <v>1185</v>
      </c>
      <c r="C12" s="128" t="s">
        <v>1186</v>
      </c>
      <c r="D12" s="128" t="s">
        <v>1186</v>
      </c>
      <c r="E12" s="128" t="s">
        <v>1186</v>
      </c>
      <c r="F12" s="128" t="s">
        <v>1186</v>
      </c>
      <c r="G12" s="128" t="s">
        <v>1187</v>
      </c>
      <c r="H12" s="121">
        <v>4</v>
      </c>
      <c r="I12" s="113"/>
    </row>
    <row r="13" spans="1:9" ht="23" x14ac:dyDescent="0.35">
      <c r="A13" s="117"/>
      <c r="B13" s="119" t="s">
        <v>1188</v>
      </c>
      <c r="C13" s="129" t="s">
        <v>1189</v>
      </c>
      <c r="D13" s="129" t="s">
        <v>1189</v>
      </c>
      <c r="E13" s="129" t="s">
        <v>1189</v>
      </c>
      <c r="F13" s="129" t="s">
        <v>1189</v>
      </c>
      <c r="G13" s="128" t="s">
        <v>1190</v>
      </c>
      <c r="H13" s="121">
        <v>3</v>
      </c>
      <c r="I13" s="130"/>
    </row>
    <row r="14" spans="1:9" x14ac:dyDescent="0.35">
      <c r="A14" s="117"/>
      <c r="B14" s="119" t="s">
        <v>1191</v>
      </c>
      <c r="C14" s="298" t="s">
        <v>1192</v>
      </c>
      <c r="D14" s="293"/>
      <c r="E14" s="293"/>
      <c r="F14" s="294"/>
      <c r="G14" s="121"/>
      <c r="H14" s="121"/>
      <c r="I14" s="113"/>
    </row>
    <row r="15" spans="1:9" x14ac:dyDescent="0.35">
      <c r="A15" s="117"/>
      <c r="B15" s="117"/>
      <c r="C15" s="131"/>
      <c r="D15" s="117"/>
      <c r="E15" s="117"/>
      <c r="F15" s="117"/>
      <c r="G15" s="117"/>
      <c r="H15" s="131"/>
      <c r="I15" s="113"/>
    </row>
    <row r="16" spans="1:9" x14ac:dyDescent="0.35">
      <c r="A16" s="132" t="s">
        <v>1193</v>
      </c>
      <c r="B16" s="117"/>
      <c r="C16" s="131"/>
      <c r="D16" s="117"/>
      <c r="E16" s="117"/>
      <c r="F16" s="117"/>
      <c r="G16" s="117"/>
      <c r="H16" s="131"/>
      <c r="I16" s="113"/>
    </row>
    <row r="17" spans="1:9" x14ac:dyDescent="0.35">
      <c r="A17" s="133">
        <v>1</v>
      </c>
      <c r="B17" s="299" t="s">
        <v>1194</v>
      </c>
      <c r="C17" s="299"/>
      <c r="D17" s="299"/>
      <c r="E17" s="299"/>
      <c r="F17" s="299"/>
      <c r="G17" s="299"/>
      <c r="H17" s="299"/>
      <c r="I17" s="113"/>
    </row>
    <row r="18" spans="1:9" x14ac:dyDescent="0.35">
      <c r="A18" s="133">
        <v>2</v>
      </c>
      <c r="B18" s="299" t="s">
        <v>1195</v>
      </c>
      <c r="C18" s="299"/>
      <c r="D18" s="299"/>
      <c r="E18" s="299"/>
      <c r="F18" s="299"/>
      <c r="G18" s="299"/>
      <c r="H18" s="299"/>
      <c r="I18" s="113"/>
    </row>
    <row r="19" spans="1:9" x14ac:dyDescent="0.35">
      <c r="A19" s="133">
        <v>3</v>
      </c>
      <c r="B19" s="134" t="s">
        <v>1196</v>
      </c>
      <c r="C19" s="134"/>
      <c r="D19" s="134"/>
      <c r="E19" s="134"/>
      <c r="F19" s="134"/>
      <c r="G19" s="134"/>
      <c r="H19" s="134"/>
      <c r="I19" s="113"/>
    </row>
    <row r="20" spans="1:9" x14ac:dyDescent="0.35">
      <c r="A20" s="117">
        <v>4</v>
      </c>
      <c r="B20" s="286" t="s">
        <v>1197</v>
      </c>
      <c r="C20" s="287"/>
      <c r="D20" s="287"/>
      <c r="E20" s="287"/>
      <c r="F20" s="287"/>
      <c r="G20" s="287"/>
      <c r="H20" s="287"/>
      <c r="I20" s="113"/>
    </row>
    <row r="21" spans="1:9" x14ac:dyDescent="0.35">
      <c r="A21" s="132" t="s">
        <v>1198</v>
      </c>
      <c r="B21" s="117"/>
      <c r="C21" s="131"/>
      <c r="D21" s="117"/>
      <c r="E21" s="117"/>
      <c r="F21" s="117"/>
      <c r="G21" s="117"/>
      <c r="H21" s="131"/>
      <c r="I21" s="113"/>
    </row>
    <row r="22" spans="1:9" x14ac:dyDescent="0.35">
      <c r="A22" s="135" t="s">
        <v>200</v>
      </c>
      <c r="B22" s="288" t="s">
        <v>1199</v>
      </c>
      <c r="C22" s="289"/>
      <c r="D22" s="289"/>
      <c r="E22" s="289"/>
      <c r="F22" s="289"/>
      <c r="G22" s="289"/>
      <c r="H22" s="289"/>
      <c r="I22" s="113"/>
    </row>
    <row r="23" spans="1:9" x14ac:dyDescent="0.35">
      <c r="A23" s="135" t="s">
        <v>228</v>
      </c>
      <c r="B23" s="290" t="s">
        <v>1200</v>
      </c>
      <c r="C23" s="290"/>
      <c r="D23" s="290"/>
      <c r="E23" s="290"/>
      <c r="F23" s="290"/>
      <c r="G23" s="290"/>
      <c r="H23" s="290"/>
      <c r="I23" s="113"/>
    </row>
    <row r="24" spans="1:9" x14ac:dyDescent="0.35">
      <c r="A24" s="135" t="s">
        <v>211</v>
      </c>
      <c r="B24" s="291" t="s">
        <v>1201</v>
      </c>
      <c r="C24" s="291"/>
      <c r="D24" s="291"/>
      <c r="E24" s="291"/>
      <c r="F24" s="291"/>
      <c r="G24" s="291"/>
      <c r="H24" s="291"/>
      <c r="I24" s="113"/>
    </row>
    <row r="25" spans="1:9" x14ac:dyDescent="0.35">
      <c r="A25" s="136" t="s">
        <v>252</v>
      </c>
      <c r="B25" s="117" t="s">
        <v>1202</v>
      </c>
      <c r="C25" s="131"/>
      <c r="D25" s="117"/>
      <c r="E25" s="117"/>
      <c r="F25" s="117"/>
      <c r="G25" s="117"/>
      <c r="H25" s="131"/>
      <c r="I25" s="113"/>
    </row>
    <row r="26" spans="1:9" x14ac:dyDescent="0.35">
      <c r="A26" s="113"/>
      <c r="B26" s="113"/>
      <c r="C26" s="115"/>
      <c r="D26" s="113"/>
      <c r="E26" s="113"/>
      <c r="F26" s="113"/>
      <c r="G26" s="113"/>
      <c r="H26" s="115"/>
      <c r="I26" s="113"/>
    </row>
    <row r="27" spans="1:9" x14ac:dyDescent="0.3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2023-06-14T14:55:45Z</dcterms:modified>
</cp:coreProperties>
</file>