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cases\NorthSea\InstalledCapacity\"/>
    </mc:Choice>
  </mc:AlternateContent>
  <xr:revisionPtr revIDLastSave="0" documentId="13_ncr:1_{04CE38AF-93CA-4594-989F-C0853091A9FF}" xr6:coauthVersionLast="47" xr6:coauthVersionMax="47" xr10:uidLastSave="{00000000-0000-0000-0000-000000000000}"/>
  <bookViews>
    <workbookView xWindow="15" yWindow="0" windowWidth="28770" windowHeight="15300" xr2:uid="{FA100232-5CE4-4E54-8B37-51E6879CF7F2}"/>
  </bookViews>
  <sheets>
    <sheet name="Sheet1" sheetId="1" r:id="rId1"/>
    <sheet name="InstalledCapacitiesNL" sheetId="2" r:id="rId2"/>
    <sheet name="CalculationAvgCapFac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2" i="1" l="1"/>
  <c r="D15" i="2"/>
  <c r="E15" i="2"/>
  <c r="D14" i="2"/>
  <c r="E14" i="2"/>
  <c r="G14" i="2" s="1"/>
  <c r="F14" i="2"/>
  <c r="E3" i="2"/>
  <c r="G3" i="2" s="1"/>
  <c r="D4" i="2"/>
  <c r="F4" i="2" s="1"/>
  <c r="D5" i="2"/>
  <c r="E7" i="2"/>
  <c r="G7" i="2" s="1"/>
  <c r="D8" i="2"/>
  <c r="F8" i="2" s="1"/>
  <c r="D9" i="2"/>
  <c r="F9" i="2" s="1"/>
  <c r="E11" i="2"/>
  <c r="G11" i="2" s="1"/>
  <c r="D12" i="2"/>
  <c r="F12" i="2" s="1"/>
  <c r="D13" i="2"/>
  <c r="F13" i="2" s="1"/>
  <c r="C15" i="2"/>
  <c r="E4" i="2" s="1"/>
  <c r="G4" i="2" s="1"/>
  <c r="B15" i="2"/>
  <c r="D2" i="2" s="1"/>
  <c r="F2" i="2" s="1"/>
  <c r="E3" i="3"/>
  <c r="G3" i="3" s="1"/>
  <c r="F3" i="3"/>
  <c r="H3" i="3" s="1"/>
  <c r="E4" i="3"/>
  <c r="G4" i="3" s="1"/>
  <c r="F4" i="3"/>
  <c r="H4" i="3" s="1"/>
  <c r="E5" i="3"/>
  <c r="G5" i="3" s="1"/>
  <c r="F5" i="3"/>
  <c r="H5" i="3" s="1"/>
  <c r="E6" i="3"/>
  <c r="G6" i="3" s="1"/>
  <c r="F6" i="3"/>
  <c r="H6" i="3" s="1"/>
  <c r="E7" i="3"/>
  <c r="G7" i="3" s="1"/>
  <c r="F7" i="3"/>
  <c r="H7" i="3" s="1"/>
  <c r="E8" i="3"/>
  <c r="G8" i="3" s="1"/>
  <c r="F8" i="3"/>
  <c r="H8" i="3" s="1"/>
  <c r="E9" i="3"/>
  <c r="G9" i="3" s="1"/>
  <c r="F9" i="3"/>
  <c r="H9" i="3" s="1"/>
  <c r="E10" i="3"/>
  <c r="G10" i="3" s="1"/>
  <c r="F10" i="3"/>
  <c r="H10" i="3" s="1"/>
  <c r="E11" i="3"/>
  <c r="G11" i="3" s="1"/>
  <c r="F11" i="3"/>
  <c r="H11" i="3" s="1"/>
  <c r="E12" i="3"/>
  <c r="G12" i="3" s="1"/>
  <c r="F12" i="3"/>
  <c r="H12" i="3" s="1"/>
  <c r="E13" i="3"/>
  <c r="G13" i="3" s="1"/>
  <c r="F13" i="3"/>
  <c r="H13" i="3" s="1"/>
  <c r="E14" i="3"/>
  <c r="G14" i="3" s="1"/>
  <c r="F14" i="3"/>
  <c r="H14" i="3" s="1"/>
  <c r="F2" i="3"/>
  <c r="H2" i="3" s="1"/>
  <c r="E2" i="3"/>
  <c r="G2" i="3" s="1"/>
  <c r="F5" i="2"/>
  <c r="D11" i="2" l="1"/>
  <c r="F11" i="2" s="1"/>
  <c r="D7" i="2"/>
  <c r="F7" i="2" s="1"/>
  <c r="D3" i="2"/>
  <c r="F3" i="2" s="1"/>
  <c r="E10" i="2"/>
  <c r="G10" i="2" s="1"/>
  <c r="E6" i="2"/>
  <c r="E2" i="2"/>
  <c r="G2" i="2" s="1"/>
  <c r="D10" i="2"/>
  <c r="F10" i="2" s="1"/>
  <c r="D6" i="2"/>
  <c r="F6" i="2" s="1"/>
  <c r="E13" i="2"/>
  <c r="G13" i="2" s="1"/>
  <c r="E9" i="2"/>
  <c r="G9" i="2" s="1"/>
  <c r="E5" i="2"/>
  <c r="G5" i="2" s="1"/>
  <c r="G15" i="2" s="1"/>
  <c r="E12" i="2"/>
  <c r="G12" i="2" s="1"/>
  <c r="E8" i="2"/>
  <c r="G8" i="2" s="1"/>
  <c r="G6" i="2"/>
  <c r="F15" i="2" l="1"/>
</calcChain>
</file>

<file path=xl/sharedStrings.xml><?xml version="1.0" encoding="utf-8"?>
<sst xmlns="http://schemas.openxmlformats.org/spreadsheetml/2006/main" count="190" uniqueCount="128">
  <si>
    <t>Nuclear</t>
  </si>
  <si>
    <t>Lignite</t>
  </si>
  <si>
    <t>Hard Coal</t>
  </si>
  <si>
    <t>Oil</t>
  </si>
  <si>
    <t>Electrolyser</t>
  </si>
  <si>
    <t>Hydro - Pondage (Turbine)</t>
  </si>
  <si>
    <t>Hydro - Run of River (Turbine)</t>
  </si>
  <si>
    <t>Hydro - Reservoir (Turbine)</t>
  </si>
  <si>
    <t>Hydro - Pump Storage Open Loop (Turbine)</t>
  </si>
  <si>
    <t>Hydro - Pump Storage Closed Loop (Turbine)</t>
  </si>
  <si>
    <t>Hydro - Pump Storage Open Loop (Pumping)</t>
  </si>
  <si>
    <t>Hydro - Pump Storage Closed Loop (Pumping)</t>
  </si>
  <si>
    <t>Batteries (Injection)</t>
  </si>
  <si>
    <t>Batteries (Offtake)</t>
  </si>
  <si>
    <t>Wind Onshore</t>
  </si>
  <si>
    <t>Wind Offshore</t>
  </si>
  <si>
    <t>Solar (Thermal)</t>
  </si>
  <si>
    <t>Solar (Photovoltaic)</t>
  </si>
  <si>
    <t>Others renewable</t>
  </si>
  <si>
    <t>Others non-renewable</t>
  </si>
  <si>
    <t>Biofuel</t>
  </si>
  <si>
    <t>Demand Side Response capacity</t>
  </si>
  <si>
    <t>Hydro - Pondage</t>
  </si>
  <si>
    <t>Hydro - Reservoir</t>
  </si>
  <si>
    <t>Hydro - Pump Storage Open Loop</t>
  </si>
  <si>
    <t>Hydro - Pump Storage Closed Loop</t>
  </si>
  <si>
    <t>Batteries</t>
  </si>
  <si>
    <t>DEKF</t>
  </si>
  <si>
    <t>DKE1</t>
  </si>
  <si>
    <t>DKKF</t>
  </si>
  <si>
    <t>GR03</t>
  </si>
  <si>
    <t>ITCA</t>
  </si>
  <si>
    <t>ITCN</t>
  </si>
  <si>
    <t>ITCS</t>
  </si>
  <si>
    <t>ITN1</t>
  </si>
  <si>
    <t>ITS1</t>
  </si>
  <si>
    <t>ITSA</t>
  </si>
  <si>
    <t>ITSI</t>
  </si>
  <si>
    <t>LUG1</t>
  </si>
  <si>
    <t>NOM1</t>
  </si>
  <si>
    <t>NON1</t>
  </si>
  <si>
    <t>SE01</t>
  </si>
  <si>
    <t>SE02</t>
  </si>
  <si>
    <t>SE03</t>
  </si>
  <si>
    <t>SE04</t>
  </si>
  <si>
    <t>UKNI</t>
  </si>
  <si>
    <t>AL</t>
  </si>
  <si>
    <t>AT</t>
  </si>
  <si>
    <t>BA</t>
  </si>
  <si>
    <t>BG</t>
  </si>
  <si>
    <t>CH</t>
  </si>
  <si>
    <t>CY</t>
  </si>
  <si>
    <t>CZ</t>
  </si>
  <si>
    <t>EE</t>
  </si>
  <si>
    <t>ES</t>
  </si>
  <si>
    <t>FI</t>
  </si>
  <si>
    <t>FR</t>
  </si>
  <si>
    <t>GR</t>
  </si>
  <si>
    <t>HR</t>
  </si>
  <si>
    <t>HU</t>
  </si>
  <si>
    <t>IE</t>
  </si>
  <si>
    <t>LT</t>
  </si>
  <si>
    <t>LV</t>
  </si>
  <si>
    <t>ME</t>
  </si>
  <si>
    <t>MK</t>
  </si>
  <si>
    <t>MT</t>
  </si>
  <si>
    <t>PL</t>
  </si>
  <si>
    <t>PT</t>
  </si>
  <si>
    <t>RO</t>
  </si>
  <si>
    <t>RS</t>
  </si>
  <si>
    <t>SI</t>
  </si>
  <si>
    <t>SK</t>
  </si>
  <si>
    <t>TR</t>
  </si>
  <si>
    <t>UA</t>
  </si>
  <si>
    <t>MW</t>
  </si>
  <si>
    <t>MWh</t>
  </si>
  <si>
    <t>Gas</t>
  </si>
  <si>
    <t>Hernieuwbare energie; zonnestroom, windenergie, RES-regio</t>
  </si>
  <si>
    <t>Onderwerp: |Opgesteld elektrisch vermogen</t>
  </si>
  <si>
    <t>Bron en techniek</t>
  </si>
  <si>
    <t>Zonnestroom, totaal</t>
  </si>
  <si>
    <t>Windenergie op land</t>
  </si>
  <si>
    <t>Regio's</t>
  </si>
  <si>
    <t>Groningen (PV)</t>
  </si>
  <si>
    <t>Fryslân (PV)</t>
  </si>
  <si>
    <t>Drenthe (PV)</t>
  </si>
  <si>
    <t>Overijssel (PV)</t>
  </si>
  <si>
    <t>Flevoland (PV)</t>
  </si>
  <si>
    <t>Gelderland (PV)</t>
  </si>
  <si>
    <t>Utrecht (PV)</t>
  </si>
  <si>
    <t>Noord-Holland (PV)</t>
  </si>
  <si>
    <t>Zuid-Holland (PV)</t>
  </si>
  <si>
    <t>Zeeland (PV)</t>
  </si>
  <si>
    <t>Noord-Brabant (PV)</t>
  </si>
  <si>
    <t>Limburg (PV)</t>
  </si>
  <si>
    <t>Niet in te delen (PV)</t>
  </si>
  <si>
    <t>Bron: CBS</t>
  </si>
  <si>
    <t>PV_percent</t>
  </si>
  <si>
    <t>Wind_percent</t>
  </si>
  <si>
    <t>PV_2030</t>
  </si>
  <si>
    <t>Wind_2030</t>
  </si>
  <si>
    <t>Nederland</t>
  </si>
  <si>
    <t>Perioden: 2021**</t>
  </si>
  <si>
    <t>Onderwerp: |Niet-genormaliseerde productie</t>
  </si>
  <si>
    <t>sum</t>
  </si>
  <si>
    <t>AvgCapFactor_PV</t>
  </si>
  <si>
    <t>AvgCapFactor_Wind</t>
  </si>
  <si>
    <t>units: megawatt</t>
  </si>
  <si>
    <t>Zonnestroom, totaal (MWh)</t>
  </si>
  <si>
    <t>Windenergie op land (MWh)</t>
  </si>
  <si>
    <t>Fryslan (PV)</t>
  </si>
  <si>
    <t>NL_on_North</t>
  </si>
  <si>
    <t>NL_on_South</t>
  </si>
  <si>
    <t>NL_on_Holland_N</t>
  </si>
  <si>
    <t>NL_on_Holland_S</t>
  </si>
  <si>
    <t>NL_on_Brabant</t>
  </si>
  <si>
    <t>NL_on_Borssele</t>
  </si>
  <si>
    <t>NL_on_Rilland</t>
  </si>
  <si>
    <t>NL_on_East</t>
  </si>
  <si>
    <t>BE00</t>
  </si>
  <si>
    <t>DE00</t>
  </si>
  <si>
    <t>DKW1</t>
  </si>
  <si>
    <t>UK00</t>
  </si>
  <si>
    <t>NOS0</t>
  </si>
  <si>
    <t>ignored</t>
  </si>
  <si>
    <t>endogenous</t>
  </si>
  <si>
    <t>existing</t>
  </si>
  <si>
    <t>NL00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</si>
</sst>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C478-9D3A-43B9-9E7E-23C535F18E69}">
  <dimension ref="A1:BM29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P36" sqref="AP36"/>
    </sheetView>
  </sheetViews>
  <sheetFormatPr defaultRowHeight="15" x14ac:dyDescent="0.25"/>
  <cols>
    <col min="2" max="2" width="22.5703125" bestFit="1" customWidth="1"/>
    <col min="3" max="3" width="39.140625" bestFit="1" customWidth="1"/>
    <col min="4" max="6" width="0" hidden="1" customWidth="1"/>
    <col min="8" max="11" width="0" hidden="1" customWidth="1"/>
    <col min="13" max="15" width="0" hidden="1" customWidth="1"/>
    <col min="17" max="38" width="0" hidden="1" customWidth="1"/>
    <col min="40" max="41" width="0" hidden="1" customWidth="1"/>
    <col min="43" max="54" width="0" hidden="1" customWidth="1"/>
    <col min="56" max="56" width="0" hidden="1" customWidth="1"/>
    <col min="57" max="58" width="12.7109375" bestFit="1" customWidth="1"/>
    <col min="59" max="59" width="17" bestFit="1" customWidth="1"/>
    <col min="60" max="60" width="16.5703125" bestFit="1" customWidth="1"/>
    <col min="61" max="61" width="14.5703125" bestFit="1" customWidth="1"/>
    <col min="62" max="62" width="15.28515625" bestFit="1" customWidth="1"/>
    <col min="63" max="63" width="13.85546875" bestFit="1" customWidth="1"/>
    <col min="64" max="64" width="11.140625" bestFit="1" customWidth="1"/>
  </cols>
  <sheetData>
    <row r="1" spans="1:65" x14ac:dyDescent="0.25">
      <c r="D1" t="s">
        <v>46</v>
      </c>
      <c r="E1" t="s">
        <v>47</v>
      </c>
      <c r="F1" t="s">
        <v>48</v>
      </c>
      <c r="G1" t="s">
        <v>119</v>
      </c>
      <c r="H1" t="s">
        <v>49</v>
      </c>
      <c r="I1" t="s">
        <v>50</v>
      </c>
      <c r="J1" t="s">
        <v>51</v>
      </c>
      <c r="K1" t="s">
        <v>52</v>
      </c>
      <c r="L1" t="s">
        <v>120</v>
      </c>
      <c r="M1" t="s">
        <v>27</v>
      </c>
      <c r="N1" t="s">
        <v>28</v>
      </c>
      <c r="O1" t="s">
        <v>29</v>
      </c>
      <c r="P1" t="s">
        <v>121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30</v>
      </c>
      <c r="W1" t="s">
        <v>58</v>
      </c>
      <c r="X1" t="s">
        <v>59</v>
      </c>
      <c r="Y1" t="s">
        <v>60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61</v>
      </c>
      <c r="AH1" t="s">
        <v>38</v>
      </c>
      <c r="AI1" t="s">
        <v>62</v>
      </c>
      <c r="AJ1" t="s">
        <v>63</v>
      </c>
      <c r="AK1" t="s">
        <v>64</v>
      </c>
      <c r="AL1" t="s">
        <v>65</v>
      </c>
      <c r="AM1" t="s">
        <v>127</v>
      </c>
      <c r="AN1" t="s">
        <v>39</v>
      </c>
      <c r="AO1" t="s">
        <v>40</v>
      </c>
      <c r="AP1" t="s">
        <v>123</v>
      </c>
      <c r="AQ1" t="s">
        <v>66</v>
      </c>
      <c r="AR1" t="s">
        <v>67</v>
      </c>
      <c r="AS1" t="s">
        <v>68</v>
      </c>
      <c r="AT1" t="s">
        <v>69</v>
      </c>
      <c r="AU1" t="s">
        <v>41</v>
      </c>
      <c r="AV1" t="s">
        <v>42</v>
      </c>
      <c r="AW1" t="s">
        <v>43</v>
      </c>
      <c r="AX1" t="s">
        <v>44</v>
      </c>
      <c r="AY1" t="s">
        <v>70</v>
      </c>
      <c r="AZ1" t="s">
        <v>71</v>
      </c>
      <c r="BA1" t="s">
        <v>72</v>
      </c>
      <c r="BB1" t="s">
        <v>73</v>
      </c>
      <c r="BC1" t="s">
        <v>122</v>
      </c>
      <c r="BD1" t="s">
        <v>45</v>
      </c>
      <c r="BE1" s="2" t="s">
        <v>111</v>
      </c>
      <c r="BF1" s="2" t="s">
        <v>112</v>
      </c>
      <c r="BG1" s="2" t="s">
        <v>113</v>
      </c>
      <c r="BH1" s="2" t="s">
        <v>114</v>
      </c>
      <c r="BI1" s="2" t="s">
        <v>115</v>
      </c>
      <c r="BJ1" s="2" t="s">
        <v>116</v>
      </c>
      <c r="BK1" s="2" t="s">
        <v>117</v>
      </c>
      <c r="BL1" s="2" t="s">
        <v>118</v>
      </c>
      <c r="BM1" s="2" t="s">
        <v>117</v>
      </c>
    </row>
    <row r="2" spans="1:65" x14ac:dyDescent="0.25">
      <c r="A2" t="s">
        <v>126</v>
      </c>
      <c r="B2" t="s">
        <v>74</v>
      </c>
      <c r="C2" s="3" t="s">
        <v>0</v>
      </c>
      <c r="D2">
        <v>0</v>
      </c>
      <c r="E2">
        <v>0</v>
      </c>
      <c r="F2">
        <v>0</v>
      </c>
      <c r="G2">
        <v>2077</v>
      </c>
      <c r="H2">
        <v>2000</v>
      </c>
      <c r="I2">
        <v>1190</v>
      </c>
      <c r="J2">
        <v>0</v>
      </c>
      <c r="K2">
        <v>4047.1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3040.72</v>
      </c>
      <c r="S2">
        <v>4394</v>
      </c>
      <c r="T2">
        <v>59110</v>
      </c>
      <c r="U2">
        <v>0</v>
      </c>
      <c r="V2">
        <v>0</v>
      </c>
      <c r="W2">
        <v>0</v>
      </c>
      <c r="X2">
        <v>4260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486</v>
      </c>
      <c r="AN2">
        <v>0</v>
      </c>
      <c r="AO2">
        <v>0</v>
      </c>
      <c r="AP2">
        <v>0</v>
      </c>
      <c r="AQ2">
        <v>0</v>
      </c>
      <c r="AR2">
        <v>0</v>
      </c>
      <c r="AS2">
        <v>1965</v>
      </c>
      <c r="AT2">
        <v>0</v>
      </c>
      <c r="AU2">
        <v>0</v>
      </c>
      <c r="AV2">
        <v>0</v>
      </c>
      <c r="AW2">
        <v>6835</v>
      </c>
      <c r="AX2">
        <v>0</v>
      </c>
      <c r="AY2">
        <v>703</v>
      </c>
      <c r="AZ2">
        <v>2814.6372644158491</v>
      </c>
      <c r="BA2">
        <v>4456</v>
      </c>
      <c r="BB2">
        <v>12468</v>
      </c>
      <c r="BC2">
        <v>5195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f>AM2</f>
        <v>486</v>
      </c>
      <c r="BK2">
        <v>0</v>
      </c>
      <c r="BL2">
        <v>0</v>
      </c>
      <c r="BM2">
        <v>0</v>
      </c>
    </row>
    <row r="3" spans="1:65" hidden="1" x14ac:dyDescent="0.25">
      <c r="A3" t="s">
        <v>124</v>
      </c>
      <c r="B3" t="s">
        <v>74</v>
      </c>
      <c r="C3" s="3" t="s">
        <v>1</v>
      </c>
      <c r="D3">
        <v>0</v>
      </c>
      <c r="E3">
        <v>0</v>
      </c>
      <c r="F3">
        <v>1648</v>
      </c>
      <c r="G3">
        <v>0</v>
      </c>
      <c r="H3">
        <v>2504</v>
      </c>
      <c r="I3">
        <v>0</v>
      </c>
      <c r="J3">
        <v>0</v>
      </c>
      <c r="K3">
        <v>2849.85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450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7036.5</v>
      </c>
      <c r="AR3">
        <v>0</v>
      </c>
      <c r="AS3">
        <v>905.3</v>
      </c>
      <c r="AT3">
        <v>4999.7480000000014</v>
      </c>
      <c r="AU3">
        <v>0</v>
      </c>
      <c r="AV3">
        <v>0</v>
      </c>
      <c r="AW3">
        <v>0</v>
      </c>
      <c r="AX3">
        <v>0</v>
      </c>
      <c r="AY3">
        <v>539</v>
      </c>
      <c r="AZ3">
        <v>78.417008999999993</v>
      </c>
      <c r="BA3">
        <v>11199.90598848652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hidden="1" x14ac:dyDescent="0.25">
      <c r="A4" t="s">
        <v>124</v>
      </c>
      <c r="B4" t="s">
        <v>74</v>
      </c>
      <c r="C4" s="3" t="s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1.452469999999999</v>
      </c>
      <c r="O4">
        <v>0</v>
      </c>
      <c r="P4">
        <v>0</v>
      </c>
      <c r="Q4">
        <v>0</v>
      </c>
      <c r="R4">
        <v>0</v>
      </c>
      <c r="S4">
        <v>206.1</v>
      </c>
      <c r="T4">
        <v>0</v>
      </c>
      <c r="U4">
        <v>0</v>
      </c>
      <c r="V4">
        <v>0</v>
      </c>
      <c r="W4">
        <v>290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13219.886663727781</v>
      </c>
      <c r="AR4">
        <v>0</v>
      </c>
      <c r="AS4">
        <v>219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268.92571249999997</v>
      </c>
      <c r="BA4">
        <v>8006.6855205248085</v>
      </c>
      <c r="BB4">
        <v>11379.36259582188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 t="s">
        <v>126</v>
      </c>
      <c r="B5" t="s">
        <v>74</v>
      </c>
      <c r="C5" s="3" t="s">
        <v>76</v>
      </c>
      <c r="D5">
        <v>300</v>
      </c>
      <c r="E5">
        <v>3260.29</v>
      </c>
      <c r="F5">
        <v>0</v>
      </c>
      <c r="G5">
        <v>4612.1000000000004</v>
      </c>
      <c r="H5">
        <v>2507</v>
      </c>
      <c r="I5">
        <v>0</v>
      </c>
      <c r="J5">
        <v>1315</v>
      </c>
      <c r="K5">
        <v>2247.1215999999999</v>
      </c>
      <c r="L5">
        <v>29573.720054347828</v>
      </c>
      <c r="M5">
        <v>0</v>
      </c>
      <c r="N5">
        <v>157.140725445052</v>
      </c>
      <c r="O5">
        <v>0</v>
      </c>
      <c r="P5">
        <v>701.93557881714196</v>
      </c>
      <c r="Q5">
        <v>250</v>
      </c>
      <c r="R5">
        <v>24498.560000000001</v>
      </c>
      <c r="S5">
        <v>1044</v>
      </c>
      <c r="T5">
        <v>7189</v>
      </c>
      <c r="U5">
        <v>8687.362000000001</v>
      </c>
      <c r="V5">
        <v>0</v>
      </c>
      <c r="W5">
        <v>1474</v>
      </c>
      <c r="X5">
        <v>3853.8</v>
      </c>
      <c r="Y5">
        <v>3947</v>
      </c>
      <c r="Z5">
        <v>3497.4</v>
      </c>
      <c r="AA5">
        <v>1077.0999999999999</v>
      </c>
      <c r="AB5">
        <v>7112.9000000000005</v>
      </c>
      <c r="AC5">
        <v>24234</v>
      </c>
      <c r="AD5">
        <v>3954</v>
      </c>
      <c r="AE5">
        <v>590</v>
      </c>
      <c r="AF5">
        <v>3012.69</v>
      </c>
      <c r="AG5">
        <v>553</v>
      </c>
      <c r="AH5">
        <v>0</v>
      </c>
      <c r="AI5">
        <v>1077</v>
      </c>
      <c r="AJ5">
        <v>0</v>
      </c>
      <c r="AK5">
        <v>759.5</v>
      </c>
      <c r="AL5">
        <v>486.3</v>
      </c>
      <c r="AM5">
        <v>11551.5</v>
      </c>
      <c r="AN5">
        <v>0</v>
      </c>
      <c r="AO5">
        <v>0</v>
      </c>
      <c r="AP5">
        <v>0</v>
      </c>
      <c r="AQ5">
        <v>5787.85</v>
      </c>
      <c r="AR5">
        <v>2839</v>
      </c>
      <c r="AS5">
        <v>4968.8409999999994</v>
      </c>
      <c r="AT5">
        <v>400.9</v>
      </c>
      <c r="AU5">
        <v>89.974500000000006</v>
      </c>
      <c r="AV5">
        <v>53.747999999999998</v>
      </c>
      <c r="AW5">
        <v>57.040999999999997</v>
      </c>
      <c r="AX5">
        <v>0</v>
      </c>
      <c r="AY5">
        <v>445</v>
      </c>
      <c r="AZ5">
        <v>746.63202610569624</v>
      </c>
      <c r="BA5">
        <v>23233.328370322299</v>
      </c>
      <c r="BB5">
        <v>2141.3000000000002</v>
      </c>
      <c r="BC5">
        <v>31962.460001095998</v>
      </c>
      <c r="BD5">
        <v>1713</v>
      </c>
      <c r="BE5" s="2">
        <v>3956</v>
      </c>
      <c r="BF5" s="2">
        <v>1513</v>
      </c>
      <c r="BG5" s="2">
        <v>3338</v>
      </c>
      <c r="BH5" s="2">
        <v>2602</v>
      </c>
      <c r="BI5" s="2">
        <v>766</v>
      </c>
      <c r="BJ5" s="2">
        <v>1325</v>
      </c>
      <c r="BK5" s="2">
        <v>0</v>
      </c>
      <c r="BL5" s="2">
        <v>0</v>
      </c>
      <c r="BM5">
        <v>0</v>
      </c>
    </row>
    <row r="6" spans="1:65" hidden="1" x14ac:dyDescent="0.25">
      <c r="A6" t="s">
        <v>124</v>
      </c>
      <c r="B6" t="s">
        <v>74</v>
      </c>
      <c r="C6" t="s">
        <v>3</v>
      </c>
      <c r="D6">
        <v>0</v>
      </c>
      <c r="E6">
        <v>120</v>
      </c>
      <c r="F6">
        <v>0</v>
      </c>
      <c r="G6">
        <v>158</v>
      </c>
      <c r="H6">
        <v>0</v>
      </c>
      <c r="I6">
        <v>0</v>
      </c>
      <c r="J6">
        <v>647.70000000000005</v>
      </c>
      <c r="K6">
        <v>0</v>
      </c>
      <c r="L6">
        <v>849.64999999999986</v>
      </c>
      <c r="M6">
        <v>0</v>
      </c>
      <c r="N6">
        <v>542.1</v>
      </c>
      <c r="O6">
        <v>0</v>
      </c>
      <c r="P6">
        <v>14</v>
      </c>
      <c r="Q6">
        <v>330</v>
      </c>
      <c r="R6">
        <v>0</v>
      </c>
      <c r="S6">
        <v>0</v>
      </c>
      <c r="T6">
        <v>971</v>
      </c>
      <c r="U6">
        <v>0</v>
      </c>
      <c r="V6">
        <v>408</v>
      </c>
      <c r="W6">
        <v>303</v>
      </c>
      <c r="X6">
        <v>495</v>
      </c>
      <c r="Y6">
        <v>324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133.27799999999999</v>
      </c>
      <c r="BA6">
        <v>316.71918618091053</v>
      </c>
      <c r="BB6">
        <v>0</v>
      </c>
      <c r="BC6">
        <v>393.82000001000011</v>
      </c>
      <c r="BD6">
        <v>389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 t="s">
        <v>125</v>
      </c>
      <c r="B7" t="s">
        <v>74</v>
      </c>
      <c r="C7" t="s">
        <v>4</v>
      </c>
      <c r="D7">
        <v>0</v>
      </c>
      <c r="E7">
        <v>24.5</v>
      </c>
      <c r="F7">
        <v>0</v>
      </c>
      <c r="G7">
        <v>450</v>
      </c>
      <c r="H7">
        <v>0</v>
      </c>
      <c r="I7">
        <v>0</v>
      </c>
      <c r="J7">
        <v>0</v>
      </c>
      <c r="K7">
        <v>90</v>
      </c>
      <c r="L7">
        <v>10000</v>
      </c>
      <c r="M7">
        <v>0</v>
      </c>
      <c r="N7">
        <v>400</v>
      </c>
      <c r="O7">
        <v>0</v>
      </c>
      <c r="P7">
        <v>599.99999996499992</v>
      </c>
      <c r="Q7">
        <v>0</v>
      </c>
      <c r="R7">
        <v>4485</v>
      </c>
      <c r="S7">
        <v>550</v>
      </c>
      <c r="T7">
        <v>6868.440000000006</v>
      </c>
      <c r="U7">
        <v>0</v>
      </c>
      <c r="V7">
        <v>0</v>
      </c>
      <c r="W7">
        <v>0</v>
      </c>
      <c r="X7">
        <v>0</v>
      </c>
      <c r="Y7">
        <v>0</v>
      </c>
      <c r="Z7">
        <v>70</v>
      </c>
      <c r="AA7">
        <v>80</v>
      </c>
      <c r="AB7">
        <v>180</v>
      </c>
      <c r="AC7">
        <v>430</v>
      </c>
      <c r="AD7">
        <v>350</v>
      </c>
      <c r="AE7">
        <v>40</v>
      </c>
      <c r="AF7">
        <v>100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5000</v>
      </c>
      <c r="AN7">
        <v>0</v>
      </c>
      <c r="AO7">
        <v>140</v>
      </c>
      <c r="AP7">
        <v>230</v>
      </c>
      <c r="AQ7">
        <v>0</v>
      </c>
      <c r="AR7">
        <v>200</v>
      </c>
      <c r="AS7">
        <v>0</v>
      </c>
      <c r="AT7">
        <v>0</v>
      </c>
      <c r="AU7">
        <v>7119</v>
      </c>
      <c r="AV7">
        <v>23.9</v>
      </c>
      <c r="AW7">
        <v>79.8</v>
      </c>
      <c r="AX7">
        <v>23.9</v>
      </c>
      <c r="AY7">
        <v>0</v>
      </c>
      <c r="AZ7">
        <v>130.64146478539951</v>
      </c>
      <c r="BA7">
        <v>0</v>
      </c>
      <c r="BB7">
        <v>0</v>
      </c>
      <c r="BC7">
        <v>8017.5813586354516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hidden="1" x14ac:dyDescent="0.25">
      <c r="A8" t="s">
        <v>124</v>
      </c>
      <c r="B8" t="s">
        <v>74</v>
      </c>
      <c r="C8" t="s">
        <v>5</v>
      </c>
      <c r="D8">
        <v>0</v>
      </c>
      <c r="E8">
        <v>1146.78</v>
      </c>
      <c r="F8">
        <v>227.8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1411.7927527018439</v>
      </c>
      <c r="U8">
        <v>22.02</v>
      </c>
      <c r="V8">
        <v>0</v>
      </c>
      <c r="W8">
        <v>320.94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1592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266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1148.7</v>
      </c>
      <c r="AZ8">
        <v>202.88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 t="s">
        <v>126</v>
      </c>
      <c r="B9" t="s">
        <v>74</v>
      </c>
      <c r="C9" s="3" t="s">
        <v>6</v>
      </c>
      <c r="D9">
        <v>603.67199999999991</v>
      </c>
      <c r="E9">
        <v>4893.0215299999982</v>
      </c>
      <c r="F9">
        <v>40.799999999999997</v>
      </c>
      <c r="G9">
        <v>148.20200000000011</v>
      </c>
      <c r="H9">
        <v>535.51</v>
      </c>
      <c r="I9">
        <v>4210</v>
      </c>
      <c r="J9">
        <v>0</v>
      </c>
      <c r="K9">
        <v>431.63000000000022</v>
      </c>
      <c r="L9">
        <v>4368.3999999999996</v>
      </c>
      <c r="M9">
        <v>0</v>
      </c>
      <c r="N9">
        <v>0</v>
      </c>
      <c r="O9">
        <v>0</v>
      </c>
      <c r="P9">
        <v>0</v>
      </c>
      <c r="Q9">
        <v>0</v>
      </c>
      <c r="R9">
        <v>3589.1899855193942</v>
      </c>
      <c r="S9">
        <v>0</v>
      </c>
      <c r="T9">
        <v>12188.207247298151</v>
      </c>
      <c r="U9">
        <v>327.98</v>
      </c>
      <c r="V9">
        <v>0</v>
      </c>
      <c r="W9">
        <v>63.140000000000008</v>
      </c>
      <c r="X9">
        <v>60.055999999999997</v>
      </c>
      <c r="Y9">
        <v>215</v>
      </c>
      <c r="Z9">
        <v>148.864</v>
      </c>
      <c r="AA9">
        <v>311.92999999999989</v>
      </c>
      <c r="AB9">
        <v>659.83302352941178</v>
      </c>
      <c r="AC9">
        <v>4977.415</v>
      </c>
      <c r="AD9">
        <v>0</v>
      </c>
      <c r="AE9">
        <v>82.2</v>
      </c>
      <c r="AF9">
        <v>65.900000000000006</v>
      </c>
      <c r="AG9">
        <v>126.2</v>
      </c>
      <c r="AH9">
        <v>42</v>
      </c>
      <c r="AI9">
        <v>0</v>
      </c>
      <c r="AJ9">
        <v>78.852999999999994</v>
      </c>
      <c r="AK9">
        <v>230.50000109999999</v>
      </c>
      <c r="AL9">
        <v>0</v>
      </c>
      <c r="AM9">
        <v>37.700000000000003</v>
      </c>
      <c r="AN9">
        <v>0</v>
      </c>
      <c r="AO9">
        <v>0</v>
      </c>
      <c r="AP9">
        <v>0</v>
      </c>
      <c r="AQ9">
        <v>523.05999999999995</v>
      </c>
      <c r="AR9">
        <v>505</v>
      </c>
      <c r="AS9">
        <v>3365.6323661165052</v>
      </c>
      <c r="AT9">
        <v>2097.1</v>
      </c>
      <c r="AU9">
        <v>0</v>
      </c>
      <c r="AV9">
        <v>0</v>
      </c>
      <c r="AW9">
        <v>0</v>
      </c>
      <c r="AX9">
        <v>0</v>
      </c>
      <c r="AY9">
        <v>129</v>
      </c>
      <c r="AZ9">
        <v>1425.3015</v>
      </c>
      <c r="BA9">
        <v>10716.137000000001</v>
      </c>
      <c r="BB9">
        <v>220</v>
      </c>
      <c r="BC9">
        <v>2095.1100000007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 t="s">
        <v>126</v>
      </c>
      <c r="B10" t="s">
        <v>74</v>
      </c>
      <c r="C10" t="s">
        <v>7</v>
      </c>
      <c r="D10">
        <v>1989.743999999999</v>
      </c>
      <c r="E10">
        <v>2755.529</v>
      </c>
      <c r="F10">
        <v>1615.9</v>
      </c>
      <c r="G10">
        <v>0</v>
      </c>
      <c r="H10">
        <v>1281.3</v>
      </c>
      <c r="I10">
        <v>8530</v>
      </c>
      <c r="J10">
        <v>0</v>
      </c>
      <c r="K10">
        <v>697.72000000000014</v>
      </c>
      <c r="L10">
        <v>1297</v>
      </c>
      <c r="M10">
        <v>0</v>
      </c>
      <c r="N10">
        <v>0</v>
      </c>
      <c r="O10">
        <v>0</v>
      </c>
      <c r="P10">
        <v>0</v>
      </c>
      <c r="Q10">
        <v>0</v>
      </c>
      <c r="R10">
        <v>10972.199000000001</v>
      </c>
      <c r="S10">
        <v>3236.6080000000002</v>
      </c>
      <c r="T10">
        <v>9847</v>
      </c>
      <c r="U10">
        <v>2743.7</v>
      </c>
      <c r="V10">
        <v>0</v>
      </c>
      <c r="W10">
        <v>2328.09</v>
      </c>
      <c r="X10">
        <v>0</v>
      </c>
      <c r="Y10">
        <v>0</v>
      </c>
      <c r="Z10">
        <v>686.44</v>
      </c>
      <c r="AA10">
        <v>341.6</v>
      </c>
      <c r="AB10">
        <v>1127.5289764705881</v>
      </c>
      <c r="AC10">
        <v>7122.0930000000008</v>
      </c>
      <c r="AD10">
        <v>189.52</v>
      </c>
      <c r="AE10">
        <v>136.19999999999999</v>
      </c>
      <c r="AF10">
        <v>67.099999999999994</v>
      </c>
      <c r="AG10">
        <v>0</v>
      </c>
      <c r="AH10">
        <v>0</v>
      </c>
      <c r="AI10">
        <v>0</v>
      </c>
      <c r="AJ10">
        <v>1058.4000000000001</v>
      </c>
      <c r="AK10">
        <v>707.6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271.48</v>
      </c>
      <c r="AR10">
        <v>3765.5</v>
      </c>
      <c r="AS10">
        <v>2579.2379999999998</v>
      </c>
      <c r="AT10">
        <v>434.27</v>
      </c>
      <c r="AU10">
        <v>5444</v>
      </c>
      <c r="AV10">
        <v>7650.1</v>
      </c>
      <c r="AW10">
        <v>2286</v>
      </c>
      <c r="AX10">
        <v>237.1</v>
      </c>
      <c r="AY10">
        <v>0</v>
      </c>
      <c r="AZ10">
        <v>21.28</v>
      </c>
      <c r="BA10">
        <v>29239.66</v>
      </c>
      <c r="BB10">
        <v>4938</v>
      </c>
      <c r="BC10">
        <v>0</v>
      </c>
      <c r="BD10">
        <v>6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 t="s">
        <v>126</v>
      </c>
      <c r="B11" t="s">
        <v>74</v>
      </c>
      <c r="C11" t="s">
        <v>8</v>
      </c>
      <c r="D11">
        <v>0</v>
      </c>
      <c r="E11">
        <v>5673.5</v>
      </c>
      <c r="F11">
        <v>440</v>
      </c>
      <c r="G11">
        <v>0</v>
      </c>
      <c r="H11">
        <v>535</v>
      </c>
      <c r="I11">
        <v>2070</v>
      </c>
      <c r="J11">
        <v>0</v>
      </c>
      <c r="K11">
        <v>470.4</v>
      </c>
      <c r="L11">
        <v>1644.1</v>
      </c>
      <c r="M11">
        <v>0</v>
      </c>
      <c r="N11">
        <v>0</v>
      </c>
      <c r="O11">
        <v>0</v>
      </c>
      <c r="P11">
        <v>0</v>
      </c>
      <c r="Q11">
        <v>0</v>
      </c>
      <c r="R11">
        <v>2683.32</v>
      </c>
      <c r="S11">
        <v>0</v>
      </c>
      <c r="T11">
        <v>1850</v>
      </c>
      <c r="U11">
        <v>699</v>
      </c>
      <c r="V11">
        <v>0</v>
      </c>
      <c r="W11">
        <v>281.39999999999998</v>
      </c>
      <c r="X11">
        <v>0</v>
      </c>
      <c r="Y11">
        <v>0</v>
      </c>
      <c r="Z11">
        <v>0</v>
      </c>
      <c r="AA11">
        <v>0</v>
      </c>
      <c r="AB11">
        <v>742</v>
      </c>
      <c r="AC11">
        <v>2510.1999999999998</v>
      </c>
      <c r="AD11">
        <v>0</v>
      </c>
      <c r="AE11">
        <v>0</v>
      </c>
      <c r="AF11">
        <v>80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6002.9434500000016</v>
      </c>
      <c r="AO11">
        <v>6690.714500000001</v>
      </c>
      <c r="AP11">
        <v>25136.207050000001</v>
      </c>
      <c r="AQ11">
        <v>216.26</v>
      </c>
      <c r="AR11">
        <v>3839.4</v>
      </c>
      <c r="AS11">
        <v>838.74399999999991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276.2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 t="s">
        <v>126</v>
      </c>
      <c r="B12" t="s">
        <v>74</v>
      </c>
      <c r="C12" t="s">
        <v>9</v>
      </c>
      <c r="D12">
        <v>0</v>
      </c>
      <c r="E12">
        <v>300</v>
      </c>
      <c r="F12">
        <v>0</v>
      </c>
      <c r="G12">
        <v>1305</v>
      </c>
      <c r="H12">
        <v>864</v>
      </c>
      <c r="I12">
        <v>2290</v>
      </c>
      <c r="J12">
        <v>0</v>
      </c>
      <c r="K12">
        <v>688.05</v>
      </c>
      <c r="L12">
        <v>7381.64</v>
      </c>
      <c r="M12">
        <v>0</v>
      </c>
      <c r="N12">
        <v>0</v>
      </c>
      <c r="O12">
        <v>0</v>
      </c>
      <c r="P12">
        <v>0</v>
      </c>
      <c r="Q12">
        <v>0</v>
      </c>
      <c r="R12">
        <v>7094.5719999999992</v>
      </c>
      <c r="S12">
        <v>0</v>
      </c>
      <c r="T12">
        <v>1950</v>
      </c>
      <c r="U12">
        <v>680</v>
      </c>
      <c r="V12">
        <v>0</v>
      </c>
      <c r="W12">
        <v>0</v>
      </c>
      <c r="X12">
        <v>0</v>
      </c>
      <c r="Y12">
        <v>292</v>
      </c>
      <c r="Z12">
        <v>0</v>
      </c>
      <c r="AA12">
        <v>0</v>
      </c>
      <c r="AB12">
        <v>1555</v>
      </c>
      <c r="AC12">
        <v>2505</v>
      </c>
      <c r="AD12">
        <v>450</v>
      </c>
      <c r="AE12">
        <v>240</v>
      </c>
      <c r="AF12">
        <v>500</v>
      </c>
      <c r="AG12">
        <v>938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1333.35</v>
      </c>
      <c r="AR12">
        <v>0</v>
      </c>
      <c r="AS12">
        <v>0</v>
      </c>
      <c r="AT12">
        <v>614</v>
      </c>
      <c r="AU12">
        <v>0</v>
      </c>
      <c r="AV12">
        <v>0</v>
      </c>
      <c r="AW12">
        <v>0</v>
      </c>
      <c r="AX12">
        <v>0</v>
      </c>
      <c r="AY12">
        <v>180</v>
      </c>
      <c r="AZ12">
        <v>760</v>
      </c>
      <c r="BA12">
        <v>0</v>
      </c>
      <c r="BB12">
        <v>1983</v>
      </c>
      <c r="BC12">
        <v>2744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 t="s">
        <v>126</v>
      </c>
      <c r="B13" t="s">
        <v>74</v>
      </c>
      <c r="C13" t="s">
        <v>10</v>
      </c>
      <c r="D13">
        <v>0</v>
      </c>
      <c r="E13">
        <v>-5142.92</v>
      </c>
      <c r="F13">
        <v>-440</v>
      </c>
      <c r="G13">
        <v>0</v>
      </c>
      <c r="H13">
        <v>-148</v>
      </c>
      <c r="I13">
        <v>-1500</v>
      </c>
      <c r="J13">
        <v>0</v>
      </c>
      <c r="K13">
        <v>-438</v>
      </c>
      <c r="L13">
        <v>-1361</v>
      </c>
      <c r="M13">
        <v>0</v>
      </c>
      <c r="N13">
        <v>0</v>
      </c>
      <c r="O13">
        <v>0</v>
      </c>
      <c r="P13">
        <v>0</v>
      </c>
      <c r="Q13">
        <v>0</v>
      </c>
      <c r="R13">
        <v>-2424.0056329651661</v>
      </c>
      <c r="S13">
        <v>0</v>
      </c>
      <c r="T13">
        <v>-1850</v>
      </c>
      <c r="U13">
        <v>-735</v>
      </c>
      <c r="V13">
        <v>0</v>
      </c>
      <c r="W13">
        <v>-246.9</v>
      </c>
      <c r="X13">
        <v>0</v>
      </c>
      <c r="Y13">
        <v>0</v>
      </c>
      <c r="Z13">
        <v>0</v>
      </c>
      <c r="AA13">
        <v>0</v>
      </c>
      <c r="AB13">
        <v>-333</v>
      </c>
      <c r="AC13">
        <v>-1701</v>
      </c>
      <c r="AD13">
        <v>0</v>
      </c>
      <c r="AE13">
        <v>0</v>
      </c>
      <c r="AF13">
        <v>-58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-75.800000000000011</v>
      </c>
      <c r="AO13">
        <v>-1.98</v>
      </c>
      <c r="AP13">
        <v>-1015.63</v>
      </c>
      <c r="AQ13">
        <v>-172</v>
      </c>
      <c r="AR13">
        <v>-3586.4</v>
      </c>
      <c r="AS13">
        <v>-102.7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-178.28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 t="s">
        <v>126</v>
      </c>
      <c r="B14" t="s">
        <v>74</v>
      </c>
      <c r="C14" t="s">
        <v>11</v>
      </c>
      <c r="D14">
        <v>0</v>
      </c>
      <c r="E14">
        <v>-300</v>
      </c>
      <c r="F14">
        <v>0</v>
      </c>
      <c r="G14">
        <v>-1226.76</v>
      </c>
      <c r="H14">
        <v>-784</v>
      </c>
      <c r="I14">
        <v>-2290</v>
      </c>
      <c r="J14">
        <v>0</v>
      </c>
      <c r="K14">
        <v>-664</v>
      </c>
      <c r="L14">
        <v>-7417.6</v>
      </c>
      <c r="M14">
        <v>0</v>
      </c>
      <c r="N14">
        <v>0</v>
      </c>
      <c r="O14">
        <v>0</v>
      </c>
      <c r="P14">
        <v>0</v>
      </c>
      <c r="Q14">
        <v>0</v>
      </c>
      <c r="R14">
        <v>-7165.51</v>
      </c>
      <c r="S14">
        <v>0</v>
      </c>
      <c r="T14">
        <v>-1950</v>
      </c>
      <c r="U14">
        <v>-710</v>
      </c>
      <c r="V14">
        <v>0</v>
      </c>
      <c r="W14">
        <v>0</v>
      </c>
      <c r="X14">
        <v>0</v>
      </c>
      <c r="Y14">
        <v>-292</v>
      </c>
      <c r="Z14">
        <v>0</v>
      </c>
      <c r="AA14">
        <v>0</v>
      </c>
      <c r="AB14">
        <v>-1600</v>
      </c>
      <c r="AC14">
        <v>-2502</v>
      </c>
      <c r="AD14">
        <v>-450</v>
      </c>
      <c r="AE14">
        <v>-242</v>
      </c>
      <c r="AF14">
        <v>-570</v>
      </c>
      <c r="AG14">
        <v>-900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-1486</v>
      </c>
      <c r="AR14">
        <v>0</v>
      </c>
      <c r="AS14">
        <v>0</v>
      </c>
      <c r="AT14">
        <v>-560</v>
      </c>
      <c r="AU14">
        <v>0</v>
      </c>
      <c r="AV14">
        <v>0</v>
      </c>
      <c r="AW14">
        <v>0</v>
      </c>
      <c r="AX14">
        <v>0</v>
      </c>
      <c r="AY14">
        <v>-185</v>
      </c>
      <c r="AZ14">
        <v>-690</v>
      </c>
      <c r="BA14">
        <v>0</v>
      </c>
      <c r="BB14">
        <v>-2449</v>
      </c>
      <c r="BC14">
        <v>-2684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 t="s">
        <v>125</v>
      </c>
      <c r="B15" t="s">
        <v>74</v>
      </c>
      <c r="C15" t="s">
        <v>12</v>
      </c>
      <c r="D15">
        <v>0</v>
      </c>
      <c r="E15">
        <v>67.757560445129684</v>
      </c>
      <c r="F15">
        <v>0</v>
      </c>
      <c r="G15">
        <v>779.07</v>
      </c>
      <c r="H15">
        <v>0</v>
      </c>
      <c r="I15">
        <v>1220</v>
      </c>
      <c r="J15">
        <v>41</v>
      </c>
      <c r="K15">
        <v>1219.9358159999999</v>
      </c>
      <c r="L15">
        <v>3199.99</v>
      </c>
      <c r="M15">
        <v>0</v>
      </c>
      <c r="N15">
        <v>0</v>
      </c>
      <c r="O15">
        <v>0</v>
      </c>
      <c r="P15">
        <v>0</v>
      </c>
      <c r="Q15">
        <v>0</v>
      </c>
      <c r="R15">
        <v>2500</v>
      </c>
      <c r="S15">
        <v>125.2</v>
      </c>
      <c r="T15">
        <v>470.00000000000051</v>
      </c>
      <c r="U15">
        <v>550</v>
      </c>
      <c r="V15">
        <v>50</v>
      </c>
      <c r="W15">
        <v>20</v>
      </c>
      <c r="X15">
        <v>80</v>
      </c>
      <c r="Y15">
        <v>400</v>
      </c>
      <c r="Z15">
        <v>1430</v>
      </c>
      <c r="AA15">
        <v>379.9</v>
      </c>
      <c r="AB15">
        <v>2125.88</v>
      </c>
      <c r="AC15">
        <v>2956.4</v>
      </c>
      <c r="AD15">
        <v>632.90000000000009</v>
      </c>
      <c r="AE15">
        <v>1629.9</v>
      </c>
      <c r="AF15">
        <v>1011.9</v>
      </c>
      <c r="AG15">
        <v>200</v>
      </c>
      <c r="AH15">
        <v>0</v>
      </c>
      <c r="AI15">
        <v>80</v>
      </c>
      <c r="AJ15">
        <v>0</v>
      </c>
      <c r="AK15">
        <v>0</v>
      </c>
      <c r="AL15">
        <v>0</v>
      </c>
      <c r="AM15">
        <v>15430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400</v>
      </c>
      <c r="AT15">
        <v>0</v>
      </c>
      <c r="AU15">
        <v>4.5056039482025172</v>
      </c>
      <c r="AV15">
        <v>24.53825345444827</v>
      </c>
      <c r="AW15">
        <v>356.5647430987849</v>
      </c>
      <c r="AX15">
        <v>155.52477998623451</v>
      </c>
      <c r="AY15">
        <v>500</v>
      </c>
      <c r="AZ15">
        <v>256</v>
      </c>
      <c r="BA15">
        <v>0</v>
      </c>
      <c r="BB15">
        <v>214</v>
      </c>
      <c r="BC15">
        <v>9058.9500000000007</v>
      </c>
      <c r="BD15">
        <v>200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 t="s">
        <v>125</v>
      </c>
      <c r="B16" t="s">
        <v>74</v>
      </c>
      <c r="C16" t="s">
        <v>13</v>
      </c>
      <c r="D16">
        <v>0</v>
      </c>
      <c r="E16">
        <v>-67.757560445129684</v>
      </c>
      <c r="F16">
        <v>0</v>
      </c>
      <c r="G16">
        <v>-779.07</v>
      </c>
      <c r="H16">
        <v>0</v>
      </c>
      <c r="I16">
        <v>-1220</v>
      </c>
      <c r="J16">
        <v>-41</v>
      </c>
      <c r="K16">
        <v>-1219.9358159999999</v>
      </c>
      <c r="L16">
        <v>-3199.99</v>
      </c>
      <c r="M16">
        <v>0</v>
      </c>
      <c r="N16">
        <v>0</v>
      </c>
      <c r="O16">
        <v>0</v>
      </c>
      <c r="P16">
        <v>0</v>
      </c>
      <c r="Q16">
        <v>0</v>
      </c>
      <c r="R16">
        <v>-2500</v>
      </c>
      <c r="S16">
        <v>-125.2</v>
      </c>
      <c r="T16">
        <v>-470.00000000000051</v>
      </c>
      <c r="U16">
        <v>-550</v>
      </c>
      <c r="V16">
        <v>-50</v>
      </c>
      <c r="W16">
        <v>-20</v>
      </c>
      <c r="X16">
        <v>-80</v>
      </c>
      <c r="Y16">
        <v>-400</v>
      </c>
      <c r="Z16">
        <v>-1430</v>
      </c>
      <c r="AA16">
        <v>-379.9</v>
      </c>
      <c r="AB16">
        <v>-2125.88</v>
      </c>
      <c r="AC16">
        <v>-2956.4</v>
      </c>
      <c r="AD16">
        <v>-632.90000000000009</v>
      </c>
      <c r="AE16">
        <v>-1629.9</v>
      </c>
      <c r="AF16">
        <v>-1011.9</v>
      </c>
      <c r="AG16">
        <v>-200</v>
      </c>
      <c r="AH16">
        <v>0</v>
      </c>
      <c r="AI16">
        <v>-80</v>
      </c>
      <c r="AJ16">
        <v>0</v>
      </c>
      <c r="AK16">
        <v>0</v>
      </c>
      <c r="AL16">
        <v>0</v>
      </c>
      <c r="AM16">
        <v>-10430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-400</v>
      </c>
      <c r="AT16">
        <v>0</v>
      </c>
      <c r="AU16">
        <v>-4.5056039482025172</v>
      </c>
      <c r="AV16">
        <v>-24.53825345444827</v>
      </c>
      <c r="AW16">
        <v>-356.5647430987849</v>
      </c>
      <c r="AX16">
        <v>-155.52477998623451</v>
      </c>
      <c r="AY16">
        <v>-500</v>
      </c>
      <c r="AZ16">
        <v>-256</v>
      </c>
      <c r="BA16">
        <v>0</v>
      </c>
      <c r="BB16">
        <v>-214</v>
      </c>
      <c r="BC16">
        <v>-9746.8950000000041</v>
      </c>
      <c r="BD16">
        <v>-200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 t="s">
        <v>126</v>
      </c>
      <c r="B17" t="s">
        <v>74</v>
      </c>
      <c r="C17" t="s">
        <v>14</v>
      </c>
      <c r="D17">
        <v>200</v>
      </c>
      <c r="E17">
        <v>7500.0041534383554</v>
      </c>
      <c r="F17">
        <v>750</v>
      </c>
      <c r="G17">
        <v>4989.3999999999996</v>
      </c>
      <c r="H17">
        <v>948</v>
      </c>
      <c r="I17">
        <v>310</v>
      </c>
      <c r="J17">
        <v>198</v>
      </c>
      <c r="K17">
        <v>751.41437665782496</v>
      </c>
      <c r="L17">
        <v>110000</v>
      </c>
      <c r="M17">
        <v>0</v>
      </c>
      <c r="N17">
        <v>920.82033999999999</v>
      </c>
      <c r="O17">
        <v>0</v>
      </c>
      <c r="P17">
        <v>4728.8811601077286</v>
      </c>
      <c r="Q17">
        <v>702</v>
      </c>
      <c r="R17">
        <v>48350.368999999977</v>
      </c>
      <c r="S17">
        <v>13412.515880717539</v>
      </c>
      <c r="T17">
        <v>35929</v>
      </c>
      <c r="U17">
        <v>8363.0000000000036</v>
      </c>
      <c r="V17">
        <v>377.99900000000002</v>
      </c>
      <c r="W17">
        <v>2841.9500000000012</v>
      </c>
      <c r="X17">
        <v>334.29</v>
      </c>
      <c r="Y17">
        <v>5745.8000000000011</v>
      </c>
      <c r="Z17">
        <v>1800</v>
      </c>
      <c r="AA17">
        <v>420</v>
      </c>
      <c r="AB17">
        <v>3110</v>
      </c>
      <c r="AC17">
        <v>280</v>
      </c>
      <c r="AD17">
        <v>7980</v>
      </c>
      <c r="AE17">
        <v>1860</v>
      </c>
      <c r="AF17">
        <v>2950</v>
      </c>
      <c r="AG17">
        <v>3608.33</v>
      </c>
      <c r="AH17">
        <v>400</v>
      </c>
      <c r="AI17">
        <v>198</v>
      </c>
      <c r="AJ17">
        <v>254.2</v>
      </c>
      <c r="AK17">
        <v>443</v>
      </c>
      <c r="AL17">
        <v>0</v>
      </c>
      <c r="AM17">
        <v>11633</v>
      </c>
      <c r="AN17">
        <v>3026.974999999999</v>
      </c>
      <c r="AO17">
        <v>2262.09</v>
      </c>
      <c r="AP17">
        <v>2550.56</v>
      </c>
      <c r="AQ17">
        <v>10805.999999999991</v>
      </c>
      <c r="AR17">
        <v>8696.5000000000018</v>
      </c>
      <c r="AS17">
        <v>5254.9999999999991</v>
      </c>
      <c r="AT17">
        <v>6172.09</v>
      </c>
      <c r="AU17">
        <v>3581.0150384215649</v>
      </c>
      <c r="AV17">
        <v>8280.4502694485163</v>
      </c>
      <c r="AW17">
        <v>3868.2232708662141</v>
      </c>
      <c r="AX17">
        <v>2222.9385092293969</v>
      </c>
      <c r="AY17">
        <v>150</v>
      </c>
      <c r="AZ17">
        <v>494.94949494949498</v>
      </c>
      <c r="BA17">
        <v>17500</v>
      </c>
      <c r="BB17">
        <v>5033</v>
      </c>
      <c r="BC17">
        <v>26220.702505943002</v>
      </c>
      <c r="BD17">
        <v>2466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 t="s">
        <v>126</v>
      </c>
      <c r="B18" t="s">
        <v>74</v>
      </c>
      <c r="C18" t="s">
        <v>15</v>
      </c>
      <c r="D18">
        <v>0</v>
      </c>
      <c r="E18">
        <v>0</v>
      </c>
      <c r="F18">
        <v>0</v>
      </c>
      <c r="G18">
        <v>5800</v>
      </c>
      <c r="H18">
        <v>0</v>
      </c>
      <c r="I18">
        <v>0</v>
      </c>
      <c r="J18">
        <v>0</v>
      </c>
      <c r="K18">
        <v>0</v>
      </c>
      <c r="L18">
        <v>29712</v>
      </c>
      <c r="M18">
        <v>336</v>
      </c>
      <c r="N18">
        <v>2217.8000000000002</v>
      </c>
      <c r="O18">
        <v>605</v>
      </c>
      <c r="P18">
        <v>2516.900000000001</v>
      </c>
      <c r="Q18">
        <v>200</v>
      </c>
      <c r="R18">
        <v>200</v>
      </c>
      <c r="S18">
        <v>1512</v>
      </c>
      <c r="T18">
        <v>5766</v>
      </c>
      <c r="U18">
        <v>700</v>
      </c>
      <c r="V18">
        <v>0</v>
      </c>
      <c r="W18">
        <v>0</v>
      </c>
      <c r="X18">
        <v>0</v>
      </c>
      <c r="Y18">
        <v>5000.2</v>
      </c>
      <c r="Z18">
        <v>0</v>
      </c>
      <c r="AA18">
        <v>290</v>
      </c>
      <c r="AB18">
        <v>240</v>
      </c>
      <c r="AC18">
        <v>430</v>
      </c>
      <c r="AD18">
        <v>2200</v>
      </c>
      <c r="AE18">
        <v>1000</v>
      </c>
      <c r="AF18">
        <v>840</v>
      </c>
      <c r="AG18">
        <v>1400</v>
      </c>
      <c r="AH18">
        <v>0</v>
      </c>
      <c r="AI18">
        <v>500</v>
      </c>
      <c r="AJ18">
        <v>0</v>
      </c>
      <c r="AK18">
        <v>0</v>
      </c>
      <c r="AL18">
        <v>0</v>
      </c>
      <c r="AM18">
        <v>21470</v>
      </c>
      <c r="AN18">
        <v>0</v>
      </c>
      <c r="AO18">
        <v>0</v>
      </c>
      <c r="AP18">
        <v>1003.5</v>
      </c>
      <c r="AQ18">
        <v>5932.5</v>
      </c>
      <c r="AR18">
        <v>246.5</v>
      </c>
      <c r="AS18">
        <v>0</v>
      </c>
      <c r="AT18">
        <v>0</v>
      </c>
      <c r="AU18">
        <v>0</v>
      </c>
      <c r="AV18">
        <v>1157.2562385360241</v>
      </c>
      <c r="AW18">
        <v>811.34564643799467</v>
      </c>
      <c r="AX18">
        <v>3031.6622691292878</v>
      </c>
      <c r="AY18">
        <v>0</v>
      </c>
      <c r="AZ18">
        <v>0</v>
      </c>
      <c r="BA18">
        <v>0</v>
      </c>
      <c r="BB18">
        <v>0</v>
      </c>
      <c r="BC18">
        <v>42737.299999980001</v>
      </c>
      <c r="BD18">
        <v>100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hidden="1" x14ac:dyDescent="0.25">
      <c r="A19" t="s">
        <v>124</v>
      </c>
      <c r="B19" t="s">
        <v>74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7300.6540000000005</v>
      </c>
      <c r="S19">
        <v>0</v>
      </c>
      <c r="T19">
        <v>0</v>
      </c>
      <c r="U19">
        <v>0</v>
      </c>
      <c r="V19">
        <v>200</v>
      </c>
      <c r="W19">
        <v>400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440.00023843502743</v>
      </c>
      <c r="AE19">
        <v>0</v>
      </c>
      <c r="AF19">
        <v>439.99942054403988</v>
      </c>
      <c r="AG19">
        <v>0</v>
      </c>
      <c r="AH19">
        <v>0</v>
      </c>
      <c r="AI19">
        <v>70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282.5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3582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 t="s">
        <v>126</v>
      </c>
      <c r="B20" t="s">
        <v>74</v>
      </c>
      <c r="C20" t="s">
        <v>17</v>
      </c>
      <c r="D20">
        <v>500</v>
      </c>
      <c r="E20">
        <v>12000.257</v>
      </c>
      <c r="F20">
        <v>385.8</v>
      </c>
      <c r="G20">
        <v>11354.999</v>
      </c>
      <c r="H20">
        <v>3216.2370000000001</v>
      </c>
      <c r="I20">
        <v>9770</v>
      </c>
      <c r="J20">
        <v>957</v>
      </c>
      <c r="K20">
        <v>8132.9054399999977</v>
      </c>
      <c r="L20">
        <v>200000</v>
      </c>
      <c r="M20">
        <v>0</v>
      </c>
      <c r="N20">
        <v>3099</v>
      </c>
      <c r="O20">
        <v>0</v>
      </c>
      <c r="P20">
        <v>5384.0139755756354</v>
      </c>
      <c r="Q20">
        <v>702</v>
      </c>
      <c r="R20">
        <v>38451.192200000027</v>
      </c>
      <c r="S20">
        <v>2098</v>
      </c>
      <c r="T20">
        <v>43440.999999999942</v>
      </c>
      <c r="U20">
        <v>8561</v>
      </c>
      <c r="V20">
        <v>423.99900000000002</v>
      </c>
      <c r="W20">
        <v>1246.58</v>
      </c>
      <c r="X20">
        <v>9380.7992000000304</v>
      </c>
      <c r="Y20">
        <v>1508</v>
      </c>
      <c r="Z20">
        <v>1525.811761958184</v>
      </c>
      <c r="AA20">
        <v>4634.8681988848739</v>
      </c>
      <c r="AB20">
        <v>9004.8930991201796</v>
      </c>
      <c r="AC20">
        <v>37377.061612066187</v>
      </c>
      <c r="AD20">
        <v>6422.8143168589486</v>
      </c>
      <c r="AE20">
        <v>2404.146811044066</v>
      </c>
      <c r="AF20">
        <v>9530.7159232684953</v>
      </c>
      <c r="AG20">
        <v>2000</v>
      </c>
      <c r="AH20">
        <v>608</v>
      </c>
      <c r="AI20">
        <v>39.18933538461539</v>
      </c>
      <c r="AJ20">
        <v>31.5</v>
      </c>
      <c r="AK20">
        <v>580</v>
      </c>
      <c r="AL20">
        <v>266.19004115973519</v>
      </c>
      <c r="AM20">
        <v>46169.928815123567</v>
      </c>
      <c r="AN20">
        <v>640</v>
      </c>
      <c r="AO20">
        <v>0</v>
      </c>
      <c r="AP20">
        <v>3494</v>
      </c>
      <c r="AQ20">
        <v>13576.75</v>
      </c>
      <c r="AR20">
        <v>7573.6364121584347</v>
      </c>
      <c r="AS20">
        <v>5054.0000000000009</v>
      </c>
      <c r="AT20">
        <v>3545.4</v>
      </c>
      <c r="AU20">
        <v>346.25794324449049</v>
      </c>
      <c r="AV20">
        <v>334.45120158577458</v>
      </c>
      <c r="AW20">
        <v>4852.1406723954142</v>
      </c>
      <c r="AX20">
        <v>2115.891759398402</v>
      </c>
      <c r="AY20">
        <v>1866</v>
      </c>
      <c r="AZ20">
        <v>1187.878787878788</v>
      </c>
      <c r="BA20">
        <v>16000</v>
      </c>
      <c r="BB20">
        <v>6365</v>
      </c>
      <c r="BC20">
        <v>30790.59197953</v>
      </c>
      <c r="BD20">
        <v>617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B21" t="s">
        <v>74</v>
      </c>
      <c r="C21" t="s">
        <v>18</v>
      </c>
      <c r="D21">
        <v>0</v>
      </c>
      <c r="E21">
        <v>761.55955548142776</v>
      </c>
      <c r="F21">
        <v>0</v>
      </c>
      <c r="G21">
        <v>706.62499999999955</v>
      </c>
      <c r="H21">
        <v>302</v>
      </c>
      <c r="I21">
        <v>440</v>
      </c>
      <c r="J21">
        <v>15</v>
      </c>
      <c r="K21">
        <v>715.68296035819014</v>
      </c>
      <c r="L21">
        <v>12034.289999999999</v>
      </c>
      <c r="M21">
        <v>0</v>
      </c>
      <c r="N21">
        <v>0</v>
      </c>
      <c r="O21">
        <v>0</v>
      </c>
      <c r="P21">
        <v>7.26</v>
      </c>
      <c r="Q21">
        <v>150.65</v>
      </c>
      <c r="R21">
        <v>1730.0001999999999</v>
      </c>
      <c r="S21">
        <v>2624.8199999999997</v>
      </c>
      <c r="T21">
        <v>2390.0000000000018</v>
      </c>
      <c r="U21">
        <v>583.99787884510783</v>
      </c>
      <c r="V21">
        <v>0</v>
      </c>
      <c r="W21">
        <v>598</v>
      </c>
      <c r="X21">
        <v>190.49</v>
      </c>
      <c r="Y21">
        <v>70</v>
      </c>
      <c r="Z21">
        <v>166.08</v>
      </c>
      <c r="AA21">
        <v>1022.21</v>
      </c>
      <c r="AB21">
        <v>326.43</v>
      </c>
      <c r="AC21">
        <v>1738.51</v>
      </c>
      <c r="AD21">
        <v>271.45999999999998</v>
      </c>
      <c r="AE21">
        <v>92.85</v>
      </c>
      <c r="AF21">
        <v>83.48</v>
      </c>
      <c r="AG21">
        <v>210.99</v>
      </c>
      <c r="AH21">
        <v>96.3</v>
      </c>
      <c r="AI21">
        <v>159.01790909090909</v>
      </c>
      <c r="AJ21">
        <v>49</v>
      </c>
      <c r="AK21">
        <v>31</v>
      </c>
      <c r="AL21">
        <v>0</v>
      </c>
      <c r="AM21">
        <v>609.6</v>
      </c>
      <c r="AN21">
        <v>0</v>
      </c>
      <c r="AO21">
        <v>3.0000000000000001E-3</v>
      </c>
      <c r="AP21">
        <v>0</v>
      </c>
      <c r="AQ21">
        <v>1396.9</v>
      </c>
      <c r="AR21">
        <v>1101.5</v>
      </c>
      <c r="AS21">
        <v>137.34424518665199</v>
      </c>
      <c r="AT21">
        <v>141.21</v>
      </c>
      <c r="AU21">
        <v>291</v>
      </c>
      <c r="AV21">
        <v>703</v>
      </c>
      <c r="AW21">
        <v>4994</v>
      </c>
      <c r="AX21">
        <v>683.3</v>
      </c>
      <c r="AY21">
        <v>70</v>
      </c>
      <c r="AZ21">
        <v>401.14931528046418</v>
      </c>
      <c r="BA21">
        <v>2300</v>
      </c>
      <c r="BB21">
        <v>1533</v>
      </c>
      <c r="BC21">
        <v>10224.110000036</v>
      </c>
      <c r="BD21">
        <v>77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B22" t="s">
        <v>74</v>
      </c>
      <c r="C22" t="s">
        <v>19</v>
      </c>
      <c r="D22">
        <v>0</v>
      </c>
      <c r="E22">
        <v>845.24</v>
      </c>
      <c r="F22">
        <v>0</v>
      </c>
      <c r="G22">
        <v>1379</v>
      </c>
      <c r="H22">
        <v>0</v>
      </c>
      <c r="I22">
        <v>550</v>
      </c>
      <c r="J22">
        <v>0</v>
      </c>
      <c r="K22">
        <v>1707.091071463235</v>
      </c>
      <c r="L22">
        <v>5874.9</v>
      </c>
      <c r="M22">
        <v>0</v>
      </c>
      <c r="N22">
        <v>0</v>
      </c>
      <c r="O22">
        <v>0</v>
      </c>
      <c r="P22">
        <v>0</v>
      </c>
      <c r="Q22">
        <v>161.55199999999999</v>
      </c>
      <c r="R22">
        <v>3980.0109999999981</v>
      </c>
      <c r="S22">
        <v>390.5</v>
      </c>
      <c r="T22">
        <v>4400</v>
      </c>
      <c r="U22">
        <v>0</v>
      </c>
      <c r="V22">
        <v>0</v>
      </c>
      <c r="W22">
        <v>199.99999999999989</v>
      </c>
      <c r="X22">
        <v>1347.2154399999999</v>
      </c>
      <c r="Y22">
        <v>138</v>
      </c>
      <c r="Z22">
        <v>47</v>
      </c>
      <c r="AA22">
        <v>1176</v>
      </c>
      <c r="AB22">
        <v>1065</v>
      </c>
      <c r="AC22">
        <v>4460</v>
      </c>
      <c r="AD22">
        <v>1310</v>
      </c>
      <c r="AE22">
        <v>308</v>
      </c>
      <c r="AF22">
        <v>927</v>
      </c>
      <c r="AG22">
        <v>106.89</v>
      </c>
      <c r="AH22">
        <v>100</v>
      </c>
      <c r="AI22">
        <v>0</v>
      </c>
      <c r="AJ22">
        <v>0</v>
      </c>
      <c r="AK22">
        <v>0</v>
      </c>
      <c r="AL22">
        <v>0</v>
      </c>
      <c r="AM22">
        <v>4147</v>
      </c>
      <c r="AN22">
        <v>20</v>
      </c>
      <c r="AO22">
        <v>195</v>
      </c>
      <c r="AP22">
        <v>50</v>
      </c>
      <c r="AQ22">
        <v>5623.667160052436</v>
      </c>
      <c r="AR22">
        <v>465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134.3717305699482</v>
      </c>
      <c r="BA22">
        <v>2000</v>
      </c>
      <c r="BB22">
        <v>0</v>
      </c>
      <c r="BC22">
        <v>3.5620584590000002</v>
      </c>
      <c r="BD22">
        <v>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B23" t="s">
        <v>74</v>
      </c>
      <c r="C23" t="s">
        <v>20</v>
      </c>
      <c r="D23">
        <v>0</v>
      </c>
      <c r="E23">
        <v>0</v>
      </c>
      <c r="F23">
        <v>0</v>
      </c>
      <c r="G23">
        <v>354.4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1246.665804550948</v>
      </c>
      <c r="O23">
        <v>0</v>
      </c>
      <c r="P23">
        <v>1091.114041186858</v>
      </c>
      <c r="Q23">
        <v>330</v>
      </c>
      <c r="R23">
        <v>0</v>
      </c>
      <c r="S23">
        <v>989.9</v>
      </c>
      <c r="T23">
        <v>0</v>
      </c>
      <c r="U23">
        <v>0</v>
      </c>
      <c r="V23">
        <v>0</v>
      </c>
      <c r="W23">
        <v>0</v>
      </c>
      <c r="X23">
        <v>102.1</v>
      </c>
      <c r="Y23">
        <v>39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1580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160.78125239430369</v>
      </c>
      <c r="BA23">
        <v>0</v>
      </c>
      <c r="BB23">
        <v>0</v>
      </c>
      <c r="BC23">
        <v>0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B24" t="s">
        <v>74</v>
      </c>
      <c r="C24" t="s">
        <v>21</v>
      </c>
      <c r="D24">
        <v>0</v>
      </c>
      <c r="E24">
        <v>700</v>
      </c>
      <c r="F24">
        <v>0</v>
      </c>
      <c r="G24">
        <v>1941.03505</v>
      </c>
      <c r="H24">
        <v>0</v>
      </c>
      <c r="I24">
        <v>0</v>
      </c>
      <c r="J24">
        <v>0</v>
      </c>
      <c r="K24">
        <v>100</v>
      </c>
      <c r="L24">
        <v>5499.3500000000031</v>
      </c>
      <c r="M24">
        <v>0</v>
      </c>
      <c r="N24">
        <v>0</v>
      </c>
      <c r="O24">
        <v>0</v>
      </c>
      <c r="P24">
        <v>0</v>
      </c>
      <c r="Q24">
        <v>135</v>
      </c>
      <c r="R24">
        <v>0</v>
      </c>
      <c r="S24">
        <v>4640.8315764023209</v>
      </c>
      <c r="T24">
        <v>6500.0000000000018</v>
      </c>
      <c r="U24">
        <v>250</v>
      </c>
      <c r="V24">
        <v>0</v>
      </c>
      <c r="W24">
        <v>57</v>
      </c>
      <c r="X24">
        <v>0</v>
      </c>
      <c r="Y24">
        <v>650</v>
      </c>
      <c r="Z24">
        <v>29.724077881021</v>
      </c>
      <c r="AA24">
        <v>257.08374644114872</v>
      </c>
      <c r="AB24">
        <v>332.47660623208282</v>
      </c>
      <c r="AC24">
        <v>2152.1748116982949</v>
      </c>
      <c r="AD24">
        <v>153.93529074806909</v>
      </c>
      <c r="AE24">
        <v>13.385677456353839</v>
      </c>
      <c r="AF24">
        <v>61.21978954303006</v>
      </c>
      <c r="AG24">
        <v>40</v>
      </c>
      <c r="AH24">
        <v>8.571428571428573</v>
      </c>
      <c r="AI24">
        <v>150</v>
      </c>
      <c r="AJ24">
        <v>0</v>
      </c>
      <c r="AK24">
        <v>0</v>
      </c>
      <c r="AL24">
        <v>0</v>
      </c>
      <c r="AM24">
        <v>700</v>
      </c>
      <c r="AN24">
        <v>1774.7</v>
      </c>
      <c r="AO24">
        <v>1563.7</v>
      </c>
      <c r="AP24">
        <v>4752.6000000000004</v>
      </c>
      <c r="AQ24">
        <v>0</v>
      </c>
      <c r="AR24">
        <v>0</v>
      </c>
      <c r="AS24">
        <v>0</v>
      </c>
      <c r="AT24">
        <v>0</v>
      </c>
      <c r="AU24">
        <v>214.2</v>
      </c>
      <c r="AV24">
        <v>323.39999999999998</v>
      </c>
      <c r="AW24">
        <v>936.59999999999991</v>
      </c>
      <c r="AX24">
        <v>264.60000000000002</v>
      </c>
      <c r="AY24">
        <v>108</v>
      </c>
      <c r="AZ24">
        <v>0</v>
      </c>
      <c r="BA24">
        <v>0</v>
      </c>
      <c r="BB24">
        <v>0</v>
      </c>
      <c r="BC24">
        <v>8017.5813586354516</v>
      </c>
      <c r="BD24">
        <v>235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B25" t="s">
        <v>75</v>
      </c>
      <c r="C25" t="s">
        <v>22</v>
      </c>
      <c r="D25">
        <v>0</v>
      </c>
      <c r="E25">
        <v>5314.9569999999994</v>
      </c>
      <c r="F25">
        <v>810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13600</v>
      </c>
      <c r="U25">
        <v>1000</v>
      </c>
      <c r="V25">
        <v>0</v>
      </c>
      <c r="W25">
        <v>3991.0000000000009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16000.4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3700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3449.9999999999982</v>
      </c>
      <c r="AZ25">
        <v>11764.179636950001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t="s">
        <v>75</v>
      </c>
      <c r="C26" t="s">
        <v>23</v>
      </c>
      <c r="D26">
        <v>1721680</v>
      </c>
      <c r="E26">
        <v>769036.56799999997</v>
      </c>
      <c r="F26">
        <v>1753710</v>
      </c>
      <c r="G26">
        <v>0</v>
      </c>
      <c r="H26">
        <v>842860.85938125988</v>
      </c>
      <c r="I26">
        <v>8179438.969764838</v>
      </c>
      <c r="J26">
        <v>0</v>
      </c>
      <c r="K26">
        <v>2500</v>
      </c>
      <c r="L26">
        <v>258578.02197802198</v>
      </c>
      <c r="M26">
        <v>0</v>
      </c>
      <c r="N26">
        <v>0</v>
      </c>
      <c r="O26">
        <v>0</v>
      </c>
      <c r="P26">
        <v>0</v>
      </c>
      <c r="Q26">
        <v>0</v>
      </c>
      <c r="R26">
        <v>11648512.501010001</v>
      </c>
      <c r="S26">
        <v>5530000</v>
      </c>
      <c r="T26">
        <v>10000000</v>
      </c>
      <c r="U26">
        <v>4044000</v>
      </c>
      <c r="V26">
        <v>0</v>
      </c>
      <c r="W26">
        <v>2045910</v>
      </c>
      <c r="X26">
        <v>0</v>
      </c>
      <c r="Y26">
        <v>0</v>
      </c>
      <c r="Z26">
        <v>572400</v>
      </c>
      <c r="AA26">
        <v>187000</v>
      </c>
      <c r="AB26">
        <v>803359.99999999988</v>
      </c>
      <c r="AC26">
        <v>3707000</v>
      </c>
      <c r="AD26">
        <v>153800</v>
      </c>
      <c r="AE26">
        <v>144400</v>
      </c>
      <c r="AF26">
        <v>81300.000000000015</v>
      </c>
      <c r="AG26">
        <v>0</v>
      </c>
      <c r="AH26">
        <v>0</v>
      </c>
      <c r="AI26">
        <v>0</v>
      </c>
      <c r="AJ26">
        <v>582400.00000000012</v>
      </c>
      <c r="AK26">
        <v>628336.99999999988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820.00000000000011</v>
      </c>
      <c r="AR26">
        <v>1289600</v>
      </c>
      <c r="AS26">
        <v>2361865</v>
      </c>
      <c r="AT26">
        <v>646000</v>
      </c>
      <c r="AU26">
        <v>14426307</v>
      </c>
      <c r="AV26">
        <v>14798598.9</v>
      </c>
      <c r="AW26">
        <v>2635077</v>
      </c>
      <c r="AX26">
        <v>71350</v>
      </c>
      <c r="AY26">
        <v>0</v>
      </c>
      <c r="AZ26">
        <v>17241.545062499998</v>
      </c>
      <c r="BA26">
        <v>102338808.5720385</v>
      </c>
      <c r="BB26">
        <v>890000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B27" t="s">
        <v>75</v>
      </c>
      <c r="C27" t="s">
        <v>24</v>
      </c>
      <c r="D27">
        <v>0</v>
      </c>
      <c r="E27">
        <v>1739213</v>
      </c>
      <c r="F27">
        <v>3430</v>
      </c>
      <c r="G27">
        <v>0</v>
      </c>
      <c r="H27">
        <v>255257.29242979237</v>
      </c>
      <c r="I27">
        <v>100000</v>
      </c>
      <c r="J27">
        <v>0</v>
      </c>
      <c r="K27">
        <v>2300</v>
      </c>
      <c r="L27">
        <v>416759</v>
      </c>
      <c r="M27">
        <v>0</v>
      </c>
      <c r="N27">
        <v>0</v>
      </c>
      <c r="O27">
        <v>0</v>
      </c>
      <c r="P27">
        <v>0</v>
      </c>
      <c r="Q27">
        <v>0</v>
      </c>
      <c r="R27">
        <v>5961860</v>
      </c>
      <c r="S27">
        <v>0</v>
      </c>
      <c r="T27">
        <v>90000.000000000015</v>
      </c>
      <c r="U27">
        <v>4500</v>
      </c>
      <c r="V27">
        <v>0</v>
      </c>
      <c r="W27">
        <v>18300</v>
      </c>
      <c r="X27">
        <v>0</v>
      </c>
      <c r="Y27">
        <v>0</v>
      </c>
      <c r="Z27">
        <v>0</v>
      </c>
      <c r="AA27">
        <v>0</v>
      </c>
      <c r="AB27">
        <v>93200</v>
      </c>
      <c r="AC27">
        <v>194000</v>
      </c>
      <c r="AD27">
        <v>0</v>
      </c>
      <c r="AE27">
        <v>0</v>
      </c>
      <c r="AF27">
        <v>20400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8659715.9900000021</v>
      </c>
      <c r="AO27">
        <v>23092366.829999998</v>
      </c>
      <c r="AP27">
        <v>57825336.631951004</v>
      </c>
      <c r="AQ27">
        <v>1240</v>
      </c>
      <c r="AR27">
        <v>2017900</v>
      </c>
      <c r="AS27">
        <v>1506400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45547.683803749998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B28" t="s">
        <v>75</v>
      </c>
      <c r="C28" t="s">
        <v>25</v>
      </c>
      <c r="D28">
        <v>0</v>
      </c>
      <c r="E28">
        <v>1800</v>
      </c>
      <c r="F28">
        <v>0</v>
      </c>
      <c r="G28">
        <v>5750</v>
      </c>
      <c r="H28">
        <v>218635.75396825399</v>
      </c>
      <c r="I28">
        <v>109930.6666666667</v>
      </c>
      <c r="J28">
        <v>0</v>
      </c>
      <c r="K28">
        <v>3700</v>
      </c>
      <c r="L28">
        <v>629879.78899846424</v>
      </c>
      <c r="M28">
        <v>0</v>
      </c>
      <c r="N28">
        <v>0</v>
      </c>
      <c r="O28">
        <v>0</v>
      </c>
      <c r="P28">
        <v>0</v>
      </c>
      <c r="Q28">
        <v>0</v>
      </c>
      <c r="R28">
        <v>175221</v>
      </c>
      <c r="S28">
        <v>0</v>
      </c>
      <c r="T28">
        <v>10000</v>
      </c>
      <c r="U28">
        <v>3500</v>
      </c>
      <c r="V28">
        <v>0</v>
      </c>
      <c r="W28">
        <v>0</v>
      </c>
      <c r="X28">
        <v>0</v>
      </c>
      <c r="Y28">
        <v>1720</v>
      </c>
      <c r="Z28">
        <v>0</v>
      </c>
      <c r="AA28">
        <v>0</v>
      </c>
      <c r="AB28">
        <v>4300</v>
      </c>
      <c r="AC28">
        <v>31300</v>
      </c>
      <c r="AD28">
        <v>3600</v>
      </c>
      <c r="AE28">
        <v>7800</v>
      </c>
      <c r="AF28">
        <v>2300</v>
      </c>
      <c r="AG28">
        <v>10600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6350.0000000000018</v>
      </c>
      <c r="AR28">
        <v>0</v>
      </c>
      <c r="AS28">
        <v>0</v>
      </c>
      <c r="AT28">
        <v>194000</v>
      </c>
      <c r="AU28">
        <v>0</v>
      </c>
      <c r="AV28">
        <v>0</v>
      </c>
      <c r="AW28">
        <v>0</v>
      </c>
      <c r="AX28">
        <v>0</v>
      </c>
      <c r="AY28">
        <v>2596</v>
      </c>
      <c r="AZ28">
        <v>4099.5445</v>
      </c>
      <c r="BA28">
        <v>0</v>
      </c>
      <c r="BB28">
        <v>13500</v>
      </c>
      <c r="BC28">
        <v>26380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B29" t="s">
        <v>75</v>
      </c>
      <c r="C29" t="s">
        <v>26</v>
      </c>
      <c r="D29">
        <v>0</v>
      </c>
      <c r="E29">
        <v>101.6363406676946</v>
      </c>
      <c r="F29">
        <v>0</v>
      </c>
      <c r="G29">
        <v>1920.28</v>
      </c>
      <c r="H29">
        <v>0</v>
      </c>
      <c r="I29">
        <v>610</v>
      </c>
      <c r="J29">
        <v>164</v>
      </c>
      <c r="K29">
        <v>2439.8716319999999</v>
      </c>
      <c r="L29">
        <v>6400.01</v>
      </c>
      <c r="M29">
        <v>0</v>
      </c>
      <c r="N29">
        <v>0</v>
      </c>
      <c r="O29">
        <v>0</v>
      </c>
      <c r="P29">
        <v>0</v>
      </c>
      <c r="Q29">
        <v>0</v>
      </c>
      <c r="R29">
        <v>5000</v>
      </c>
      <c r="S29">
        <v>167.58</v>
      </c>
      <c r="T29">
        <v>940.00000000000102</v>
      </c>
      <c r="U29">
        <v>1650</v>
      </c>
      <c r="V29">
        <v>150</v>
      </c>
      <c r="W29">
        <v>60</v>
      </c>
      <c r="X29">
        <v>224</v>
      </c>
      <c r="Y29">
        <v>800</v>
      </c>
      <c r="Z29">
        <v>11120</v>
      </c>
      <c r="AA29">
        <v>1520</v>
      </c>
      <c r="AB29">
        <v>12672.02</v>
      </c>
      <c r="AC29">
        <v>11785.6</v>
      </c>
      <c r="AD29">
        <v>4066</v>
      </c>
      <c r="AE29">
        <v>12024</v>
      </c>
      <c r="AF29">
        <v>7248</v>
      </c>
      <c r="AG29">
        <v>200</v>
      </c>
      <c r="AH29">
        <v>0</v>
      </c>
      <c r="AI29">
        <v>160</v>
      </c>
      <c r="AJ29">
        <v>0</v>
      </c>
      <c r="AK29">
        <v>0</v>
      </c>
      <c r="AL29">
        <v>0</v>
      </c>
      <c r="AM29">
        <v>38650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400</v>
      </c>
      <c r="AT29">
        <v>0</v>
      </c>
      <c r="AU29">
        <v>18.022415792810069</v>
      </c>
      <c r="AV29">
        <v>98.153013817793095</v>
      </c>
      <c r="AW29">
        <v>1426.2589723951401</v>
      </c>
      <c r="AX29">
        <v>622.09911994493802</v>
      </c>
      <c r="AY29">
        <v>700</v>
      </c>
      <c r="AZ29">
        <v>666.66</v>
      </c>
      <c r="BA29">
        <v>0</v>
      </c>
      <c r="BB29">
        <v>510.8</v>
      </c>
      <c r="BC29">
        <v>10360.6965</v>
      </c>
      <c r="BD29">
        <v>400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C45E-4D24-4DF6-A916-90FC51EA202B}">
  <dimension ref="A1:G24"/>
  <sheetViews>
    <sheetView workbookViewId="0">
      <selection activeCell="A5" sqref="A5"/>
    </sheetView>
  </sheetViews>
  <sheetFormatPr defaultRowHeight="15" x14ac:dyDescent="0.25"/>
  <cols>
    <col min="1" max="1" width="57" bestFit="1" customWidth="1"/>
  </cols>
  <sheetData>
    <row r="1" spans="1:7" x14ac:dyDescent="0.25">
      <c r="A1" t="s">
        <v>82</v>
      </c>
      <c r="B1" t="s">
        <v>80</v>
      </c>
      <c r="C1" t="s">
        <v>81</v>
      </c>
      <c r="D1" t="s">
        <v>97</v>
      </c>
      <c r="E1" t="s">
        <v>98</v>
      </c>
      <c r="F1" t="s">
        <v>99</v>
      </c>
      <c r="G1" t="s">
        <v>100</v>
      </c>
    </row>
    <row r="2" spans="1:7" x14ac:dyDescent="0.25">
      <c r="A2" t="s">
        <v>101</v>
      </c>
      <c r="B2">
        <v>14911</v>
      </c>
      <c r="C2">
        <v>5310</v>
      </c>
      <c r="D2" s="1">
        <f t="shared" ref="D2" si="0">B2/B$15</f>
        <v>1.0002012342366515</v>
      </c>
      <c r="E2" s="1">
        <f t="shared" ref="E2" si="1">C2/C$15</f>
        <v>1.0001883593897156</v>
      </c>
      <c r="F2">
        <f>D2*Sheet1!$AM$20</f>
        <v>46179.219785504931</v>
      </c>
      <c r="G2">
        <f>E2*Sheet1!$AM$17</f>
        <v>11635.191184780562</v>
      </c>
    </row>
    <row r="3" spans="1:7" x14ac:dyDescent="0.25">
      <c r="A3" t="s">
        <v>83</v>
      </c>
      <c r="B3">
        <v>1167</v>
      </c>
      <c r="C3">
        <v>734</v>
      </c>
      <c r="D3" s="1">
        <f t="shared" ref="D3:D13" si="2">B3/B$15</f>
        <v>7.8280118057418829E-2</v>
      </c>
      <c r="E3" s="1">
        <f t="shared" ref="E3:E13" si="3">C3/C$15</f>
        <v>0.13825579205123376</v>
      </c>
      <c r="F3">
        <f>D3*Sheet1!$AM$20</f>
        <v>3614.1874783504963</v>
      </c>
      <c r="G3">
        <f>E3*Sheet1!$AM$17</f>
        <v>1608.3296289320024</v>
      </c>
    </row>
    <row r="4" spans="1:7" x14ac:dyDescent="0.25">
      <c r="A4" t="s">
        <v>110</v>
      </c>
      <c r="B4">
        <v>870</v>
      </c>
      <c r="C4">
        <v>581</v>
      </c>
      <c r="D4" s="1">
        <f t="shared" si="2"/>
        <v>5.8357928628924069E-2</v>
      </c>
      <c r="E4" s="1">
        <f t="shared" si="3"/>
        <v>0.10943680542475043</v>
      </c>
      <c r="F4">
        <f>D4*Sheet1!$AM$20</f>
        <v>2694.3814105954857</v>
      </c>
      <c r="G4">
        <f>E4*Sheet1!$AM$17</f>
        <v>1273.0783575061216</v>
      </c>
    </row>
    <row r="5" spans="1:7" x14ac:dyDescent="0.25">
      <c r="A5" t="s">
        <v>85</v>
      </c>
      <c r="B5">
        <v>905</v>
      </c>
      <c r="C5">
        <v>222</v>
      </c>
      <c r="D5" s="1">
        <f t="shared" si="2"/>
        <v>6.0705661389857793E-2</v>
      </c>
      <c r="E5" s="1">
        <f t="shared" si="3"/>
        <v>4.1815784516858162E-2</v>
      </c>
      <c r="F5">
        <f>D5*Sheet1!$AM$20</f>
        <v>2802.7760650447294</v>
      </c>
      <c r="G5">
        <f>E5*Sheet1!$AM$17</f>
        <v>486.44302128461101</v>
      </c>
    </row>
    <row r="6" spans="1:7" x14ac:dyDescent="0.25">
      <c r="A6" t="s">
        <v>86</v>
      </c>
      <c r="B6">
        <v>1295</v>
      </c>
      <c r="C6">
        <v>74</v>
      </c>
      <c r="D6" s="1">
        <f t="shared" si="2"/>
        <v>8.6866112154547898E-2</v>
      </c>
      <c r="E6" s="1">
        <f t="shared" si="3"/>
        <v>1.3938594838952722E-2</v>
      </c>
      <c r="F6">
        <f>D6*Sheet1!$AM$20</f>
        <v>4010.6022146220166</v>
      </c>
      <c r="G6">
        <f>E6*Sheet1!$AM$17</f>
        <v>162.14767376153702</v>
      </c>
    </row>
    <row r="7" spans="1:7" x14ac:dyDescent="0.25">
      <c r="A7" t="s">
        <v>87</v>
      </c>
      <c r="B7">
        <v>598</v>
      </c>
      <c r="C7">
        <v>1351</v>
      </c>
      <c r="D7" s="1">
        <f t="shared" si="2"/>
        <v>4.011269117252482E-2</v>
      </c>
      <c r="E7" s="1">
        <f t="shared" si="3"/>
        <v>0.25447353550574497</v>
      </c>
      <c r="F7">
        <f>D7*Sheet1!$AM$20</f>
        <v>1852.0000960185064</v>
      </c>
      <c r="G7">
        <f>E7*Sheet1!$AM$17</f>
        <v>2960.2906385383312</v>
      </c>
    </row>
    <row r="8" spans="1:7" x14ac:dyDescent="0.25">
      <c r="A8" t="s">
        <v>88</v>
      </c>
      <c r="B8">
        <v>1909</v>
      </c>
      <c r="C8">
        <v>171</v>
      </c>
      <c r="D8" s="1">
        <f t="shared" si="2"/>
        <v>0.12805205258921384</v>
      </c>
      <c r="E8" s="1">
        <f t="shared" si="3"/>
        <v>3.2209455641363724E-2</v>
      </c>
      <c r="F8">
        <f>D8*Sheet1!$AM$20</f>
        <v>5912.1541526744622</v>
      </c>
      <c r="G8">
        <f>E8*Sheet1!$AM$17</f>
        <v>374.6925974759842</v>
      </c>
    </row>
    <row r="9" spans="1:7" x14ac:dyDescent="0.25">
      <c r="A9" t="s">
        <v>89</v>
      </c>
      <c r="B9">
        <v>769</v>
      </c>
      <c r="C9">
        <v>34</v>
      </c>
      <c r="D9" s="1">
        <f t="shared" si="2"/>
        <v>5.1583042661658168E-2</v>
      </c>
      <c r="E9" s="1">
        <f t="shared" si="3"/>
        <v>6.4042192503296286E-3</v>
      </c>
      <c r="F9">
        <f>D9*Sheet1!$AM$20</f>
        <v>2381.5854077562399</v>
      </c>
      <c r="G9">
        <f>E9*Sheet1!$AM$17</f>
        <v>74.500282539084566</v>
      </c>
    </row>
    <row r="10" spans="1:7" x14ac:dyDescent="0.25">
      <c r="A10" t="s">
        <v>90</v>
      </c>
      <c r="B10">
        <v>1447</v>
      </c>
      <c r="C10">
        <v>668</v>
      </c>
      <c r="D10" s="1">
        <f t="shared" si="2"/>
        <v>9.7061980144888649E-2</v>
      </c>
      <c r="E10" s="1">
        <f t="shared" si="3"/>
        <v>0.12582407233000564</v>
      </c>
      <c r="F10">
        <f>D10*Sheet1!$AM$20</f>
        <v>4481.3447139444461</v>
      </c>
      <c r="G10">
        <f>E10*Sheet1!$AM$17</f>
        <v>1463.7114334149555</v>
      </c>
    </row>
    <row r="11" spans="1:7" x14ac:dyDescent="0.25">
      <c r="A11" t="s">
        <v>91</v>
      </c>
      <c r="B11">
        <v>1553</v>
      </c>
      <c r="C11">
        <v>535</v>
      </c>
      <c r="D11" s="1">
        <f t="shared" si="2"/>
        <v>0.10417225650657365</v>
      </c>
      <c r="E11" s="1">
        <f t="shared" si="3"/>
        <v>0.10077227349783387</v>
      </c>
      <c r="F11">
        <f>D11*Sheet1!$AM$20</f>
        <v>4809.6256674192982</v>
      </c>
      <c r="G11">
        <f>E11*Sheet1!$AM$17</f>
        <v>1172.2838576003014</v>
      </c>
    </row>
    <row r="12" spans="1:7" x14ac:dyDescent="0.25">
      <c r="A12" t="s">
        <v>92</v>
      </c>
      <c r="B12">
        <v>560</v>
      </c>
      <c r="C12">
        <v>567</v>
      </c>
      <c r="D12" s="1">
        <f t="shared" si="2"/>
        <v>3.7563724174939632E-2</v>
      </c>
      <c r="E12" s="1">
        <f t="shared" si="3"/>
        <v>0.10679977396873234</v>
      </c>
      <c r="F12">
        <f>D12*Sheet1!$AM$20</f>
        <v>1734.314471187899</v>
      </c>
      <c r="G12">
        <f>E12*Sheet1!$AM$17</f>
        <v>1242.4017705782633</v>
      </c>
    </row>
    <row r="13" spans="1:7" x14ac:dyDescent="0.25">
      <c r="A13" t="s">
        <v>93</v>
      </c>
      <c r="B13">
        <v>2643</v>
      </c>
      <c r="C13">
        <v>300</v>
      </c>
      <c r="D13" s="1">
        <f t="shared" si="2"/>
        <v>0.17728736248993829</v>
      </c>
      <c r="E13" s="1">
        <f t="shared" si="3"/>
        <v>5.6507816914673194E-2</v>
      </c>
      <c r="F13">
        <f>D13*Sheet1!$AM$20</f>
        <v>8185.3449059814584</v>
      </c>
      <c r="G13">
        <f>E13*Sheet1!$AM$17</f>
        <v>657.35543416839323</v>
      </c>
    </row>
    <row r="14" spans="1:7" x14ac:dyDescent="0.25">
      <c r="A14" t="s">
        <v>94</v>
      </c>
      <c r="B14">
        <v>1192</v>
      </c>
      <c r="C14">
        <v>72</v>
      </c>
      <c r="D14" s="1">
        <f t="shared" ref="D14" si="4">B14/B$15</f>
        <v>7.9957070029514354E-2</v>
      </c>
      <c r="E14" s="1">
        <f t="shared" ref="E14" si="5">C14/C$15</f>
        <v>1.3561876059521567E-2</v>
      </c>
      <c r="F14">
        <f>D14*Sheet1!$AM$20</f>
        <v>3691.6122315285279</v>
      </c>
      <c r="G14">
        <f>E14*Sheet1!$AM$17</f>
        <v>157.76530420041439</v>
      </c>
    </row>
    <row r="15" spans="1:7" x14ac:dyDescent="0.25">
      <c r="A15" t="s">
        <v>104</v>
      </c>
      <c r="B15">
        <f>SUM(B3:B14)</f>
        <v>14908</v>
      </c>
      <c r="C15">
        <f>SUM(C3:C14)</f>
        <v>5309</v>
      </c>
      <c r="D15">
        <f t="shared" ref="D15:G15" si="6">SUM(D3:D14)</f>
        <v>0.99999999999999989</v>
      </c>
      <c r="E15">
        <f t="shared" si="6"/>
        <v>1</v>
      </c>
      <c r="F15">
        <f t="shared" si="6"/>
        <v>46169.928815123567</v>
      </c>
      <c r="G15">
        <f t="shared" si="6"/>
        <v>11633</v>
      </c>
    </row>
    <row r="17" spans="1:2" x14ac:dyDescent="0.25">
      <c r="A17" t="s">
        <v>95</v>
      </c>
      <c r="B17">
        <v>3</v>
      </c>
    </row>
    <row r="19" spans="1:2" x14ac:dyDescent="0.25">
      <c r="A19" t="s">
        <v>107</v>
      </c>
    </row>
    <row r="21" spans="1:2" x14ac:dyDescent="0.25">
      <c r="A21" t="s">
        <v>77</v>
      </c>
    </row>
    <row r="22" spans="1:2" x14ac:dyDescent="0.25">
      <c r="A22" t="s">
        <v>102</v>
      </c>
    </row>
    <row r="23" spans="1:2" x14ac:dyDescent="0.25">
      <c r="A23" t="s">
        <v>78</v>
      </c>
    </row>
    <row r="24" spans="1:2" x14ac:dyDescent="0.25">
      <c r="B24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3A2B-6B0F-49D4-82DD-7D05E9C72186}">
  <dimension ref="A1:H26"/>
  <sheetViews>
    <sheetView workbookViewId="0">
      <selection activeCell="K29" sqref="K29"/>
    </sheetView>
  </sheetViews>
  <sheetFormatPr defaultRowHeight="15" x14ac:dyDescent="0.25"/>
  <cols>
    <col min="1" max="1" width="57" bestFit="1" customWidth="1"/>
  </cols>
  <sheetData>
    <row r="1" spans="1:8" x14ac:dyDescent="0.25">
      <c r="A1" t="s">
        <v>82</v>
      </c>
      <c r="B1" t="s">
        <v>80</v>
      </c>
      <c r="C1" t="s">
        <v>81</v>
      </c>
      <c r="E1" t="s">
        <v>108</v>
      </c>
      <c r="F1" t="s">
        <v>109</v>
      </c>
      <c r="G1" t="s">
        <v>105</v>
      </c>
      <c r="H1" t="s">
        <v>106</v>
      </c>
    </row>
    <row r="2" spans="1:8" x14ac:dyDescent="0.25">
      <c r="A2" t="s">
        <v>101</v>
      </c>
      <c r="B2">
        <v>11494</v>
      </c>
      <c r="C2">
        <v>10053</v>
      </c>
      <c r="E2">
        <f>B2*1000</f>
        <v>11494000</v>
      </c>
      <c r="F2">
        <f>C2*1000</f>
        <v>10053000</v>
      </c>
      <c r="G2">
        <f>E2/(_xlfn.XLOOKUP(A2,InstalledCapacitiesNL!A:A,InstalledCapacitiesNL!B:B)*8760)</f>
        <v>8.7995470231440179E-2</v>
      </c>
      <c r="H2">
        <f>F2/(_xlfn.XLOOKUP(A2,InstalledCapacitiesNL!A:A,InstalledCapacitiesNL!C:C)*8760)</f>
        <v>0.21612104326290535</v>
      </c>
    </row>
    <row r="3" spans="1:8" x14ac:dyDescent="0.25">
      <c r="A3" t="s">
        <v>83</v>
      </c>
      <c r="B3">
        <v>913</v>
      </c>
      <c r="C3">
        <v>1548</v>
      </c>
      <c r="E3">
        <f t="shared" ref="E3:E14" si="0">B3*1000</f>
        <v>913000</v>
      </c>
      <c r="F3">
        <f t="shared" ref="F3:F14" si="1">C3*1000</f>
        <v>1548000</v>
      </c>
      <c r="G3">
        <f>E3/(_xlfn.XLOOKUP(A3,InstalledCapacitiesNL!A:A,InstalledCapacitiesNL!B:B)*8760)</f>
        <v>8.9309121073039802E-2</v>
      </c>
      <c r="H3">
        <f>F3/(_xlfn.XLOOKUP(A3,InstalledCapacitiesNL!A:A,InstalledCapacitiesNL!C:C)*8760)</f>
        <v>0.24075249150834235</v>
      </c>
    </row>
    <row r="4" spans="1:8" x14ac:dyDescent="0.25">
      <c r="A4" t="s">
        <v>84</v>
      </c>
      <c r="B4">
        <v>694</v>
      </c>
      <c r="C4">
        <v>951</v>
      </c>
      <c r="E4">
        <f t="shared" si="0"/>
        <v>694000</v>
      </c>
      <c r="F4">
        <f t="shared" si="1"/>
        <v>951000</v>
      </c>
      <c r="G4" t="e">
        <f>E4/(_xlfn.XLOOKUP(A4,InstalledCapacitiesNL!A:A,InstalledCapacitiesNL!B:B)*8760)</f>
        <v>#N/A</v>
      </c>
      <c r="H4" t="e">
        <f>F4/(_xlfn.XLOOKUP(A4,InstalledCapacitiesNL!A:A,InstalledCapacitiesNL!C:C)*8760)</f>
        <v>#N/A</v>
      </c>
    </row>
    <row r="5" spans="1:8" x14ac:dyDescent="0.25">
      <c r="A5" t="s">
        <v>85</v>
      </c>
      <c r="B5">
        <v>705</v>
      </c>
      <c r="C5">
        <v>207</v>
      </c>
      <c r="E5">
        <f t="shared" si="0"/>
        <v>705000</v>
      </c>
      <c r="F5">
        <f t="shared" si="1"/>
        <v>207000</v>
      </c>
      <c r="G5">
        <f>E5/(_xlfn.XLOOKUP(A5,InstalledCapacitiesNL!A:A,InstalledCapacitiesNL!B:B)*8760)</f>
        <v>8.8927571331264665E-2</v>
      </c>
      <c r="H5">
        <f>F5/(_xlfn.XLOOKUP(A5,InstalledCapacitiesNL!A:A,InstalledCapacitiesNL!C:C)*8760)</f>
        <v>0.10644205849685302</v>
      </c>
    </row>
    <row r="6" spans="1:8" x14ac:dyDescent="0.25">
      <c r="A6" t="s">
        <v>86</v>
      </c>
      <c r="B6">
        <v>957</v>
      </c>
      <c r="C6">
        <v>135</v>
      </c>
      <c r="E6">
        <f t="shared" si="0"/>
        <v>957000</v>
      </c>
      <c r="F6">
        <f t="shared" si="1"/>
        <v>135000</v>
      </c>
      <c r="G6">
        <f>E6/(_xlfn.XLOOKUP(A6,InstalledCapacitiesNL!A:A,InstalledCapacitiesNL!B:B)*8760)</f>
        <v>8.4360289839741892E-2</v>
      </c>
      <c r="H6">
        <f>F6/(_xlfn.XLOOKUP(A6,InstalledCapacitiesNL!A:A,InstalledCapacitiesNL!C:C)*8760)</f>
        <v>0.20825620140688633</v>
      </c>
    </row>
    <row r="7" spans="1:8" x14ac:dyDescent="0.25">
      <c r="A7" t="s">
        <v>87</v>
      </c>
      <c r="B7">
        <v>446</v>
      </c>
      <c r="C7">
        <v>2327</v>
      </c>
      <c r="E7">
        <f t="shared" si="0"/>
        <v>446000</v>
      </c>
      <c r="F7">
        <f t="shared" si="1"/>
        <v>2327000</v>
      </c>
      <c r="G7">
        <f>E7/(_xlfn.XLOOKUP(A7,InstalledCapacitiesNL!A:A,InstalledCapacitiesNL!B:B)*8760)</f>
        <v>8.5139200684167929E-2</v>
      </c>
      <c r="H7">
        <f>F7/(_xlfn.XLOOKUP(A7,InstalledCapacitiesNL!A:A,InstalledCapacitiesNL!C:C)*8760)</f>
        <v>0.19662418164795906</v>
      </c>
    </row>
    <row r="8" spans="1:8" x14ac:dyDescent="0.25">
      <c r="A8" t="s">
        <v>88</v>
      </c>
      <c r="B8">
        <v>1430</v>
      </c>
      <c r="C8">
        <v>346</v>
      </c>
      <c r="E8">
        <f t="shared" si="0"/>
        <v>1430000</v>
      </c>
      <c r="F8">
        <f t="shared" si="1"/>
        <v>346000</v>
      </c>
      <c r="G8">
        <f>E8/(_xlfn.XLOOKUP(A8,InstalledCapacitiesNL!A:A,InstalledCapacitiesNL!B:B)*8760)</f>
        <v>8.5511791059413353E-2</v>
      </c>
      <c r="H8">
        <f>F8/(_xlfn.XLOOKUP(A8,InstalledCapacitiesNL!A:A,InstalledCapacitiesNL!C:C)*8760)</f>
        <v>0.23098080055542203</v>
      </c>
    </row>
    <row r="9" spans="1:8" x14ac:dyDescent="0.25">
      <c r="A9" t="s">
        <v>89</v>
      </c>
      <c r="B9">
        <v>590</v>
      </c>
      <c r="C9">
        <v>72</v>
      </c>
      <c r="E9">
        <f t="shared" si="0"/>
        <v>590000</v>
      </c>
      <c r="F9">
        <f t="shared" si="1"/>
        <v>72000</v>
      </c>
      <c r="G9">
        <f>E9/(_xlfn.XLOOKUP(A9,InstalledCapacitiesNL!A:A,InstalledCapacitiesNL!B:B)*8760)</f>
        <v>8.758335263136019E-2</v>
      </c>
      <c r="H9">
        <f>F9/(_xlfn.XLOOKUP(A9,InstalledCapacitiesNL!A:A,InstalledCapacitiesNL!C:C)*8760)</f>
        <v>0.24174053182917002</v>
      </c>
    </row>
    <row r="10" spans="1:8" x14ac:dyDescent="0.25">
      <c r="A10" t="s">
        <v>90</v>
      </c>
      <c r="B10">
        <v>1126</v>
      </c>
      <c r="C10">
        <v>1611</v>
      </c>
      <c r="E10">
        <f t="shared" si="0"/>
        <v>1126000</v>
      </c>
      <c r="F10">
        <f t="shared" si="1"/>
        <v>1611000</v>
      </c>
      <c r="G10">
        <f>E10/(_xlfn.XLOOKUP(A10,InstalledCapacitiesNL!A:A,InstalledCapacitiesNL!B:B)*8760)</f>
        <v>8.8831245877946177E-2</v>
      </c>
      <c r="H10">
        <f>F10/(_xlfn.XLOOKUP(A10,InstalledCapacitiesNL!A:A,InstalledCapacitiesNL!C:C)*8760)</f>
        <v>0.27530555327700762</v>
      </c>
    </row>
    <row r="11" spans="1:8" x14ac:dyDescent="0.25">
      <c r="A11" t="s">
        <v>91</v>
      </c>
      <c r="B11">
        <v>1229</v>
      </c>
      <c r="C11">
        <v>1052</v>
      </c>
      <c r="E11">
        <f t="shared" si="0"/>
        <v>1229000</v>
      </c>
      <c r="F11">
        <f t="shared" si="1"/>
        <v>1052000</v>
      </c>
      <c r="G11">
        <f>E11/(_xlfn.XLOOKUP(A11,InstalledCapacitiesNL!A:A,InstalledCapacitiesNL!B:B)*8760)</f>
        <v>9.0339216775896999E-2</v>
      </c>
      <c r="H11">
        <f>F11/(_xlfn.XLOOKUP(A11,InstalledCapacitiesNL!A:A,InstalledCapacitiesNL!C:C)*8760)</f>
        <v>0.22446976486152007</v>
      </c>
    </row>
    <row r="12" spans="1:8" x14ac:dyDescent="0.25">
      <c r="A12" t="s">
        <v>92</v>
      </c>
      <c r="B12">
        <v>451</v>
      </c>
      <c r="C12">
        <v>1170</v>
      </c>
      <c r="E12">
        <f t="shared" si="0"/>
        <v>451000</v>
      </c>
      <c r="F12">
        <f t="shared" si="1"/>
        <v>1170000</v>
      </c>
      <c r="G12">
        <f>E12/(_xlfn.XLOOKUP(A12,InstalledCapacitiesNL!A:A,InstalledCapacitiesNL!B:B)*8760)</f>
        <v>9.1935746901500331E-2</v>
      </c>
      <c r="H12">
        <f>F12/(_xlfn.XLOOKUP(A12,InstalledCapacitiesNL!A:A,InstalledCapacitiesNL!C:C)*8760)</f>
        <v>0.23555845473653692</v>
      </c>
    </row>
    <row r="13" spans="1:8" x14ac:dyDescent="0.25">
      <c r="A13" t="s">
        <v>93</v>
      </c>
      <c r="B13">
        <v>2024</v>
      </c>
      <c r="C13">
        <v>536</v>
      </c>
      <c r="E13">
        <f t="shared" si="0"/>
        <v>2024000</v>
      </c>
      <c r="F13">
        <f t="shared" si="1"/>
        <v>536000</v>
      </c>
      <c r="G13">
        <f>E13/(_xlfn.XLOOKUP(A13,InstalledCapacitiesNL!A:A,InstalledCapacitiesNL!B:B)*8760)</f>
        <v>8.7419685323686075E-2</v>
      </c>
      <c r="H13">
        <f>F13/(_xlfn.XLOOKUP(A13,InstalledCapacitiesNL!A:A,InstalledCapacitiesNL!C:C)*8760)</f>
        <v>0.20395738203957381</v>
      </c>
    </row>
    <row r="14" spans="1:8" x14ac:dyDescent="0.25">
      <c r="A14" t="s">
        <v>94</v>
      </c>
      <c r="B14">
        <v>928</v>
      </c>
      <c r="C14">
        <v>99</v>
      </c>
      <c r="E14">
        <f t="shared" si="0"/>
        <v>928000</v>
      </c>
      <c r="F14">
        <f t="shared" si="1"/>
        <v>99000</v>
      </c>
      <c r="G14">
        <f>E14/(_xlfn.XLOOKUP(A14,InstalledCapacitiesNL!A:A,InstalledCapacitiesNL!B:B)*8760)</f>
        <v>8.8872544512886523E-2</v>
      </c>
      <c r="H14">
        <f>F14/(_xlfn.XLOOKUP(A14,InstalledCapacitiesNL!A:A,InstalledCapacitiesNL!C:C)*8760)</f>
        <v>0.1569634703196347</v>
      </c>
    </row>
    <row r="15" spans="1:8" x14ac:dyDescent="0.25">
      <c r="A15" t="s">
        <v>95</v>
      </c>
      <c r="B15">
        <v>2</v>
      </c>
    </row>
    <row r="18" spans="1:2" x14ac:dyDescent="0.25">
      <c r="A18" t="s">
        <v>96</v>
      </c>
    </row>
    <row r="23" spans="1:2" x14ac:dyDescent="0.25">
      <c r="A23" t="s">
        <v>77</v>
      </c>
    </row>
    <row r="24" spans="1:2" x14ac:dyDescent="0.25">
      <c r="A24" t="s">
        <v>102</v>
      </c>
    </row>
    <row r="25" spans="1:2" x14ac:dyDescent="0.25">
      <c r="A25" t="s">
        <v>103</v>
      </c>
    </row>
    <row r="26" spans="1:2" x14ac:dyDescent="0.25">
      <c r="B2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InstalledCapacitiesNL</vt:lpstr>
      <vt:lpstr>CalculationAvgCapFactor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2023-05-04T12:34:49Z</dcterms:created>
  <dcterms:modified xsi:type="dcterms:W3CDTF">2023-05-23T09:24:00Z</dcterms:modified>
</cp:coreProperties>
</file>