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leac\PycharmProjects\computational-tools\"/>
    </mc:Choice>
  </mc:AlternateContent>
  <xr:revisionPtr revIDLastSave="0" documentId="13_ncr:1_{3B4CB4EE-0673-4C0C-9EE5-5F799EE4B2EC}" xr6:coauthVersionLast="47" xr6:coauthVersionMax="47" xr10:uidLastSave="{00000000-0000-0000-0000-000000000000}"/>
  <bookViews>
    <workbookView xWindow="-120" yWindow="-120" windowWidth="20730" windowHeight="11040" xr2:uid="{1A774FF5-B40B-4182-A21E-6974A613E43F}"/>
  </bookViews>
  <sheets>
    <sheet name="freefall_times_positions" sheetId="2" r:id="rId1"/>
    <sheet name="Import Export Data" sheetId="1" r:id="rId2"/>
  </sheets>
  <definedNames>
    <definedName name="ExternalData_1" localSheetId="0" hidden="1">freefall_times_positions!$A$1:$C$11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3" i="2" l="1" a="1"/>
  <c r="D23" i="2" s="1"/>
  <c r="E21" i="2"/>
  <c r="E20" i="2"/>
  <c r="E19" i="2"/>
  <c r="E17" i="2"/>
  <c r="E16" i="2"/>
  <c r="E14" i="2"/>
  <c r="E13" i="2"/>
  <c r="E2" i="2"/>
  <c r="E3" i="2"/>
  <c r="E4" i="2"/>
  <c r="E5" i="2"/>
  <c r="E6" i="2"/>
  <c r="E7" i="2"/>
  <c r="E8" i="2"/>
  <c r="E9" i="2"/>
  <c r="E10" i="2"/>
  <c r="E11" i="2"/>
  <c r="D2" i="2"/>
  <c r="D3" i="2"/>
  <c r="D4" i="2"/>
  <c r="D5" i="2"/>
  <c r="D6" i="2"/>
  <c r="D7" i="2"/>
  <c r="D8" i="2"/>
  <c r="D9" i="2"/>
  <c r="D10" i="2"/>
  <c r="D11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24CC8BE-28E7-44ED-BCDC-206C4A7FEB13}" keepAlive="1" name="Query - freefall_times_positions" description="Connection to the 'freefall_times_positions' query in the workbook." type="5" refreshedVersion="8" background="1" saveData="1">
    <dbPr connection="Provider=Microsoft.Mashup.OleDb.1;Data Source=$Workbook$;Location=freefall_times_positions;Extended Properties=&quot;&quot;" command="SELECT * FROM [freefall_times_positions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<sst xmlns="http://schemas.openxmlformats.org/spreadsheetml/2006/main" count="25" uniqueCount="16">
  <si>
    <t>Column1</t>
  </si>
  <si>
    <t/>
  </si>
  <si>
    <t>Position (m)</t>
  </si>
  <si>
    <t>Time (s)</t>
  </si>
  <si>
    <t>Velocity(m/s)</t>
  </si>
  <si>
    <t>Acceleration(m/s^2)</t>
  </si>
  <si>
    <t>Average</t>
  </si>
  <si>
    <t>Standard Deviation</t>
  </si>
  <si>
    <t>Median</t>
  </si>
  <si>
    <t>Mode</t>
  </si>
  <si>
    <t>Maximum</t>
  </si>
  <si>
    <t>Minimum</t>
  </si>
  <si>
    <t>Range</t>
  </si>
  <si>
    <t>Linear Estimate</t>
  </si>
  <si>
    <t>Intercept (initial velocity)</t>
  </si>
  <si>
    <t>Slope (Acceleration)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</si>
</sst>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Freefall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freefall_times_positions!$B$2:$B$11</c:f>
              <c:numCache>
                <c:formatCode>General</c:formatCode>
                <c:ptCount val="10"/>
                <c:pt idx="0">
                  <c:v>0</c:v>
                </c:pt>
                <c:pt idx="1">
                  <c:v>0.15870000000000001</c:v>
                </c:pt>
                <c:pt idx="2">
                  <c:v>0.31740000000000002</c:v>
                </c:pt>
                <c:pt idx="3">
                  <c:v>0.47599999999999998</c:v>
                </c:pt>
                <c:pt idx="4">
                  <c:v>0.63470000000000004</c:v>
                </c:pt>
                <c:pt idx="5">
                  <c:v>0.79339999999999999</c:v>
                </c:pt>
                <c:pt idx="6">
                  <c:v>0.95209999999999995</c:v>
                </c:pt>
                <c:pt idx="7">
                  <c:v>1.1107</c:v>
                </c:pt>
                <c:pt idx="8">
                  <c:v>1.2694000000000001</c:v>
                </c:pt>
                <c:pt idx="9">
                  <c:v>1.4280999999999999</c:v>
                </c:pt>
              </c:numCache>
            </c:numRef>
          </c:xVal>
          <c:yVal>
            <c:numRef>
              <c:f>freefall_times_positions!$C$2:$C$11</c:f>
              <c:numCache>
                <c:formatCode>General</c:formatCode>
                <c:ptCount val="10"/>
                <c:pt idx="0">
                  <c:v>10</c:v>
                </c:pt>
                <c:pt idx="1">
                  <c:v>9.8765000000000001</c:v>
                </c:pt>
                <c:pt idx="2">
                  <c:v>9.5061999999999998</c:v>
                </c:pt>
                <c:pt idx="3">
                  <c:v>8.8888999999999996</c:v>
                </c:pt>
                <c:pt idx="4">
                  <c:v>8.0246999999999993</c:v>
                </c:pt>
                <c:pt idx="5">
                  <c:v>6.9135999999999997</c:v>
                </c:pt>
                <c:pt idx="6">
                  <c:v>5.5556000000000001</c:v>
                </c:pt>
                <c:pt idx="7">
                  <c:v>3.9506000000000001</c:v>
                </c:pt>
                <c:pt idx="8">
                  <c:v>2.0988000000000002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F0C-4F02-8BEB-90DF7055A0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977728"/>
        <c:axId val="1328979648"/>
      </c:scatterChart>
      <c:valAx>
        <c:axId val="1328977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 t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979648"/>
        <c:crosses val="autoZero"/>
        <c:crossBetween val="midCat"/>
      </c:valAx>
      <c:valAx>
        <c:axId val="1328979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</a:t>
                </a:r>
                <a:r>
                  <a:rPr lang="en-US" baseline="0"/>
                  <a:t> </a:t>
                </a:r>
                <a:r>
                  <a:rPr lang="en-US"/>
                  <a:t>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9777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strRef>
              <c:f>freefall_times_positions!$D$1</c:f>
              <c:strCache>
                <c:ptCount val="1"/>
                <c:pt idx="0">
                  <c:v>Velocity(m/s)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freefall_times_positions!$B$3:$B$11</c:f>
              <c:numCache>
                <c:formatCode>General</c:formatCode>
                <c:ptCount val="9"/>
                <c:pt idx="0">
                  <c:v>0.15870000000000001</c:v>
                </c:pt>
                <c:pt idx="1">
                  <c:v>0.31740000000000002</c:v>
                </c:pt>
                <c:pt idx="2">
                  <c:v>0.47599999999999998</c:v>
                </c:pt>
                <c:pt idx="3">
                  <c:v>0.63470000000000004</c:v>
                </c:pt>
                <c:pt idx="4">
                  <c:v>0.79339999999999999</c:v>
                </c:pt>
                <c:pt idx="5">
                  <c:v>0.95209999999999995</c:v>
                </c:pt>
                <c:pt idx="6">
                  <c:v>1.1107</c:v>
                </c:pt>
                <c:pt idx="7">
                  <c:v>1.2694000000000001</c:v>
                </c:pt>
                <c:pt idx="8">
                  <c:v>1.4280999999999999</c:v>
                </c:pt>
              </c:numCache>
            </c:numRef>
          </c:xVal>
          <c:yVal>
            <c:numRef>
              <c:f>freefall_times_positions!$D$3:$D$11</c:f>
              <c:numCache>
                <c:formatCode>General</c:formatCode>
                <c:ptCount val="9"/>
                <c:pt idx="0">
                  <c:v>-0.77819785759294224</c:v>
                </c:pt>
                <c:pt idx="1">
                  <c:v>-2.3333333333333353</c:v>
                </c:pt>
                <c:pt idx="2">
                  <c:v>-3.8921815889029023</c:v>
                </c:pt>
                <c:pt idx="3">
                  <c:v>-5.4454946439823564</c:v>
                </c:pt>
                <c:pt idx="4">
                  <c:v>-7.0012602394454939</c:v>
                </c:pt>
                <c:pt idx="5">
                  <c:v>-8.5570258349086323</c:v>
                </c:pt>
                <c:pt idx="6">
                  <c:v>-10.119798234552327</c:v>
                </c:pt>
                <c:pt idx="7">
                  <c:v>-11.668557025834904</c:v>
                </c:pt>
                <c:pt idx="8">
                  <c:v>-13.224952741020809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A8E-4477-A422-4E44002A26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4425072"/>
        <c:axId val="1334426992"/>
      </c:scatterChart>
      <c:valAx>
        <c:axId val="1334425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4426992"/>
        <c:crosses val="autoZero"/>
        <c:crossBetween val="midCat"/>
      </c:valAx>
      <c:valAx>
        <c:axId val="1334426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44250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freefall_times_positions!$E$1</c:f>
              <c:strCache>
                <c:ptCount val="1"/>
                <c:pt idx="0">
                  <c:v>Acceleration(m/s^2)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-9.8000000000000007"/>
            <c:dispRSqr val="0"/>
            <c:dispEq val="1"/>
            <c:trendlineLbl>
              <c:layout>
                <c:manualLayout>
                  <c:x val="6.7297025371828523E-2"/>
                  <c:y val="0.3095534412365121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freefall_times_positions!$B$4:$B$11</c:f>
              <c:numCache>
                <c:formatCode>General</c:formatCode>
                <c:ptCount val="8"/>
                <c:pt idx="0">
                  <c:v>0.31740000000000002</c:v>
                </c:pt>
                <c:pt idx="1">
                  <c:v>0.47599999999999998</c:v>
                </c:pt>
                <c:pt idx="2">
                  <c:v>0.63470000000000004</c:v>
                </c:pt>
                <c:pt idx="3">
                  <c:v>0.79339999999999999</c:v>
                </c:pt>
                <c:pt idx="4">
                  <c:v>0.95209999999999995</c:v>
                </c:pt>
                <c:pt idx="5">
                  <c:v>1.1107</c:v>
                </c:pt>
                <c:pt idx="6">
                  <c:v>1.2694000000000001</c:v>
                </c:pt>
                <c:pt idx="7">
                  <c:v>1.4280999999999999</c:v>
                </c:pt>
              </c:numCache>
            </c:numRef>
          </c:xVal>
          <c:yVal>
            <c:numRef>
              <c:f>freefall_times_positions!$E$4:$E$11</c:f>
              <c:numCache>
                <c:formatCode>General</c:formatCode>
                <c:ptCount val="8"/>
                <c:pt idx="0">
                  <c:v>-9.7992153480806117</c:v>
                </c:pt>
                <c:pt idx="1">
                  <c:v>-9.8288036290641081</c:v>
                </c:pt>
                <c:pt idx="2">
                  <c:v>-9.7877319160646081</c:v>
                </c:pt>
                <c:pt idx="3">
                  <c:v>-9.8031858567305488</c:v>
                </c:pt>
                <c:pt idx="4">
                  <c:v>-9.8031858567305541</c:v>
                </c:pt>
                <c:pt idx="5">
                  <c:v>-9.8535460254961791</c:v>
                </c:pt>
                <c:pt idx="6">
                  <c:v>-9.7590346016545428</c:v>
                </c:pt>
                <c:pt idx="7">
                  <c:v>-9.8071563653806351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245-4CEE-8028-569D863DFA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5477039"/>
        <c:axId val="1145472239"/>
      </c:scatterChart>
      <c:valAx>
        <c:axId val="11454770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5472239"/>
        <c:crosses val="autoZero"/>
        <c:crossBetween val="midCat"/>
      </c:valAx>
      <c:valAx>
        <c:axId val="1145472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54770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428625</xdr:colOff>
      <xdr:row>0</xdr:row>
      <xdr:rowOff>0</xdr:rowOff>
    </xdr:from>
    <xdr:to>
      <xdr:col>16</xdr:col>
      <xdr:colOff>276225</xdr:colOff>
      <xdr:row>14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4E57C73-2FE1-AF01-277C-BFB07CF854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233362</xdr:colOff>
      <xdr:row>5</xdr:row>
      <xdr:rowOff>80962</xdr:rowOff>
    </xdr:from>
    <xdr:to>
      <xdr:col>17</xdr:col>
      <xdr:colOff>538162</xdr:colOff>
      <xdr:row>19</xdr:row>
      <xdr:rowOff>157162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5447D02-2746-1B87-C576-3797F8F039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146578</xdr:colOff>
      <xdr:row>2</xdr:row>
      <xdr:rowOff>138112</xdr:rowOff>
    </xdr:from>
    <xdr:to>
      <xdr:col>19</xdr:col>
      <xdr:colOff>455612</xdr:colOff>
      <xdr:row>17</xdr:row>
      <xdr:rowOff>23812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7725F00-6DA1-718A-449A-DE49002B3F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B506EA8-5703-49F3-9473-FFE4E69D3EEE}" autoFormatId="16" applyNumberFormats="0" applyBorderFormats="0" applyFontFormats="0" applyPatternFormats="0" applyAlignmentFormats="0" applyWidthHeightFormats="0">
  <queryTableRefresh nextId="6" unboundColumnsRight="2">
    <queryTableFields count="5">
      <queryTableField id="1" name="Column1" tableColumnId="1"/>
      <queryTableField id="2" name="Column2" tableColumnId="2"/>
      <queryTableField id="3" name="Column3" tableColumnId="3"/>
      <queryTableField id="4" dataBound="0" tableColumnId="4"/>
      <queryTableField id="5" dataBound="0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B17E4A-A119-4B2B-B2FB-FE0E4CCDFB1B}" name="freefall_times_positions" displayName="freefall_times_positions" ref="A1:E11" tableType="queryTable" totalsRowShown="0">
  <autoFilter ref="A1:E11" xr:uid="{91B17E4A-A119-4B2B-B2FB-FE0E4CCDFB1B}"/>
  <tableColumns count="5">
    <tableColumn id="1" xr3:uid="{92CAC243-CEC7-4056-9088-F9FB96F26744}" uniqueName="1" name="Column1" queryTableFieldId="1" dataDxfId="2"/>
    <tableColumn id="2" xr3:uid="{9AE1DE7F-15AF-4114-8425-06C6B1CAB382}" uniqueName="2" name="Time (s)" queryTableFieldId="2"/>
    <tableColumn id="3" xr3:uid="{BAEABF3F-5F37-4061-91FA-77A6212D8418}" uniqueName="3" name="Position (m)" queryTableFieldId="3"/>
    <tableColumn id="4" xr3:uid="{2A1C917F-C8E8-4B44-8D13-9EF217B73F24}" uniqueName="4" name="Velocity(m/s)" queryTableFieldId="4" dataDxfId="1">
      <calculatedColumnFormula>( freefall_times_positions[[#This Row],[Position (m)]] -C1)/(freefall_times_positions[[#This Row],[Time (s)]]-B1)</calculatedColumnFormula>
    </tableColumn>
    <tableColumn id="5" xr3:uid="{BF423890-8814-4E94-A42B-E6ECA26593E3}" uniqueName="5" name="Acceleration(m/s^2)" queryTableFieldId="5" dataDxfId="0">
      <calculatedColumnFormula>(freefall_times_positions[[#This Row],[Velocity(m/s)]] - D1) /( freefall_times_positions[[#This Row],[Time (s)]] - B1)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9FA71-86DE-4BF0-B91D-F01EFB32C254}">
  <dimension ref="A1:F27"/>
  <sheetViews>
    <sheetView tabSelected="1" topLeftCell="A2" zoomScale="90" zoomScaleNormal="90" workbookViewId="0">
      <selection sqref="A1:XFD1048576"/>
    </sheetView>
  </sheetViews>
  <sheetFormatPr defaultRowHeight="15" x14ac:dyDescent="0.25"/>
  <cols>
    <col min="1" max="1" width="11.5703125" bestFit="1" customWidth="1"/>
    <col min="2" max="2" width="10.5703125" bestFit="1" customWidth="1"/>
    <col min="3" max="3" width="14.5703125" bestFit="1" customWidth="1"/>
    <col min="4" max="4" width="19" bestFit="1" customWidth="1"/>
    <col min="5" max="5" width="23.140625" bestFit="1" customWidth="1"/>
    <col min="6" max="6" width="18" bestFit="1" customWidth="1"/>
  </cols>
  <sheetData>
    <row r="1" spans="1:6" x14ac:dyDescent="0.25">
      <c r="A1" t="s">
        <v>0</v>
      </c>
      <c r="B1" t="s">
        <v>3</v>
      </c>
      <c r="C1" t="s">
        <v>2</v>
      </c>
      <c r="D1" t="s">
        <v>4</v>
      </c>
      <c r="E1" t="s">
        <v>5</v>
      </c>
    </row>
    <row r="2" spans="1:6" x14ac:dyDescent="0.25">
      <c r="A2" t="s">
        <v>1</v>
      </c>
      <c r="B2">
        <v>0</v>
      </c>
      <c r="C2">
        <v>10</v>
      </c>
      <c r="D2" t="e">
        <f>( freefall_times_positions[[#This Row],[Position (m)]] -C1)/(freefall_times_positions[[#This Row],[Time (s)]]-B1)</f>
        <v>#VALUE!</v>
      </c>
      <c r="E2" t="e">
        <f>(freefall_times_positions[[#This Row],[Velocity(m/s)]] - D1) /( freefall_times_positions[[#This Row],[Time (s)]] - B1)</f>
        <v>#VALUE!</v>
      </c>
    </row>
    <row r="3" spans="1:6" x14ac:dyDescent="0.25">
      <c r="A3" t="s">
        <v>1</v>
      </c>
      <c r="B3">
        <v>0.15870000000000001</v>
      </c>
      <c r="C3">
        <v>9.8765000000000001</v>
      </c>
      <c r="D3">
        <f>( freefall_times_positions[[#This Row],[Position (m)]] -C2)/(freefall_times_positions[[#This Row],[Time (s)]]-B2)</f>
        <v>-0.77819785759294224</v>
      </c>
      <c r="E3" t="e">
        <f>(freefall_times_positions[[#This Row],[Velocity(m/s)]] - D2) /( freefall_times_positions[[#This Row],[Time (s)]] - B2)</f>
        <v>#VALUE!</v>
      </c>
    </row>
    <row r="4" spans="1:6" x14ac:dyDescent="0.25">
      <c r="A4" t="s">
        <v>1</v>
      </c>
      <c r="B4">
        <v>0.31740000000000002</v>
      </c>
      <c r="C4">
        <v>9.5061999999999998</v>
      </c>
      <c r="D4">
        <f>( freefall_times_positions[[#This Row],[Position (m)]] -C3)/(freefall_times_positions[[#This Row],[Time (s)]]-B3)</f>
        <v>-2.3333333333333353</v>
      </c>
      <c r="E4">
        <f>(freefall_times_positions[[#This Row],[Velocity(m/s)]] - D3) /( freefall_times_positions[[#This Row],[Time (s)]] - B3)</f>
        <v>-9.7992153480806117</v>
      </c>
    </row>
    <row r="5" spans="1:6" x14ac:dyDescent="0.25">
      <c r="A5" t="s">
        <v>1</v>
      </c>
      <c r="B5">
        <v>0.47599999999999998</v>
      </c>
      <c r="C5">
        <v>8.8888999999999996</v>
      </c>
      <c r="D5">
        <f>( freefall_times_positions[[#This Row],[Position (m)]] -C4)/(freefall_times_positions[[#This Row],[Time (s)]]-B4)</f>
        <v>-3.8921815889029023</v>
      </c>
      <c r="E5">
        <f>(freefall_times_positions[[#This Row],[Velocity(m/s)]] - D4) /( freefall_times_positions[[#This Row],[Time (s)]] - B4)</f>
        <v>-9.8288036290641081</v>
      </c>
    </row>
    <row r="6" spans="1:6" x14ac:dyDescent="0.25">
      <c r="A6" t="s">
        <v>1</v>
      </c>
      <c r="B6">
        <v>0.63470000000000004</v>
      </c>
      <c r="C6">
        <v>8.0246999999999993</v>
      </c>
      <c r="D6">
        <f>( freefall_times_positions[[#This Row],[Position (m)]] -C5)/(freefall_times_positions[[#This Row],[Time (s)]]-B5)</f>
        <v>-5.4454946439823564</v>
      </c>
      <c r="E6">
        <f>(freefall_times_positions[[#This Row],[Velocity(m/s)]] - D5) /( freefall_times_positions[[#This Row],[Time (s)]] - B5)</f>
        <v>-9.7877319160646081</v>
      </c>
    </row>
    <row r="7" spans="1:6" x14ac:dyDescent="0.25">
      <c r="A7" t="s">
        <v>1</v>
      </c>
      <c r="B7">
        <v>0.79339999999999999</v>
      </c>
      <c r="C7">
        <v>6.9135999999999997</v>
      </c>
      <c r="D7">
        <f>( freefall_times_positions[[#This Row],[Position (m)]] -C6)/(freefall_times_positions[[#This Row],[Time (s)]]-B6)</f>
        <v>-7.0012602394454939</v>
      </c>
      <c r="E7">
        <f>(freefall_times_positions[[#This Row],[Velocity(m/s)]] - D6) /( freefall_times_positions[[#This Row],[Time (s)]] - B6)</f>
        <v>-9.8031858567305488</v>
      </c>
    </row>
    <row r="8" spans="1:6" x14ac:dyDescent="0.25">
      <c r="A8" t="s">
        <v>1</v>
      </c>
      <c r="B8">
        <v>0.95209999999999995</v>
      </c>
      <c r="C8">
        <v>5.5556000000000001</v>
      </c>
      <c r="D8">
        <f>( freefall_times_positions[[#This Row],[Position (m)]] -C7)/(freefall_times_positions[[#This Row],[Time (s)]]-B7)</f>
        <v>-8.5570258349086323</v>
      </c>
      <c r="E8">
        <f>(freefall_times_positions[[#This Row],[Velocity(m/s)]] - D7) /( freefall_times_positions[[#This Row],[Time (s)]] - B7)</f>
        <v>-9.8031858567305541</v>
      </c>
    </row>
    <row r="9" spans="1:6" x14ac:dyDescent="0.25">
      <c r="A9" t="s">
        <v>1</v>
      </c>
      <c r="B9">
        <v>1.1107</v>
      </c>
      <c r="C9">
        <v>3.9506000000000001</v>
      </c>
      <c r="D9">
        <f>( freefall_times_positions[[#This Row],[Position (m)]] -C8)/(freefall_times_positions[[#This Row],[Time (s)]]-B8)</f>
        <v>-10.119798234552327</v>
      </c>
      <c r="E9">
        <f>(freefall_times_positions[[#This Row],[Velocity(m/s)]] - D8) /( freefall_times_positions[[#This Row],[Time (s)]] - B8)</f>
        <v>-9.8535460254961791</v>
      </c>
    </row>
    <row r="10" spans="1:6" x14ac:dyDescent="0.25">
      <c r="A10" t="s">
        <v>1</v>
      </c>
      <c r="B10">
        <v>1.2694000000000001</v>
      </c>
      <c r="C10">
        <v>2.0988000000000002</v>
      </c>
      <c r="D10">
        <f>( freefall_times_positions[[#This Row],[Position (m)]] -C9)/(freefall_times_positions[[#This Row],[Time (s)]]-B9)</f>
        <v>-11.668557025834904</v>
      </c>
      <c r="E10">
        <f>(freefall_times_positions[[#This Row],[Velocity(m/s)]] - D9) /( freefall_times_positions[[#This Row],[Time (s)]] - B9)</f>
        <v>-9.7590346016545428</v>
      </c>
    </row>
    <row r="11" spans="1:6" x14ac:dyDescent="0.25">
      <c r="A11" t="s">
        <v>1</v>
      </c>
      <c r="B11">
        <v>1.4280999999999999</v>
      </c>
      <c r="C11">
        <v>0</v>
      </c>
      <c r="D11">
        <f>( freefall_times_positions[[#This Row],[Position (m)]] -C10)/(freefall_times_positions[[#This Row],[Time (s)]]-B10)</f>
        <v>-13.224952741020809</v>
      </c>
      <c r="E11">
        <f>(freefall_times_positions[[#This Row],[Velocity(m/s)]] - D10) /( freefall_times_positions[[#This Row],[Time (s)]] - B10)</f>
        <v>-9.8071563653806351</v>
      </c>
    </row>
    <row r="13" spans="1:6" x14ac:dyDescent="0.25">
      <c r="E13">
        <f xml:space="preserve"> AVERAGE(E4:E11)</f>
        <v>-9.8052324499002239</v>
      </c>
      <c r="F13" t="s">
        <v>6</v>
      </c>
    </row>
    <row r="14" spans="1:6" x14ac:dyDescent="0.25">
      <c r="E14">
        <f>_xlfn.STDEV.S(E4:E11)</f>
        <v>2.7719503173738162E-2</v>
      </c>
      <c r="F14" t="s">
        <v>7</v>
      </c>
    </row>
    <row r="16" spans="1:6" x14ac:dyDescent="0.25">
      <c r="E16">
        <f>MEDIAN(E4:E11)</f>
        <v>-9.8031858567305505</v>
      </c>
      <c r="F16" t="s">
        <v>8</v>
      </c>
    </row>
    <row r="17" spans="3:6" x14ac:dyDescent="0.25">
      <c r="E17" t="e">
        <f>_xlfn.MODE.SNGL(E4:E11)</f>
        <v>#N/A</v>
      </c>
      <c r="F17" t="s">
        <v>9</v>
      </c>
    </row>
    <row r="19" spans="3:6" x14ac:dyDescent="0.25">
      <c r="E19">
        <f>MAX(E4:E11)</f>
        <v>-9.7590346016545428</v>
      </c>
      <c r="F19" t="s">
        <v>10</v>
      </c>
    </row>
    <row r="20" spans="3:6" x14ac:dyDescent="0.25">
      <c r="E20">
        <f>MIN(E4:E11)</f>
        <v>-9.8535460254961791</v>
      </c>
      <c r="F20" t="s">
        <v>11</v>
      </c>
    </row>
    <row r="21" spans="3:6" x14ac:dyDescent="0.25">
      <c r="E21">
        <f>E19-E20</f>
        <v>9.4511423841636244E-2</v>
      </c>
      <c r="F21" t="s">
        <v>12</v>
      </c>
    </row>
    <row r="22" spans="3:6" x14ac:dyDescent="0.25">
      <c r="C22" t="s">
        <v>13</v>
      </c>
      <c r="D22" t="s">
        <v>15</v>
      </c>
      <c r="E22" t="s">
        <v>14</v>
      </c>
    </row>
    <row r="23" spans="3:6" x14ac:dyDescent="0.25">
      <c r="D23" cm="1">
        <f t="array" ref="D23:E27">LINEST(D3:D11, B3:B11, TRUE, TRUE)</f>
        <v>-9.8062531441172549</v>
      </c>
      <c r="E23">
        <v>0.77786100844395012</v>
      </c>
    </row>
    <row r="24" spans="3:6" x14ac:dyDescent="0.25">
      <c r="D24">
        <v>2.1874090298181549E-3</v>
      </c>
      <c r="E24">
        <v>1.9531910469737044E-3</v>
      </c>
    </row>
    <row r="25" spans="3:6" x14ac:dyDescent="0.25">
      <c r="D25">
        <v>0.99999965170143157</v>
      </c>
      <c r="E25">
        <v>2.6884970975620168E-3</v>
      </c>
    </row>
    <row r="26" spans="3:6" x14ac:dyDescent="0.25">
      <c r="D26">
        <v>20097692.595141694</v>
      </c>
      <c r="E26">
        <v>7</v>
      </c>
    </row>
    <row r="27" spans="3:6" x14ac:dyDescent="0.25">
      <c r="D27">
        <v>145.26645657562835</v>
      </c>
      <c r="E27">
        <v>5.0596116505195724E-5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F89FA-B3C4-4095-9CC7-2AA27B64FE4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FE4837-AD41-44C5-90DC-F6B378D4E74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freefall_times_positions</vt:lpstr>
      <vt:lpstr>Import Export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Robertson, Connor A (rober132)</dc:creator>
  <cp:lastModifiedBy>Robertson, Connor A (rober132)</cp:lastModifiedBy>
  <dcterms:created xsi:type="dcterms:W3CDTF">2024-10-10T12:57:37Z</dcterms:created>
  <dcterms:modified xsi:type="dcterms:W3CDTF">2024-12-09T18:19:43Z</dcterms:modified>
</cp:coreProperties>
</file>