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.sharepoint.com/sites/og_nsf_leap-hi_2021start/Shared Documents/General/Project (funded) documents/Thrusts/T5 System dynamics/Working Documents/"/>
    </mc:Choice>
  </mc:AlternateContent>
  <xr:revisionPtr revIDLastSave="1937" documentId="8_{9D4B6E2E-0B76-4A1E-834E-F93E1E614EA7}" xr6:coauthVersionLast="47" xr6:coauthVersionMax="47" xr10:uidLastSave="{D956DD6A-99F2-4F5E-A1EB-A8E183714091}"/>
  <bookViews>
    <workbookView xWindow="-28920" yWindow="-8595" windowWidth="29040" windowHeight="15840" tabRatio="454" activeTab="12" xr2:uid="{A5F09D2D-A2BA-4CFA-9A12-E194BA86975C}"/>
  </bookViews>
  <sheets>
    <sheet name="v2.10" sheetId="30" r:id="rId1"/>
    <sheet name="v1" sheetId="31" r:id="rId2"/>
    <sheet name="v2" sheetId="32" r:id="rId3"/>
    <sheet name="v3" sheetId="33" r:id="rId4"/>
    <sheet name="v4" sheetId="34" r:id="rId5"/>
    <sheet name="v2.1" sheetId="35" r:id="rId6"/>
    <sheet name="v2.2" sheetId="37" r:id="rId7"/>
    <sheet name="v2.3" sheetId="38" r:id="rId8"/>
    <sheet name="v2.4" sheetId="39" r:id="rId9"/>
    <sheet name="v3.1" sheetId="41" r:id="rId10"/>
    <sheet name="v3.2" sheetId="42" r:id="rId11"/>
    <sheet name="v3.3" sheetId="43" r:id="rId12"/>
    <sheet name="v3.4" sheetId="4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44" l="1"/>
  <c r="D48" i="44" l="1"/>
  <c r="D47" i="44"/>
  <c r="D46" i="44"/>
  <c r="D45" i="44"/>
  <c r="D44" i="44"/>
  <c r="D43" i="44"/>
  <c r="D35" i="44"/>
  <c r="D34" i="44"/>
  <c r="D33" i="44"/>
  <c r="F13" i="44"/>
  <c r="F19" i="44" s="1"/>
  <c r="E13" i="44"/>
  <c r="E19" i="44" s="1"/>
  <c r="D13" i="44"/>
  <c r="D19" i="44" s="1"/>
  <c r="C13" i="44"/>
  <c r="C19" i="44" s="1"/>
  <c r="B13" i="44"/>
  <c r="B19" i="44" s="1"/>
  <c r="F12" i="44"/>
  <c r="F18" i="44" s="1"/>
  <c r="E12" i="44"/>
  <c r="E18" i="44" s="1"/>
  <c r="D12" i="44"/>
  <c r="D18" i="44" s="1"/>
  <c r="C12" i="44"/>
  <c r="C18" i="44" s="1"/>
  <c r="B12" i="44"/>
  <c r="B18" i="44" s="1"/>
  <c r="F11" i="44"/>
  <c r="F17" i="44" s="1"/>
  <c r="E11" i="44"/>
  <c r="E17" i="44" s="1"/>
  <c r="D11" i="44"/>
  <c r="D17" i="44" s="1"/>
  <c r="C11" i="44"/>
  <c r="C17" i="44" s="1"/>
  <c r="B11" i="44"/>
  <c r="B17" i="44" s="1"/>
  <c r="B91" i="43"/>
  <c r="D90" i="43"/>
  <c r="D89" i="43"/>
  <c r="D88" i="43"/>
  <c r="D87" i="43"/>
  <c r="D86" i="43"/>
  <c r="D85" i="43"/>
  <c r="D79" i="43"/>
  <c r="D78" i="43"/>
  <c r="D77" i="43"/>
  <c r="D76" i="43"/>
  <c r="D75" i="43"/>
  <c r="D74" i="43"/>
  <c r="B80" i="43" s="1"/>
  <c r="D68" i="43"/>
  <c r="D67" i="43"/>
  <c r="D66" i="43"/>
  <c r="D65" i="43"/>
  <c r="D64" i="43"/>
  <c r="D63" i="43"/>
  <c r="B69" i="43" s="1"/>
  <c r="D53" i="43"/>
  <c r="D52" i="43"/>
  <c r="D51" i="43"/>
  <c r="B55" i="43" s="1"/>
  <c r="D55" i="43" s="1"/>
  <c r="D44" i="43"/>
  <c r="D43" i="43"/>
  <c r="D42" i="43"/>
  <c r="B46" i="43" s="1"/>
  <c r="D46" i="43" s="1"/>
  <c r="B37" i="43"/>
  <c r="D37" i="43" s="1"/>
  <c r="D35" i="43"/>
  <c r="D34" i="43"/>
  <c r="D33" i="43"/>
  <c r="D18" i="43"/>
  <c r="C18" i="43"/>
  <c r="B18" i="43"/>
  <c r="F13" i="43"/>
  <c r="F19" i="43" s="1"/>
  <c r="E13" i="43"/>
  <c r="E19" i="43" s="1"/>
  <c r="D13" i="43"/>
  <c r="D19" i="43" s="1"/>
  <c r="C13" i="43"/>
  <c r="C19" i="43" s="1"/>
  <c r="B13" i="43"/>
  <c r="B19" i="43" s="1"/>
  <c r="F12" i="43"/>
  <c r="F18" i="43" s="1"/>
  <c r="E12" i="43"/>
  <c r="E18" i="43" s="1"/>
  <c r="D12" i="43"/>
  <c r="C12" i="43"/>
  <c r="B12" i="43"/>
  <c r="F11" i="43"/>
  <c r="F17" i="43" s="1"/>
  <c r="E11" i="43"/>
  <c r="E17" i="43" s="1"/>
  <c r="D11" i="43"/>
  <c r="D17" i="43" s="1"/>
  <c r="C11" i="43"/>
  <c r="C17" i="43" s="1"/>
  <c r="B11" i="43"/>
  <c r="B17" i="43" s="1"/>
  <c r="D90" i="42"/>
  <c r="D89" i="42"/>
  <c r="D88" i="42"/>
  <c r="D87" i="42"/>
  <c r="D86" i="42"/>
  <c r="B91" i="42" s="1"/>
  <c r="D85" i="42"/>
  <c r="D79" i="42"/>
  <c r="D78" i="42"/>
  <c r="D77" i="42"/>
  <c r="D76" i="42"/>
  <c r="D75" i="42"/>
  <c r="D74" i="42"/>
  <c r="B80" i="42" s="1"/>
  <c r="D68" i="42"/>
  <c r="D67" i="42"/>
  <c r="D66" i="42"/>
  <c r="D65" i="42"/>
  <c r="D64" i="42"/>
  <c r="D63" i="42"/>
  <c r="B69" i="42" s="1"/>
  <c r="D53" i="42"/>
  <c r="D52" i="42"/>
  <c r="B55" i="42" s="1"/>
  <c r="D55" i="42" s="1"/>
  <c r="D51" i="42"/>
  <c r="D44" i="42"/>
  <c r="D43" i="42"/>
  <c r="D42" i="42"/>
  <c r="B46" i="42" s="1"/>
  <c r="D46" i="42" s="1"/>
  <c r="D37" i="42"/>
  <c r="B37" i="42"/>
  <c r="D35" i="42"/>
  <c r="D34" i="42"/>
  <c r="D33" i="42"/>
  <c r="C17" i="42"/>
  <c r="F13" i="42"/>
  <c r="F19" i="42" s="1"/>
  <c r="E13" i="42"/>
  <c r="E19" i="42" s="1"/>
  <c r="D13" i="42"/>
  <c r="D19" i="42" s="1"/>
  <c r="C13" i="42"/>
  <c r="C19" i="42" s="1"/>
  <c r="B13" i="42"/>
  <c r="B19" i="42" s="1"/>
  <c r="F12" i="42"/>
  <c r="F18" i="42" s="1"/>
  <c r="E12" i="42"/>
  <c r="E18" i="42" s="1"/>
  <c r="D12" i="42"/>
  <c r="D18" i="42" s="1"/>
  <c r="C12" i="42"/>
  <c r="C18" i="42" s="1"/>
  <c r="B12" i="42"/>
  <c r="B18" i="42" s="1"/>
  <c r="F11" i="42"/>
  <c r="F17" i="42" s="1"/>
  <c r="E11" i="42"/>
  <c r="E17" i="42" s="1"/>
  <c r="D11" i="42"/>
  <c r="D17" i="42" s="1"/>
  <c r="C11" i="42"/>
  <c r="B11" i="42"/>
  <c r="B17" i="42" s="1"/>
  <c r="D90" i="41"/>
  <c r="D89" i="41"/>
  <c r="D88" i="41"/>
  <c r="D87" i="41"/>
  <c r="D86" i="41"/>
  <c r="D85" i="41"/>
  <c r="B91" i="41" s="1"/>
  <c r="D79" i="41"/>
  <c r="B80" i="41" s="1"/>
  <c r="D78" i="41"/>
  <c r="D77" i="41"/>
  <c r="D76" i="41"/>
  <c r="D75" i="41"/>
  <c r="D74" i="41"/>
  <c r="B69" i="41"/>
  <c r="D68" i="41"/>
  <c r="D67" i="41"/>
  <c r="D66" i="41"/>
  <c r="D65" i="41"/>
  <c r="D64" i="41"/>
  <c r="D63" i="41"/>
  <c r="B55" i="41"/>
  <c r="D55" i="41" s="1"/>
  <c r="D53" i="41"/>
  <c r="D52" i="41"/>
  <c r="D51" i="41"/>
  <c r="D44" i="41"/>
  <c r="D43" i="41"/>
  <c r="D42" i="41"/>
  <c r="B46" i="41" s="1"/>
  <c r="D46" i="41" s="1"/>
  <c r="D35" i="41"/>
  <c r="D34" i="41"/>
  <c r="D33" i="41"/>
  <c r="B37" i="41" s="1"/>
  <c r="D37" i="41" s="1"/>
  <c r="F13" i="41"/>
  <c r="F19" i="41" s="1"/>
  <c r="E13" i="41"/>
  <c r="E19" i="41" s="1"/>
  <c r="D13" i="41"/>
  <c r="D19" i="41" s="1"/>
  <c r="C13" i="41"/>
  <c r="C19" i="41" s="1"/>
  <c r="B13" i="41"/>
  <c r="B19" i="41" s="1"/>
  <c r="F12" i="41"/>
  <c r="F18" i="41" s="1"/>
  <c r="E12" i="41"/>
  <c r="E18" i="41" s="1"/>
  <c r="D12" i="41"/>
  <c r="D18" i="41" s="1"/>
  <c r="C12" i="41"/>
  <c r="C18" i="41" s="1"/>
  <c r="B12" i="41"/>
  <c r="B18" i="41" s="1"/>
  <c r="F11" i="41"/>
  <c r="F17" i="41" s="1"/>
  <c r="E11" i="41"/>
  <c r="E17" i="41" s="1"/>
  <c r="D11" i="41"/>
  <c r="D17" i="41" s="1"/>
  <c r="C11" i="41"/>
  <c r="C17" i="41" s="1"/>
  <c r="B11" i="41"/>
  <c r="B17" i="41" s="1"/>
  <c r="D53" i="30"/>
  <c r="D52" i="30"/>
  <c r="D51" i="30"/>
  <c r="D53" i="39"/>
  <c r="D52" i="39"/>
  <c r="D51" i="39"/>
  <c r="D90" i="30"/>
  <c r="D89" i="30"/>
  <c r="D88" i="30"/>
  <c r="D87" i="30"/>
  <c r="D86" i="30"/>
  <c r="D85" i="30"/>
  <c r="D90" i="39"/>
  <c r="D89" i="39"/>
  <c r="D88" i="39"/>
  <c r="D87" i="39"/>
  <c r="D86" i="39"/>
  <c r="D85" i="39"/>
  <c r="D44" i="30"/>
  <c r="D43" i="30"/>
  <c r="D42" i="30"/>
  <c r="D44" i="39"/>
  <c r="D43" i="39"/>
  <c r="D42" i="39"/>
  <c r="D79" i="39"/>
  <c r="D78" i="39"/>
  <c r="D77" i="39"/>
  <c r="D76" i="39"/>
  <c r="D75" i="39"/>
  <c r="D74" i="39"/>
  <c r="D68" i="39"/>
  <c r="D67" i="39"/>
  <c r="D66" i="39"/>
  <c r="D65" i="39"/>
  <c r="D64" i="39"/>
  <c r="D63" i="39"/>
  <c r="D35" i="39"/>
  <c r="D34" i="39"/>
  <c r="D33" i="39"/>
  <c r="F13" i="39"/>
  <c r="F19" i="39" s="1"/>
  <c r="E13" i="39"/>
  <c r="E19" i="39" s="1"/>
  <c r="D13" i="39"/>
  <c r="D19" i="39" s="1"/>
  <c r="C13" i="39"/>
  <c r="C19" i="39" s="1"/>
  <c r="B13" i="39"/>
  <c r="B19" i="39" s="1"/>
  <c r="F12" i="39"/>
  <c r="F18" i="39" s="1"/>
  <c r="E12" i="39"/>
  <c r="E18" i="39" s="1"/>
  <c r="D12" i="39"/>
  <c r="D18" i="39" s="1"/>
  <c r="C12" i="39"/>
  <c r="C18" i="39" s="1"/>
  <c r="B12" i="39"/>
  <c r="B18" i="39" s="1"/>
  <c r="F11" i="39"/>
  <c r="F17" i="39" s="1"/>
  <c r="E11" i="39"/>
  <c r="E17" i="39" s="1"/>
  <c r="D11" i="39"/>
  <c r="D17" i="39" s="1"/>
  <c r="C11" i="39"/>
  <c r="C17" i="39" s="1"/>
  <c r="B11" i="39"/>
  <c r="B17" i="39" s="1"/>
  <c r="F19" i="38"/>
  <c r="D17" i="38"/>
  <c r="C17" i="38"/>
  <c r="F13" i="38"/>
  <c r="E13" i="38"/>
  <c r="E19" i="38" s="1"/>
  <c r="D13" i="38"/>
  <c r="D19" i="38" s="1"/>
  <c r="C13" i="38"/>
  <c r="C19" i="38" s="1"/>
  <c r="B13" i="38"/>
  <c r="B19" i="38" s="1"/>
  <c r="F12" i="38"/>
  <c r="F18" i="38" s="1"/>
  <c r="E12" i="38"/>
  <c r="E18" i="38" s="1"/>
  <c r="D12" i="38"/>
  <c r="D18" i="38" s="1"/>
  <c r="C12" i="38"/>
  <c r="C18" i="38" s="1"/>
  <c r="B12" i="38"/>
  <c r="B18" i="38" s="1"/>
  <c r="F11" i="38"/>
  <c r="F17" i="38" s="1"/>
  <c r="E11" i="38"/>
  <c r="E17" i="38" s="1"/>
  <c r="D11" i="38"/>
  <c r="C11" i="38"/>
  <c r="B11" i="38"/>
  <c r="B17" i="38" s="1"/>
  <c r="B49" i="44" l="1"/>
  <c r="B37" i="44"/>
  <c r="D37" i="44" s="1"/>
  <c r="D22" i="44" a="1"/>
  <c r="D22" i="44" s="1"/>
  <c r="D21" i="44" a="1"/>
  <c r="D21" i="44" s="1"/>
  <c r="D22" i="43" a="1"/>
  <c r="D22" i="43" s="1"/>
  <c r="D21" i="43" a="1"/>
  <c r="D21" i="43" s="1"/>
  <c r="D22" i="42" a="1"/>
  <c r="D22" i="42" s="1"/>
  <c r="D21" i="42" a="1"/>
  <c r="D21" i="42" s="1"/>
  <c r="D21" i="41" a="1"/>
  <c r="D21" i="41" s="1"/>
  <c r="D22" i="41" a="1"/>
  <c r="D22" i="41" s="1"/>
  <c r="B55" i="30"/>
  <c r="D55" i="30" s="1"/>
  <c r="B55" i="39"/>
  <c r="D55" i="39" s="1"/>
  <c r="B46" i="39"/>
  <c r="D46" i="39" s="1"/>
  <c r="B91" i="30"/>
  <c r="B91" i="39"/>
  <c r="B69" i="39"/>
  <c r="B46" i="30"/>
  <c r="D46" i="30" s="1"/>
  <c r="B80" i="39"/>
  <c r="B37" i="39"/>
  <c r="D37" i="39" s="1"/>
  <c r="D22" i="39" a="1"/>
  <c r="D22" i="39" s="1"/>
  <c r="D21" i="39" a="1"/>
  <c r="D21" i="39" s="1"/>
  <c r="D22" i="38" a="1"/>
  <c r="D22" i="38" s="1"/>
  <c r="D21" i="38" a="1"/>
  <c r="D21" i="38" s="1"/>
  <c r="F13" i="37"/>
  <c r="F19" i="37" s="1"/>
  <c r="E13" i="37"/>
  <c r="E19" i="37" s="1"/>
  <c r="D13" i="37"/>
  <c r="D19" i="37" s="1"/>
  <c r="C13" i="37"/>
  <c r="C19" i="37" s="1"/>
  <c r="B13" i="37"/>
  <c r="B19" i="37" s="1"/>
  <c r="F12" i="37"/>
  <c r="F18" i="37" s="1"/>
  <c r="E12" i="37"/>
  <c r="E18" i="37" s="1"/>
  <c r="D12" i="37"/>
  <c r="D18" i="37" s="1"/>
  <c r="C12" i="37"/>
  <c r="C18" i="37" s="1"/>
  <c r="B12" i="37"/>
  <c r="B18" i="37" s="1"/>
  <c r="F11" i="37"/>
  <c r="F17" i="37" s="1"/>
  <c r="E11" i="37"/>
  <c r="E17" i="37" s="1"/>
  <c r="D11" i="37"/>
  <c r="D17" i="37" s="1"/>
  <c r="C11" i="37"/>
  <c r="C17" i="37" s="1"/>
  <c r="B11" i="37"/>
  <c r="B17" i="37" s="1"/>
  <c r="E19" i="35"/>
  <c r="F13" i="35"/>
  <c r="F19" i="35" s="1"/>
  <c r="E13" i="35"/>
  <c r="D13" i="35"/>
  <c r="D19" i="35" s="1"/>
  <c r="C13" i="35"/>
  <c r="C19" i="35" s="1"/>
  <c r="B13" i="35"/>
  <c r="B19" i="35" s="1"/>
  <c r="F12" i="35"/>
  <c r="F18" i="35" s="1"/>
  <c r="E12" i="35"/>
  <c r="E18" i="35" s="1"/>
  <c r="D12" i="35"/>
  <c r="D18" i="35" s="1"/>
  <c r="C12" i="35"/>
  <c r="C18" i="35" s="1"/>
  <c r="B12" i="35"/>
  <c r="B18" i="35" s="1"/>
  <c r="F11" i="35"/>
  <c r="F17" i="35" s="1"/>
  <c r="E11" i="35"/>
  <c r="E17" i="35" s="1"/>
  <c r="D11" i="35"/>
  <c r="D17" i="35" s="1"/>
  <c r="C11" i="35"/>
  <c r="C17" i="35" s="1"/>
  <c r="B11" i="35"/>
  <c r="B17" i="35" s="1"/>
  <c r="F13" i="34"/>
  <c r="F19" i="34" s="1"/>
  <c r="E13" i="34"/>
  <c r="E19" i="34" s="1"/>
  <c r="D13" i="34"/>
  <c r="D19" i="34" s="1"/>
  <c r="C13" i="34"/>
  <c r="C19" i="34" s="1"/>
  <c r="B13" i="34"/>
  <c r="B19" i="34" s="1"/>
  <c r="F12" i="34"/>
  <c r="F18" i="34" s="1"/>
  <c r="E12" i="34"/>
  <c r="E18" i="34" s="1"/>
  <c r="D12" i="34"/>
  <c r="D18" i="34" s="1"/>
  <c r="C12" i="34"/>
  <c r="C18" i="34" s="1"/>
  <c r="B12" i="34"/>
  <c r="B18" i="34" s="1"/>
  <c r="F11" i="34"/>
  <c r="F17" i="34" s="1"/>
  <c r="E11" i="34"/>
  <c r="E17" i="34" s="1"/>
  <c r="D11" i="34"/>
  <c r="D17" i="34" s="1"/>
  <c r="C11" i="34"/>
  <c r="C17" i="34" s="1"/>
  <c r="B11" i="34"/>
  <c r="B17" i="34" s="1"/>
  <c r="F13" i="33"/>
  <c r="F19" i="33" s="1"/>
  <c r="E13" i="33"/>
  <c r="E19" i="33" s="1"/>
  <c r="D13" i="33"/>
  <c r="D19" i="33" s="1"/>
  <c r="C13" i="33"/>
  <c r="C19" i="33" s="1"/>
  <c r="B13" i="33"/>
  <c r="B19" i="33" s="1"/>
  <c r="F12" i="33"/>
  <c r="F18" i="33" s="1"/>
  <c r="E12" i="33"/>
  <c r="E18" i="33" s="1"/>
  <c r="D12" i="33"/>
  <c r="D18" i="33" s="1"/>
  <c r="C12" i="33"/>
  <c r="C18" i="33" s="1"/>
  <c r="B12" i="33"/>
  <c r="B18" i="33" s="1"/>
  <c r="F11" i="33"/>
  <c r="F17" i="33" s="1"/>
  <c r="E11" i="33"/>
  <c r="E17" i="33" s="1"/>
  <c r="D11" i="33"/>
  <c r="D17" i="33" s="1"/>
  <c r="C11" i="33"/>
  <c r="C17" i="33" s="1"/>
  <c r="B11" i="33"/>
  <c r="B17" i="33" s="1"/>
  <c r="E19" i="32"/>
  <c r="F18" i="32"/>
  <c r="E18" i="32"/>
  <c r="F13" i="32"/>
  <c r="F19" i="32" s="1"/>
  <c r="E13" i="32"/>
  <c r="D13" i="32"/>
  <c r="D19" i="32" s="1"/>
  <c r="C13" i="32"/>
  <c r="C19" i="32" s="1"/>
  <c r="B13" i="32"/>
  <c r="B19" i="32" s="1"/>
  <c r="F12" i="32"/>
  <c r="E12" i="32"/>
  <c r="D12" i="32"/>
  <c r="D18" i="32" s="1"/>
  <c r="C12" i="32"/>
  <c r="C18" i="32" s="1"/>
  <c r="B12" i="32"/>
  <c r="B18" i="32" s="1"/>
  <c r="F11" i="32"/>
  <c r="F17" i="32" s="1"/>
  <c r="E11" i="32"/>
  <c r="E17" i="32" s="1"/>
  <c r="D11" i="32"/>
  <c r="D17" i="32" s="1"/>
  <c r="C11" i="32"/>
  <c r="C17" i="32" s="1"/>
  <c r="B11" i="32"/>
  <c r="B17" i="32" s="1"/>
  <c r="F13" i="31"/>
  <c r="F19" i="31" s="1"/>
  <c r="E13" i="31"/>
  <c r="E19" i="31" s="1"/>
  <c r="D13" i="31"/>
  <c r="D19" i="31" s="1"/>
  <c r="C13" i="31"/>
  <c r="C19" i="31" s="1"/>
  <c r="B13" i="31"/>
  <c r="B19" i="31" s="1"/>
  <c r="F12" i="31"/>
  <c r="F18" i="31" s="1"/>
  <c r="E12" i="31"/>
  <c r="E18" i="31" s="1"/>
  <c r="D12" i="31"/>
  <c r="D18" i="31" s="1"/>
  <c r="C12" i="31"/>
  <c r="C18" i="31" s="1"/>
  <c r="B12" i="31"/>
  <c r="B18" i="31" s="1"/>
  <c r="F11" i="31"/>
  <c r="F17" i="31" s="1"/>
  <c r="E11" i="31"/>
  <c r="E17" i="31" s="1"/>
  <c r="D11" i="31"/>
  <c r="D17" i="31" s="1"/>
  <c r="C11" i="31"/>
  <c r="B11" i="31"/>
  <c r="B17" i="31" s="1"/>
  <c r="D79" i="30"/>
  <c r="D78" i="30"/>
  <c r="D77" i="30"/>
  <c r="D76" i="30"/>
  <c r="D75" i="30"/>
  <c r="D74" i="30"/>
  <c r="D68" i="30"/>
  <c r="D64" i="30"/>
  <c r="D65" i="30"/>
  <c r="D66" i="30"/>
  <c r="D67" i="30"/>
  <c r="D63" i="30"/>
  <c r="D34" i="30"/>
  <c r="D35" i="30"/>
  <c r="D33" i="30"/>
  <c r="B19" i="30"/>
  <c r="F13" i="30"/>
  <c r="E13" i="30"/>
  <c r="E19" i="30" s="1"/>
  <c r="D13" i="30"/>
  <c r="D19" i="30" s="1"/>
  <c r="C13" i="30"/>
  <c r="C19" i="30" s="1"/>
  <c r="B13" i="30"/>
  <c r="F12" i="30"/>
  <c r="F18" i="30" s="1"/>
  <c r="E12" i="30"/>
  <c r="E18" i="30" s="1"/>
  <c r="D12" i="30"/>
  <c r="D18" i="30" s="1"/>
  <c r="C12" i="30"/>
  <c r="C18" i="30" s="1"/>
  <c r="B12" i="30"/>
  <c r="B18" i="30" s="1"/>
  <c r="F11" i="30"/>
  <c r="F17" i="30" s="1"/>
  <c r="E11" i="30"/>
  <c r="E17" i="30" s="1"/>
  <c r="D11" i="30"/>
  <c r="D17" i="30" s="1"/>
  <c r="C11" i="30"/>
  <c r="C17" i="30" s="1"/>
  <c r="B11" i="30"/>
  <c r="B17" i="30" s="1"/>
  <c r="B69" i="30" l="1"/>
  <c r="B37" i="30"/>
  <c r="D37" i="30" s="1"/>
  <c r="D22" i="37" a="1"/>
  <c r="D22" i="37" s="1"/>
  <c r="D21" i="37" a="1"/>
  <c r="D21" i="37" s="1"/>
  <c r="D22" i="35" a="1"/>
  <c r="D22" i="35" s="1"/>
  <c r="D21" i="35" a="1"/>
  <c r="D21" i="35" s="1"/>
  <c r="D22" i="34" a="1"/>
  <c r="D22" i="34" s="1"/>
  <c r="D21" i="34" a="1"/>
  <c r="D21" i="34" s="1"/>
  <c r="D21" i="33" a="1"/>
  <c r="D21" i="33" s="1"/>
  <c r="D22" i="33" a="1"/>
  <c r="D22" i="33" s="1"/>
  <c r="D21" i="32" a="1"/>
  <c r="D21" i="32" s="1"/>
  <c r="D22" i="32" a="1"/>
  <c r="D22" i="32" s="1"/>
  <c r="C17" i="31"/>
  <c r="D21" i="31" a="1"/>
  <c r="D21" i="31" s="1"/>
  <c r="B80" i="30"/>
  <c r="B14" i="30" a="1"/>
  <c r="B14" i="30" s="1"/>
  <c r="D21" i="30" a="1"/>
  <c r="D21" i="30" s="1"/>
  <c r="C14" i="30" a="1"/>
  <c r="C14" i="30" s="1"/>
  <c r="F19" i="30"/>
  <c r="D22" i="30" s="1" a="1"/>
  <c r="D22" i="30" s="1"/>
  <c r="D22" i="31" l="1" a="1"/>
  <c r="D22" i="31" s="1"/>
  <c r="B20" i="30" a="1"/>
  <c r="B20" i="30" s="1"/>
  <c r="C20" i="30" a="1"/>
  <c r="C20" i="3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<sst xmlns="http://schemas.openxmlformats.org/spreadsheetml/2006/main" count="1355" uniqueCount="75">
  <si>
    <t>Drive</t>
  </si>
  <si>
    <t>NMT</t>
  </si>
  <si>
    <t>Transit</t>
  </si>
  <si>
    <t>Commercial</t>
  </si>
  <si>
    <t>Errand</t>
  </si>
  <si>
    <t>Home</t>
  </si>
  <si>
    <t>WorkSchool</t>
  </si>
  <si>
    <t>SocRec</t>
  </si>
  <si>
    <t>MS Drive</t>
  </si>
  <si>
    <t>MS NMT</t>
  </si>
  <si>
    <t>MS Transit</t>
  </si>
  <si>
    <t>PS Commercial</t>
  </si>
  <si>
    <t>PS ErrandEscort</t>
  </si>
  <si>
    <t>PS Home</t>
  </si>
  <si>
    <t>PS WorkSchool</t>
  </si>
  <si>
    <t>PS SocRec</t>
  </si>
  <si>
    <t>Target Mode-Purpose Splits</t>
  </si>
  <si>
    <t>Model outputs</t>
  </si>
  <si>
    <t>Instructions: input the "multiplier values" in the current model run, then update the "model outputs"</t>
  </si>
  <si>
    <t>Multiplier Values</t>
  </si>
  <si>
    <t xml:space="preserve">      (Want this &lt; 150)</t>
  </si>
  <si>
    <t>Total absolute difference:</t>
  </si>
  <si>
    <t xml:space="preserve">      (Want this &lt; 15)</t>
  </si>
  <si>
    <t>Overall Mode and Purpose Share Targets</t>
  </si>
  <si>
    <t>MPS-Specific Multipliers</t>
  </si>
  <si>
    <t>NMT-Errand</t>
  </si>
  <si>
    <t>Transit-WS</t>
  </si>
  <si>
    <t>Transit-SR</t>
  </si>
  <si>
    <t>NMT-SR</t>
  </si>
  <si>
    <t>Drive-Errand</t>
  </si>
  <si>
    <t>Drive-WS</t>
  </si>
  <si>
    <t>NMT-Home</t>
  </si>
  <si>
    <t>Transit-Home</t>
  </si>
  <si>
    <t>Transit-Errand</t>
  </si>
  <si>
    <t>Drive-Comm</t>
  </si>
  <si>
    <t>NMT-Comm</t>
  </si>
  <si>
    <t>NMT-WS</t>
  </si>
  <si>
    <t>Drive-Home</t>
  </si>
  <si>
    <t>Total absolute percentage difference:</t>
  </si>
  <si>
    <t>Percentage difference from target (aim for &lt;10%)</t>
  </si>
  <si>
    <t>Difference from target (aim for &lt;1%)</t>
  </si>
  <si>
    <t>Drive-SR</t>
  </si>
  <si>
    <t>Transit-Comm</t>
  </si>
  <si>
    <t>NOTE: CongestionLFS changed from 0.2 to 0.00</t>
  </si>
  <si>
    <t>Tuning Confirmation</t>
  </si>
  <si>
    <t>Check to see whether 1 mile of NMT and Transit ASU increase correspond to:</t>
  </si>
  <si>
    <t>Target 1</t>
  </si>
  <si>
    <t>+0.046% bus mode share per +1 mile transit ASU</t>
  </si>
  <si>
    <t>Target 2</t>
  </si>
  <si>
    <t>+0.0038% bike mode share per +1 mile of NMT ASU</t>
  </si>
  <si>
    <t>(set to this level to obtain a linear region of NMT ASU growth)</t>
  </si>
  <si>
    <t>Time (week)</t>
  </si>
  <si>
    <t>ASU NMT (mi)</t>
  </si>
  <si>
    <t>MS NMT (%)</t>
  </si>
  <si>
    <t>Gradient (%/mi)</t>
  </si>
  <si>
    <t>-</t>
  </si>
  <si>
    <t>Avg gradient:</t>
  </si>
  <si>
    <t>Bike gradient:</t>
  </si>
  <si>
    <t>% bike share per +1 mile of NMT ASU</t>
  </si>
  <si>
    <t>ASU Transit FtCR = 0.1</t>
  </si>
  <si>
    <t>(set to this level to obtain a linear region of Transit ASU growth)</t>
  </si>
  <si>
    <t>CongestionLFS value: 1.5</t>
  </si>
  <si>
    <t>ASU NMT FtCR = 2</t>
  </si>
  <si>
    <t>Split the gradient according to the NHTS 2017 walk/bike mode share ratio (20.122 : 1)</t>
  </si>
  <si>
    <t>ASU NMT FtCR = 10</t>
  </si>
  <si>
    <t>MS Walk</t>
  </si>
  <si>
    <t>MS Bike</t>
  </si>
  <si>
    <t>ASU Transit FtCR = 0.01</t>
  </si>
  <si>
    <t>ASU Transit FtCR = 0.02</t>
  </si>
  <si>
    <t>ASU NMT FtCR = 1.5</t>
  </si>
  <si>
    <t>ASU-SocRec LFS: 0</t>
  </si>
  <si>
    <t>ASU-SocRec LFS: -1</t>
  </si>
  <si>
    <t>ASU Transit (mi)</t>
  </si>
  <si>
    <t>MS Transit (%)</t>
  </si>
  <si>
    <t>% transit mode share per + 1 lane-mile of transit 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</si>
</sst>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"/>
    <numFmt numFmtId="166" formatCode="0.000%"/>
  </numFmts>
  <fonts count="6" x14ac:knownFonts="1">
    <font>
      <sz val="12"/>
      <color theme="1"/>
      <name val="Arial"/>
      <family val="2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  <font>
      <u/>
      <sz val="12"/>
      <color theme="1"/>
      <name val="Aptos Display"/>
      <family val="2"/>
      <scheme val="major"/>
    </font>
    <font>
      <b/>
      <sz val="12"/>
      <color indexed="8"/>
      <name val="Aptos Display"/>
      <family val="2"/>
      <scheme val="major"/>
    </font>
    <font>
      <sz val="12"/>
      <color indexed="8"/>
      <name val="Aptos Display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9F7FD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2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1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0" fontId="2" fillId="0" borderId="0" xfId="0" applyFont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4" borderId="14" xfId="0" applyFont="1" applyFill="1" applyBorder="1"/>
    <xf numFmtId="0" fontId="2" fillId="4" borderId="10" xfId="0" applyFont="1" applyFill="1" applyBorder="1"/>
    <xf numFmtId="0" fontId="2" fillId="0" borderId="10" xfId="0" applyFont="1" applyBorder="1"/>
    <xf numFmtId="0" fontId="2" fillId="4" borderId="11" xfId="0" applyFont="1" applyFill="1" applyBorder="1"/>
    <xf numFmtId="0" fontId="2" fillId="5" borderId="0" xfId="0" applyFont="1" applyFill="1"/>
    <xf numFmtId="0" fontId="1" fillId="5" borderId="0" xfId="0" applyFont="1" applyFill="1"/>
    <xf numFmtId="2" fontId="2" fillId="5" borderId="0" xfId="0" applyNumberFormat="1" applyFont="1" applyFill="1"/>
    <xf numFmtId="0" fontId="2" fillId="6" borderId="15" xfId="0" applyFont="1" applyFill="1" applyBorder="1"/>
    <xf numFmtId="0" fontId="2" fillId="6" borderId="16" xfId="0" applyFont="1" applyFill="1" applyBorder="1"/>
    <xf numFmtId="0" fontId="2" fillId="0" borderId="16" xfId="0" applyFont="1" applyBorder="1"/>
    <xf numFmtId="0" fontId="2" fillId="6" borderId="17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2" fillId="4" borderId="2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2" fontId="1" fillId="0" borderId="0" xfId="0" applyNumberFormat="1" applyFont="1"/>
    <xf numFmtId="0" fontId="2" fillId="7" borderId="5" xfId="0" applyFont="1" applyFill="1" applyBorder="1"/>
    <xf numFmtId="0" fontId="1" fillId="0" borderId="0" xfId="0" quotePrefix="1" applyFont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6" borderId="21" xfId="0" applyFont="1" applyFill="1" applyBorder="1"/>
    <xf numFmtId="164" fontId="1" fillId="6" borderId="22" xfId="0" applyNumberFormat="1" applyFont="1" applyFill="1" applyBorder="1"/>
    <xf numFmtId="0" fontId="1" fillId="6" borderId="22" xfId="0" applyFont="1" applyFill="1" applyBorder="1"/>
    <xf numFmtId="0" fontId="1" fillId="6" borderId="23" xfId="0" applyFont="1" applyFill="1" applyBorder="1"/>
    <xf numFmtId="165" fontId="1" fillId="0" borderId="0" xfId="0" applyNumberFormat="1" applyFont="1"/>
    <xf numFmtId="0" fontId="3" fillId="0" borderId="0" xfId="0" applyFont="1"/>
    <xf numFmtId="0" fontId="1" fillId="0" borderId="24" xfId="0" applyFont="1" applyBorder="1"/>
    <xf numFmtId="0" fontId="1" fillId="0" borderId="25" xfId="0" applyFont="1" applyBorder="1"/>
    <xf numFmtId="164" fontId="1" fillId="0" borderId="0" xfId="0" applyNumberFormat="1" applyFont="1"/>
    <xf numFmtId="0" fontId="1" fillId="8" borderId="0" xfId="0" applyFont="1" applyFill="1"/>
    <xf numFmtId="166" fontId="1" fillId="0" borderId="0" xfId="0" applyNumberFormat="1" applyFont="1"/>
    <xf numFmtId="0" fontId="4" fillId="0" borderId="0" xfId="0" applyFont="1"/>
    <xf numFmtId="165" fontId="2" fillId="0" borderId="0" xfId="0" applyNumberFormat="1" applyFont="1"/>
    <xf numFmtId="165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2E3D-7596-4F10-BCEC-E72BDCB971C2}">
  <dimension ref="A1:N91"/>
  <sheetViews>
    <sheetView topLeftCell="B30" zoomScaleNormal="100" workbookViewId="0">
      <selection activeCell="G52" sqref="G52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43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7.77</v>
      </c>
      <c r="C5" s="4">
        <v>14.01</v>
      </c>
      <c r="D5" s="4">
        <v>16.940000000000001</v>
      </c>
      <c r="E5" s="4">
        <v>8.5399999999999991</v>
      </c>
      <c r="F5" s="5">
        <v>5.91</v>
      </c>
      <c r="H5" s="18" t="s">
        <v>0</v>
      </c>
      <c r="I5" s="3">
        <v>7.83</v>
      </c>
      <c r="J5" s="4">
        <v>14</v>
      </c>
      <c r="K5" s="4">
        <v>16.95</v>
      </c>
      <c r="L5" s="4">
        <v>8.51</v>
      </c>
      <c r="M5" s="5">
        <v>5.89</v>
      </c>
    </row>
    <row r="6" spans="1:14" ht="19.95" customHeight="1" x14ac:dyDescent="0.3">
      <c r="A6" s="18" t="s">
        <v>1</v>
      </c>
      <c r="B6" s="6">
        <v>6.51</v>
      </c>
      <c r="C6" s="7">
        <v>3.38</v>
      </c>
      <c r="D6" s="7">
        <v>10.15</v>
      </c>
      <c r="E6" s="7">
        <v>8.1199999999999992</v>
      </c>
      <c r="F6" s="8">
        <v>6.61</v>
      </c>
      <c r="H6" s="18" t="s">
        <v>1</v>
      </c>
      <c r="I6" s="6">
        <v>6.23</v>
      </c>
      <c r="J6" s="7">
        <v>3.36</v>
      </c>
      <c r="K6" s="7">
        <v>9.84</v>
      </c>
      <c r="L6" s="7">
        <v>7.71</v>
      </c>
      <c r="M6" s="8">
        <v>6.33</v>
      </c>
    </row>
    <row r="7" spans="1:14" ht="19.95" customHeight="1" thickBot="1" x14ac:dyDescent="0.35">
      <c r="A7" s="19" t="s">
        <v>2</v>
      </c>
      <c r="B7" s="9">
        <v>1.55</v>
      </c>
      <c r="C7" s="10">
        <v>1.92</v>
      </c>
      <c r="D7" s="10">
        <v>4.04</v>
      </c>
      <c r="E7" s="10">
        <v>3.66</v>
      </c>
      <c r="F7" s="11">
        <v>0.61</v>
      </c>
      <c r="H7" s="19" t="s">
        <v>2</v>
      </c>
      <c r="I7" s="9">
        <v>1.54</v>
      </c>
      <c r="J7" s="10">
        <v>1.91</v>
      </c>
      <c r="K7" s="10">
        <v>4.07</v>
      </c>
      <c r="L7" s="10">
        <v>3.64</v>
      </c>
      <c r="M7" s="11">
        <v>0.61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0.51</v>
      </c>
      <c r="K10" s="27" t="s">
        <v>8</v>
      </c>
      <c r="L10" s="13">
        <v>53.2</v>
      </c>
      <c r="M10" s="1" t="s">
        <v>65</v>
      </c>
      <c r="N10" s="58">
        <v>0.1091</v>
      </c>
    </row>
    <row r="11" spans="1:14" ht="19.95" customHeight="1" x14ac:dyDescent="0.3">
      <c r="A11" s="18" t="s">
        <v>0</v>
      </c>
      <c r="B11" s="3">
        <f>B5-I5</f>
        <v>-6.0000000000000497E-2</v>
      </c>
      <c r="C11" s="4">
        <f t="shared" ref="C11:F13" si="0">C5-J5</f>
        <v>9.9999999999997868E-3</v>
      </c>
      <c r="D11" s="4">
        <f t="shared" si="0"/>
        <v>-9.9999999999980105E-3</v>
      </c>
      <c r="E11" s="4">
        <f t="shared" si="0"/>
        <v>2.9999999999999361E-2</v>
      </c>
      <c r="F11" s="5">
        <f t="shared" si="0"/>
        <v>2.0000000000000462E-2</v>
      </c>
      <c r="H11" s="21" t="s">
        <v>9</v>
      </c>
      <c r="I11" s="14">
        <v>0.435</v>
      </c>
      <c r="K11" s="28" t="s">
        <v>9</v>
      </c>
      <c r="L11" s="14">
        <v>33.5</v>
      </c>
      <c r="M11" s="1" t="s">
        <v>66</v>
      </c>
      <c r="N11" s="58">
        <v>5.4000000000000003E-3</v>
      </c>
    </row>
    <row r="12" spans="1:14" ht="19.95" customHeight="1" x14ac:dyDescent="0.3">
      <c r="A12" s="18" t="s">
        <v>1</v>
      </c>
      <c r="B12" s="6">
        <f t="shared" ref="B12:B13" si="1">B6-I6</f>
        <v>0.27999999999999936</v>
      </c>
      <c r="C12" s="7">
        <f t="shared" si="0"/>
        <v>2.0000000000000018E-2</v>
      </c>
      <c r="D12" s="7">
        <f t="shared" si="0"/>
        <v>0.3100000000000005</v>
      </c>
      <c r="E12" s="7">
        <f t="shared" si="0"/>
        <v>0.40999999999999925</v>
      </c>
      <c r="F12" s="8">
        <f t="shared" si="0"/>
        <v>0.28000000000000025</v>
      </c>
      <c r="H12" s="21" t="s">
        <v>10</v>
      </c>
      <c r="I12" s="14">
        <v>3.9E-2</v>
      </c>
      <c r="K12" s="28" t="s">
        <v>10</v>
      </c>
      <c r="L12" s="14">
        <v>11.9</v>
      </c>
    </row>
    <row r="13" spans="1:14" ht="19.95" customHeight="1" thickBot="1" x14ac:dyDescent="0.35">
      <c r="A13" s="19" t="s">
        <v>2</v>
      </c>
      <c r="B13" s="9">
        <f t="shared" si="1"/>
        <v>1.0000000000000009E-2</v>
      </c>
      <c r="C13" s="10">
        <f t="shared" si="0"/>
        <v>1.0000000000000009E-2</v>
      </c>
      <c r="D13" s="10">
        <f t="shared" si="0"/>
        <v>-3.0000000000000249E-2</v>
      </c>
      <c r="E13" s="10">
        <f t="shared" si="0"/>
        <v>2.0000000000000018E-2</v>
      </c>
      <c r="F13" s="11">
        <f t="shared" si="0"/>
        <v>0</v>
      </c>
      <c r="H13" s="22"/>
      <c r="I13" s="14"/>
      <c r="K13" s="29"/>
      <c r="L13" s="14"/>
    </row>
    <row r="14" spans="1:14" ht="19.95" customHeight="1" x14ac:dyDescent="0.3">
      <c r="B14" s="37" cm="1">
        <f t="array" ref="B14">AVERAGE(ABS(B11:F13))</f>
        <v>9.9999999999999853E-2</v>
      </c>
      <c r="C14" s="1" cm="1">
        <f t="array" ref="C14">MEDIAN(ABS(B11:F13))</f>
        <v>2.0000000000000462E-2</v>
      </c>
      <c r="H14" s="21" t="s">
        <v>11</v>
      </c>
      <c r="I14" s="14">
        <v>0.8</v>
      </c>
      <c r="K14" s="28" t="s">
        <v>11</v>
      </c>
      <c r="L14" s="14">
        <v>15.6</v>
      </c>
    </row>
    <row r="15" spans="1:14" ht="19.95" customHeight="1" thickBot="1" x14ac:dyDescent="0.35">
      <c r="A15" s="12" t="s">
        <v>39</v>
      </c>
      <c r="H15" s="21" t="s">
        <v>12</v>
      </c>
      <c r="I15" s="14">
        <v>1.1000000000000001</v>
      </c>
      <c r="K15" s="28" t="s">
        <v>12</v>
      </c>
      <c r="L15" s="14">
        <v>19.5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1.64</v>
      </c>
      <c r="K16" s="28" t="s">
        <v>13</v>
      </c>
      <c r="L16" s="14">
        <v>31.5</v>
      </c>
    </row>
    <row r="17" spans="1:12" ht="19.95" customHeight="1" x14ac:dyDescent="0.3">
      <c r="A17" s="18" t="s">
        <v>0</v>
      </c>
      <c r="B17" s="3">
        <f>(B11/I5)*100</f>
        <v>-0.76628352490422091</v>
      </c>
      <c r="C17" s="4">
        <f t="shared" ref="C17:F19" si="2">(C11/J5)*100</f>
        <v>7.1428571428569912E-2</v>
      </c>
      <c r="D17" s="4">
        <f t="shared" si="2"/>
        <v>-5.8997050147480891E-2</v>
      </c>
      <c r="E17" s="4">
        <f t="shared" si="2"/>
        <v>0.3525264394829537</v>
      </c>
      <c r="F17" s="5">
        <f t="shared" si="2"/>
        <v>0.33955857385399768</v>
      </c>
      <c r="H17" s="21" t="s">
        <v>14</v>
      </c>
      <c r="I17" s="14">
        <v>1</v>
      </c>
      <c r="K17" s="28" t="s">
        <v>14</v>
      </c>
      <c r="L17" s="14">
        <v>20.2</v>
      </c>
    </row>
    <row r="18" spans="1:12" ht="19.95" customHeight="1" thickBot="1" x14ac:dyDescent="0.35">
      <c r="A18" s="18" t="s">
        <v>1</v>
      </c>
      <c r="B18" s="6">
        <f t="shared" ref="B18:B19" si="3">(B12/I6)*100</f>
        <v>4.4943820224718998</v>
      </c>
      <c r="C18" s="7">
        <f>(C12/J6)*100</f>
        <v>0.59523809523809579</v>
      </c>
      <c r="D18" s="7">
        <f t="shared" si="2"/>
        <v>3.150406504065046</v>
      </c>
      <c r="E18" s="7">
        <f t="shared" si="2"/>
        <v>5.317769130998693</v>
      </c>
      <c r="F18" s="8">
        <f t="shared" si="2"/>
        <v>4.4233807266982659</v>
      </c>
      <c r="H18" s="23" t="s">
        <v>15</v>
      </c>
      <c r="I18" s="15">
        <v>0.56000000000000005</v>
      </c>
      <c r="K18" s="30" t="s">
        <v>15</v>
      </c>
      <c r="L18" s="15">
        <v>12.9</v>
      </c>
    </row>
    <row r="19" spans="1:12" ht="19.95" customHeight="1" thickBot="1" x14ac:dyDescent="0.35">
      <c r="A19" s="19" t="s">
        <v>2</v>
      </c>
      <c r="B19" s="9">
        <f t="shared" si="3"/>
        <v>0.6493506493506499</v>
      </c>
      <c r="C19" s="10">
        <f t="shared" si="2"/>
        <v>0.52356020942408421</v>
      </c>
      <c r="D19" s="10">
        <f t="shared" si="2"/>
        <v>-0.7371007371007432</v>
      </c>
      <c r="E19" s="10">
        <f t="shared" si="2"/>
        <v>0.54945054945054994</v>
      </c>
      <c r="F19" s="11">
        <f t="shared" si="2"/>
        <v>0</v>
      </c>
    </row>
    <row r="20" spans="1:12" ht="19.95" customHeight="1" thickBot="1" x14ac:dyDescent="0.35">
      <c r="B20" s="37" cm="1">
        <f t="array" ref="B20">AVERAGE(ABS(B17:F19))</f>
        <v>1.4686288523076836</v>
      </c>
      <c r="C20" s="1" cm="1">
        <f t="array" ref="C20">MEDIAN(ABS(B17:F19))</f>
        <v>0.59523809523809579</v>
      </c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1.4999999999999978</v>
      </c>
      <c r="E21" s="24" t="s">
        <v>22</v>
      </c>
      <c r="F21" s="24"/>
      <c r="H21" s="34" t="s">
        <v>34</v>
      </c>
      <c r="I21" s="31">
        <v>1.1599999999999999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22.029432784615253</v>
      </c>
      <c r="E22" s="24" t="s">
        <v>20</v>
      </c>
      <c r="F22" s="24"/>
      <c r="H22" s="35" t="s">
        <v>29</v>
      </c>
      <c r="I22" s="32">
        <v>1.52</v>
      </c>
      <c r="K22" s="12"/>
    </row>
    <row r="23" spans="1:12" ht="19.95" customHeight="1" x14ac:dyDescent="0.3">
      <c r="H23" s="35" t="s">
        <v>37</v>
      </c>
      <c r="I23" s="32">
        <v>1.0900000000000001</v>
      </c>
      <c r="K23" s="12"/>
    </row>
    <row r="24" spans="1:12" ht="19.95" customHeight="1" x14ac:dyDescent="0.3">
      <c r="A24" s="12" t="s">
        <v>44</v>
      </c>
      <c r="H24" s="35" t="s">
        <v>30</v>
      </c>
      <c r="I24" s="32">
        <v>1.1599999999999999</v>
      </c>
      <c r="K24" s="12"/>
    </row>
    <row r="25" spans="1:12" ht="19.95" customHeight="1" x14ac:dyDescent="0.3">
      <c r="A25" s="1" t="s">
        <v>45</v>
      </c>
      <c r="H25" s="35" t="s">
        <v>41</v>
      </c>
      <c r="I25" s="32">
        <v>1.26</v>
      </c>
      <c r="K25" s="12"/>
    </row>
    <row r="26" spans="1:12" ht="19.95" customHeight="1" x14ac:dyDescent="0.3">
      <c r="A26" s="1" t="s">
        <v>46</v>
      </c>
      <c r="B26" s="39" t="s">
        <v>47</v>
      </c>
      <c r="H26" s="38" t="s">
        <v>35</v>
      </c>
      <c r="I26" s="32">
        <v>0.63</v>
      </c>
      <c r="K26" s="12"/>
    </row>
    <row r="27" spans="1:12" ht="19.95" customHeight="1" x14ac:dyDescent="0.3">
      <c r="A27" s="1" t="s">
        <v>48</v>
      </c>
      <c r="B27" s="39" t="s">
        <v>49</v>
      </c>
      <c r="H27" s="38" t="s">
        <v>25</v>
      </c>
      <c r="I27" s="32">
        <v>0.24</v>
      </c>
      <c r="K27" s="12"/>
    </row>
    <row r="28" spans="1:12" ht="19.95" customHeight="1" x14ac:dyDescent="0.3">
      <c r="H28" s="38" t="s">
        <v>31</v>
      </c>
      <c r="I28" s="32">
        <v>0.48</v>
      </c>
      <c r="K28" s="12"/>
    </row>
    <row r="29" spans="1:12" ht="19.95" customHeight="1" x14ac:dyDescent="0.3">
      <c r="A29" s="53" t="s">
        <v>46</v>
      </c>
      <c r="H29" s="38" t="s">
        <v>36</v>
      </c>
      <c r="I29" s="32">
        <v>0.63</v>
      </c>
      <c r="K29" s="12"/>
    </row>
    <row r="30" spans="1:12" ht="19.95" customHeight="1" thickBot="1" x14ac:dyDescent="0.35">
      <c r="A30" s="1" t="s">
        <v>62</v>
      </c>
      <c r="C30" s="1" t="s">
        <v>50</v>
      </c>
      <c r="H30" s="38" t="s">
        <v>28</v>
      </c>
      <c r="I30" s="32">
        <v>0.92</v>
      </c>
      <c r="K30" s="12"/>
    </row>
    <row r="31" spans="1:12" ht="19.95" customHeight="1" thickBot="1" x14ac:dyDescent="0.35">
      <c r="A31" s="48" t="s">
        <v>51</v>
      </c>
      <c r="B31" s="49" t="s">
        <v>52</v>
      </c>
      <c r="C31" s="50" t="s">
        <v>53</v>
      </c>
      <c r="D31" s="51" t="s">
        <v>54</v>
      </c>
      <c r="H31" s="35" t="s">
        <v>42</v>
      </c>
      <c r="I31" s="32">
        <v>0.93</v>
      </c>
    </row>
    <row r="32" spans="1:12" ht="19.95" customHeight="1" x14ac:dyDescent="0.3">
      <c r="A32" s="45">
        <v>10</v>
      </c>
      <c r="B32" s="46">
        <v>1195.83</v>
      </c>
      <c r="C32" s="46">
        <v>12.344099999999999</v>
      </c>
      <c r="D32" s="47" t="s">
        <v>55</v>
      </c>
      <c r="H32" s="35" t="s">
        <v>33</v>
      </c>
      <c r="I32" s="32">
        <v>0.84</v>
      </c>
    </row>
    <row r="33" spans="1:9" ht="19.95" customHeight="1" x14ac:dyDescent="0.3">
      <c r="A33" s="42">
        <v>20</v>
      </c>
      <c r="B33" s="40">
        <v>1205.79</v>
      </c>
      <c r="C33" s="40">
        <v>12.4108</v>
      </c>
      <c r="D33" s="32">
        <f>(C33-C32)/(B33-B32)</f>
        <v>6.6967871485944406E-3</v>
      </c>
      <c r="H33" s="35" t="s">
        <v>32</v>
      </c>
      <c r="I33" s="32">
        <v>1.18</v>
      </c>
    </row>
    <row r="34" spans="1:9" ht="19.95" customHeight="1" x14ac:dyDescent="0.3">
      <c r="A34" s="42">
        <v>30</v>
      </c>
      <c r="B34" s="40">
        <v>1215.6500000000001</v>
      </c>
      <c r="C34" s="40">
        <v>12.472</v>
      </c>
      <c r="D34" s="32">
        <f t="shared" ref="D34:D35" si="4">(C34-C33)/(B34-B33)</f>
        <v>6.206896551724005E-3</v>
      </c>
      <c r="H34" s="35" t="s">
        <v>26</v>
      </c>
      <c r="I34" s="32">
        <v>1.75</v>
      </c>
    </row>
    <row r="35" spans="1:9" ht="19.95" customHeight="1" thickBot="1" x14ac:dyDescent="0.35">
      <c r="A35" s="43">
        <v>40</v>
      </c>
      <c r="B35" s="44">
        <v>1225.4000000000001</v>
      </c>
      <c r="C35" s="44">
        <v>12.5328</v>
      </c>
      <c r="D35" s="33">
        <f t="shared" si="4"/>
        <v>6.2358974358974776E-3</v>
      </c>
      <c r="H35" s="36" t="s">
        <v>27</v>
      </c>
      <c r="I35" s="33">
        <v>0.52</v>
      </c>
    </row>
    <row r="36" spans="1:9" ht="19.95" customHeight="1" x14ac:dyDescent="0.3">
      <c r="A36" s="57" t="s">
        <v>63</v>
      </c>
      <c r="B36" s="57"/>
      <c r="C36" s="57"/>
      <c r="D36" s="57"/>
      <c r="E36" s="57"/>
      <c r="F36" s="57"/>
    </row>
    <row r="37" spans="1:9" ht="19.95" customHeight="1" x14ac:dyDescent="0.3">
      <c r="A37" s="1" t="s">
        <v>56</v>
      </c>
      <c r="B37" s="52">
        <f>AVERAGE(D33:D35)</f>
        <v>6.3798603787386414E-3</v>
      </c>
      <c r="C37" s="1" t="s">
        <v>57</v>
      </c>
      <c r="D37" s="52">
        <f>B37*(1/(20.122+1))</f>
        <v>3.0204811943654206E-4</v>
      </c>
      <c r="E37" s="1" t="s">
        <v>58</v>
      </c>
    </row>
    <row r="39" spans="1:9" ht="19.95" customHeight="1" thickBot="1" x14ac:dyDescent="0.35">
      <c r="A39" s="1" t="s">
        <v>64</v>
      </c>
      <c r="C39" s="1" t="s">
        <v>50</v>
      </c>
    </row>
    <row r="40" spans="1:9" ht="19.95" customHeight="1" thickBot="1" x14ac:dyDescent="0.35">
      <c r="A40" s="48" t="s">
        <v>51</v>
      </c>
      <c r="B40" s="49" t="s">
        <v>52</v>
      </c>
      <c r="C40" s="50" t="s">
        <v>53</v>
      </c>
      <c r="D40" s="51" t="s">
        <v>54</v>
      </c>
    </row>
    <row r="41" spans="1:9" ht="19.95" customHeight="1" x14ac:dyDescent="0.3">
      <c r="A41" s="45">
        <v>10</v>
      </c>
      <c r="B41" s="46">
        <v>1203.1300000000001</v>
      </c>
      <c r="C41" s="46">
        <v>12.3795</v>
      </c>
      <c r="D41" s="47" t="s">
        <v>55</v>
      </c>
    </row>
    <row r="42" spans="1:9" ht="19.95" customHeight="1" x14ac:dyDescent="0.3">
      <c r="A42" s="42">
        <v>20</v>
      </c>
      <c r="B42" s="40">
        <v>1225.19</v>
      </c>
      <c r="C42" s="40">
        <v>12.505800000000001</v>
      </c>
      <c r="D42" s="32">
        <f>(C42-C41)/(B42-B41)</f>
        <v>5.7252946509519873E-3</v>
      </c>
    </row>
    <row r="43" spans="1:9" ht="19.95" customHeight="1" x14ac:dyDescent="0.3">
      <c r="A43" s="42">
        <v>30</v>
      </c>
      <c r="B43" s="40">
        <v>1246.83</v>
      </c>
      <c r="C43" s="40">
        <v>12.625500000000001</v>
      </c>
      <c r="D43" s="32">
        <f t="shared" ref="D43:D44" si="5">(C43-C42)/(B43-B42)</f>
        <v>5.5314232902033559E-3</v>
      </c>
    </row>
    <row r="44" spans="1:9" ht="19.95" customHeight="1" thickBot="1" x14ac:dyDescent="0.35">
      <c r="A44" s="43">
        <v>40</v>
      </c>
      <c r="B44" s="44">
        <v>1268.06</v>
      </c>
      <c r="C44" s="44">
        <v>12.7441</v>
      </c>
      <c r="D44" s="33">
        <f t="shared" si="5"/>
        <v>5.5864342910974486E-3</v>
      </c>
    </row>
    <row r="45" spans="1:9" ht="19.95" customHeight="1" x14ac:dyDescent="0.3">
      <c r="A45" s="57" t="s">
        <v>63</v>
      </c>
      <c r="B45" s="57"/>
      <c r="C45" s="57"/>
      <c r="D45" s="57"/>
      <c r="E45" s="57"/>
      <c r="F45" s="57"/>
    </row>
    <row r="46" spans="1:9" ht="19.95" customHeight="1" x14ac:dyDescent="0.3">
      <c r="A46" s="1" t="s">
        <v>56</v>
      </c>
      <c r="B46" s="52">
        <f>AVERAGE(D42:D44)</f>
        <v>5.6143840774175975E-3</v>
      </c>
      <c r="C46" s="1" t="s">
        <v>57</v>
      </c>
      <c r="D46" s="52">
        <f>B46*(1/(20.122+1))</f>
        <v>2.6580740826709581E-4</v>
      </c>
      <c r="E46" s="1" t="s">
        <v>58</v>
      </c>
    </row>
    <row r="47" spans="1:9" ht="19.95" customHeight="1" x14ac:dyDescent="0.3">
      <c r="B47" s="52"/>
      <c r="D47" s="52"/>
    </row>
    <row r="48" spans="1:9" ht="19.95" customHeight="1" thickBot="1" x14ac:dyDescent="0.35">
      <c r="A48" s="59" t="s">
        <v>69</v>
      </c>
      <c r="C48" s="1" t="s">
        <v>50</v>
      </c>
    </row>
    <row r="49" spans="1:4" ht="19.95" customHeight="1" thickBot="1" x14ac:dyDescent="0.35">
      <c r="A49" s="48" t="s">
        <v>51</v>
      </c>
      <c r="B49" s="49" t="s">
        <v>52</v>
      </c>
      <c r="C49" s="50" t="s">
        <v>53</v>
      </c>
      <c r="D49" s="51" t="s">
        <v>54</v>
      </c>
    </row>
    <row r="50" spans="1:4" ht="19.95" customHeight="1" x14ac:dyDescent="0.3">
      <c r="A50" s="45">
        <v>10</v>
      </c>
      <c r="B50" s="46">
        <v>1190.71</v>
      </c>
      <c r="C50" s="46">
        <v>12.3193</v>
      </c>
      <c r="D50" s="47" t="s">
        <v>55</v>
      </c>
    </row>
    <row r="51" spans="1:4" ht="19.95" customHeight="1" x14ac:dyDescent="0.3">
      <c r="A51" s="42">
        <v>20</v>
      </c>
      <c r="B51" s="40">
        <v>1192.1199999999999</v>
      </c>
      <c r="C51" s="40">
        <v>12.344200000000001</v>
      </c>
      <c r="D51" s="32">
        <f>(C51-C50)/(B51-B50)</f>
        <v>1.7659574468087347E-2</v>
      </c>
    </row>
    <row r="52" spans="1:4" ht="19.95" customHeight="1" x14ac:dyDescent="0.3">
      <c r="A52" s="42">
        <v>30</v>
      </c>
      <c r="B52" s="40">
        <v>1193.52</v>
      </c>
      <c r="C52" s="40">
        <v>12.363899999999999</v>
      </c>
      <c r="D52" s="32">
        <f t="shared" ref="D52:D53" si="6">(C52-C51)/(B52-B51)</f>
        <v>1.4071428571426584E-2</v>
      </c>
    </row>
    <row r="53" spans="1:4" ht="19.95" customHeight="1" thickBot="1" x14ac:dyDescent="0.35">
      <c r="A53" s="43">
        <v>40</v>
      </c>
      <c r="B53" s="44">
        <v>1194.9100000000001</v>
      </c>
      <c r="C53" s="44">
        <v>12.3835</v>
      </c>
      <c r="D53" s="33">
        <f t="shared" si="6"/>
        <v>1.4100719424459781E-2</v>
      </c>
    </row>
    <row r="54" spans="1:4" ht="19.95" customHeight="1" x14ac:dyDescent="0.3">
      <c r="A54" s="57" t="s">
        <v>63</v>
      </c>
      <c r="B54" s="57"/>
      <c r="C54" s="57"/>
      <c r="D54" s="57"/>
    </row>
    <row r="55" spans="1:4" ht="19.95" customHeight="1" x14ac:dyDescent="0.3">
      <c r="A55" s="1" t="s">
        <v>56</v>
      </c>
      <c r="B55" s="52">
        <f>AVERAGE(D51:D53)</f>
        <v>1.527724082132457E-2</v>
      </c>
      <c r="C55" s="59" t="s">
        <v>57</v>
      </c>
      <c r="D55" s="61">
        <f>B55*(1/(20.122+1))</f>
        <v>7.2328571258993318E-4</v>
      </c>
    </row>
    <row r="59" spans="1:4" ht="19.95" customHeight="1" x14ac:dyDescent="0.3">
      <c r="A59" s="53" t="s">
        <v>48</v>
      </c>
    </row>
    <row r="60" spans="1:4" ht="19.95" customHeight="1" thickBot="1" x14ac:dyDescent="0.35">
      <c r="A60" s="59" t="s">
        <v>59</v>
      </c>
      <c r="B60" s="59"/>
      <c r="C60" s="59" t="s">
        <v>60</v>
      </c>
    </row>
    <row r="61" spans="1:4" ht="19.95" customHeight="1" thickBot="1" x14ac:dyDescent="0.35">
      <c r="A61" s="48" t="s">
        <v>51</v>
      </c>
      <c r="B61" s="49" t="s">
        <v>52</v>
      </c>
      <c r="C61" s="50" t="s">
        <v>53</v>
      </c>
      <c r="D61" s="51" t="s">
        <v>54</v>
      </c>
    </row>
    <row r="62" spans="1:4" ht="19.95" customHeight="1" x14ac:dyDescent="0.3">
      <c r="A62" s="2">
        <v>10</v>
      </c>
      <c r="B62" s="41">
        <v>2.1473300000000002</v>
      </c>
      <c r="C62" s="41">
        <v>3.6486700000000001</v>
      </c>
      <c r="D62" s="31" t="s">
        <v>55</v>
      </c>
    </row>
    <row r="63" spans="1:4" ht="19.95" customHeight="1" x14ac:dyDescent="0.3">
      <c r="A63" s="42">
        <v>20</v>
      </c>
      <c r="B63" s="40">
        <v>2.9176899999999999</v>
      </c>
      <c r="C63" s="40">
        <v>3.6657500000000001</v>
      </c>
      <c r="D63" s="32">
        <f>(C63-C62)/(B63-B62)</f>
        <v>2.2171452308011826E-2</v>
      </c>
    </row>
    <row r="64" spans="1:4" ht="19.95" customHeight="1" x14ac:dyDescent="0.3">
      <c r="A64" s="42">
        <v>30</v>
      </c>
      <c r="B64" s="40">
        <v>3.6840199999999999</v>
      </c>
      <c r="C64" s="40">
        <v>3.6804700000000001</v>
      </c>
      <c r="D64" s="32">
        <f t="shared" ref="D64:D68" si="7">(C64-C63)/(B64-B63)</f>
        <v>1.9208435008416826E-2</v>
      </c>
    </row>
    <row r="65" spans="1:4" ht="19.95" customHeight="1" x14ac:dyDescent="0.3">
      <c r="A65" s="54">
        <v>40</v>
      </c>
      <c r="B65" s="55">
        <v>4.4455499999999999</v>
      </c>
      <c r="C65" s="55">
        <v>3.6951800000000001</v>
      </c>
      <c r="D65" s="32">
        <f t="shared" si="7"/>
        <v>1.9316376242564312E-2</v>
      </c>
    </row>
    <row r="66" spans="1:4" ht="19.95" customHeight="1" x14ac:dyDescent="0.3">
      <c r="A66" s="54">
        <v>50</v>
      </c>
      <c r="B66" s="55">
        <v>5.2023000000000001</v>
      </c>
      <c r="C66" s="55">
        <v>3.7098800000000001</v>
      </c>
      <c r="D66" s="32">
        <f t="shared" si="7"/>
        <v>1.9425173439048472E-2</v>
      </c>
    </row>
    <row r="67" spans="1:4" ht="19.95" customHeight="1" x14ac:dyDescent="0.3">
      <c r="A67" s="54">
        <v>60</v>
      </c>
      <c r="B67" s="55">
        <v>5.9542900000000003</v>
      </c>
      <c r="C67" s="55">
        <v>3.72458</v>
      </c>
      <c r="D67" s="32">
        <f t="shared" si="7"/>
        <v>1.9548132288993113E-2</v>
      </c>
    </row>
    <row r="68" spans="1:4" ht="19.95" customHeight="1" thickBot="1" x14ac:dyDescent="0.35">
      <c r="A68" s="43">
        <v>70</v>
      </c>
      <c r="B68" s="44">
        <v>6.7015399999999996</v>
      </c>
      <c r="C68" s="44">
        <v>3.7392799999999999</v>
      </c>
      <c r="D68" s="33">
        <f t="shared" si="7"/>
        <v>1.9672131147540916E-2</v>
      </c>
    </row>
    <row r="69" spans="1:4" ht="19.95" customHeight="1" x14ac:dyDescent="0.3">
      <c r="A69" s="59" t="s">
        <v>56</v>
      </c>
      <c r="B69" s="59">
        <f>AVERAGE(D63:D68)</f>
        <v>1.9890283405762578E-2</v>
      </c>
    </row>
    <row r="71" spans="1:4" ht="19.95" customHeight="1" thickBot="1" x14ac:dyDescent="0.35">
      <c r="A71" s="1" t="s">
        <v>67</v>
      </c>
      <c r="C71" s="1" t="s">
        <v>60</v>
      </c>
    </row>
    <row r="72" spans="1:4" ht="19.95" customHeight="1" thickBot="1" x14ac:dyDescent="0.35">
      <c r="A72" s="48" t="s">
        <v>51</v>
      </c>
      <c r="B72" s="49" t="s">
        <v>52</v>
      </c>
      <c r="C72" s="50" t="s">
        <v>53</v>
      </c>
      <c r="D72" s="51" t="s">
        <v>54</v>
      </c>
    </row>
    <row r="73" spans="1:4" ht="19.95" customHeight="1" x14ac:dyDescent="0.3">
      <c r="A73" s="2">
        <v>10</v>
      </c>
      <c r="B73" s="41">
        <v>2.0078200000000002</v>
      </c>
      <c r="C73" s="41">
        <v>3.6470400000000001</v>
      </c>
      <c r="D73" s="31" t="s">
        <v>55</v>
      </c>
    </row>
    <row r="74" spans="1:4" ht="19.95" customHeight="1" x14ac:dyDescent="0.3">
      <c r="A74" s="42">
        <v>20</v>
      </c>
      <c r="B74" s="40">
        <v>2.0779899999999998</v>
      </c>
      <c r="C74" s="40">
        <v>3.6559599999999999</v>
      </c>
      <c r="D74" s="32">
        <f>(C74-C73)/(B74-B73)</f>
        <v>0.12711985178851168</v>
      </c>
    </row>
    <row r="75" spans="1:4" ht="19.95" customHeight="1" x14ac:dyDescent="0.3">
      <c r="A75" s="42">
        <v>30</v>
      </c>
      <c r="B75" s="40">
        <v>2.14791</v>
      </c>
      <c r="C75" s="40">
        <v>3.6625399999999999</v>
      </c>
      <c r="D75" s="32">
        <f>(C75-C74)/(B75-B74)</f>
        <v>9.4107551487414343E-2</v>
      </c>
    </row>
    <row r="76" spans="1:4" ht="19.95" customHeight="1" x14ac:dyDescent="0.3">
      <c r="A76" s="54">
        <v>40</v>
      </c>
      <c r="B76" s="55">
        <v>2.2175600000000002</v>
      </c>
      <c r="C76" s="55">
        <v>3.6691099999999999</v>
      </c>
      <c r="D76" s="32">
        <f t="shared" ref="D76:D79" si="8">(C76-C75)/(B76-B75)</f>
        <v>9.432878679109756E-2</v>
      </c>
    </row>
    <row r="77" spans="1:4" ht="19.95" customHeight="1" x14ac:dyDescent="0.3">
      <c r="A77" s="54">
        <v>50</v>
      </c>
      <c r="B77" s="55">
        <v>2.2869199999999998</v>
      </c>
      <c r="C77" s="55">
        <v>3.6756899999999999</v>
      </c>
      <c r="D77" s="32">
        <f t="shared" si="8"/>
        <v>9.4867358708190075E-2</v>
      </c>
    </row>
    <row r="78" spans="1:4" ht="19.95" customHeight="1" x14ac:dyDescent="0.3">
      <c r="A78" s="54">
        <v>60</v>
      </c>
      <c r="B78" s="55">
        <v>2.3560099999999999</v>
      </c>
      <c r="C78" s="55">
        <v>3.68228</v>
      </c>
      <c r="D78" s="32">
        <f t="shared" si="8"/>
        <v>9.5382833984658952E-2</v>
      </c>
    </row>
    <row r="79" spans="1:4" ht="19.95" customHeight="1" thickBot="1" x14ac:dyDescent="0.35">
      <c r="A79" s="43">
        <v>70</v>
      </c>
      <c r="B79" s="44">
        <v>2.42483</v>
      </c>
      <c r="C79" s="44">
        <v>3.6888899999999998</v>
      </c>
      <c r="D79" s="33">
        <f t="shared" si="8"/>
        <v>9.6047660563786288E-2</v>
      </c>
    </row>
    <row r="80" spans="1:4" ht="19.95" customHeight="1" x14ac:dyDescent="0.3">
      <c r="A80" s="1" t="s">
        <v>56</v>
      </c>
      <c r="B80" s="1">
        <f>AVERAGE(D74:D79)</f>
        <v>0.10030900722060981</v>
      </c>
    </row>
    <row r="82" spans="1:4" ht="19.95" customHeight="1" thickBot="1" x14ac:dyDescent="0.35">
      <c r="A82" s="62" t="s">
        <v>68</v>
      </c>
      <c r="B82" s="62"/>
      <c r="C82" s="62" t="s">
        <v>60</v>
      </c>
      <c r="D82" s="62"/>
    </row>
    <row r="83" spans="1:4" ht="19.95" customHeight="1" thickBot="1" x14ac:dyDescent="0.35">
      <c r="A83" s="48" t="s">
        <v>51</v>
      </c>
      <c r="B83" s="49" t="s">
        <v>52</v>
      </c>
      <c r="C83" s="50" t="s">
        <v>53</v>
      </c>
      <c r="D83" s="51" t="s">
        <v>54</v>
      </c>
    </row>
    <row r="84" spans="1:4" ht="19.95" customHeight="1" x14ac:dyDescent="0.3">
      <c r="A84" s="2">
        <v>10</v>
      </c>
      <c r="B84" s="41">
        <v>2.02332</v>
      </c>
      <c r="C84" s="41">
        <v>3.6472199999999999</v>
      </c>
      <c r="D84" s="31" t="s">
        <v>55</v>
      </c>
    </row>
    <row r="85" spans="1:4" ht="19.95" customHeight="1" x14ac:dyDescent="0.3">
      <c r="A85" s="42">
        <v>20</v>
      </c>
      <c r="B85" s="40">
        <v>2.1713</v>
      </c>
      <c r="C85" s="40">
        <v>3.6570499999999999</v>
      </c>
      <c r="D85" s="32">
        <f>(C85-C84)/(B85-B84)</f>
        <v>6.642789566157592E-2</v>
      </c>
    </row>
    <row r="86" spans="1:4" ht="19.95" customHeight="1" x14ac:dyDescent="0.3">
      <c r="A86" s="42">
        <v>30</v>
      </c>
      <c r="B86" s="40">
        <v>2.31873</v>
      </c>
      <c r="C86" s="40">
        <v>3.6645300000000001</v>
      </c>
      <c r="D86" s="32">
        <f>(C86-C85)/(B86-B85)</f>
        <v>5.0735942481178561E-2</v>
      </c>
    </row>
    <row r="87" spans="1:4" ht="19.95" customHeight="1" x14ac:dyDescent="0.3">
      <c r="A87" s="54">
        <v>40</v>
      </c>
      <c r="B87" s="55">
        <v>2.4655399999999998</v>
      </c>
      <c r="C87" s="55">
        <v>3.6720100000000002</v>
      </c>
      <c r="D87" s="32">
        <f t="shared" ref="D87:D90" si="9">(C87-C86)/(B87-B86)</f>
        <v>5.0950207751516645E-2</v>
      </c>
    </row>
    <row r="88" spans="1:4" ht="19.95" customHeight="1" x14ac:dyDescent="0.3">
      <c r="A88" s="54">
        <v>50</v>
      </c>
      <c r="B88" s="55">
        <v>2.6117300000000001</v>
      </c>
      <c r="C88" s="55">
        <v>3.6794899999999999</v>
      </c>
      <c r="D88" s="32">
        <f t="shared" si="9"/>
        <v>5.1166290443940735E-2</v>
      </c>
    </row>
    <row r="89" spans="1:4" ht="19.95" customHeight="1" x14ac:dyDescent="0.3">
      <c r="A89" s="54">
        <v>60</v>
      </c>
      <c r="B89" s="55">
        <v>2.7572899999999998</v>
      </c>
      <c r="C89" s="55">
        <v>3.6869800000000001</v>
      </c>
      <c r="D89" s="32">
        <f t="shared" si="9"/>
        <v>5.1456444078045033E-2</v>
      </c>
    </row>
    <row r="90" spans="1:4" ht="19.95" customHeight="1" thickBot="1" x14ac:dyDescent="0.35">
      <c r="A90" s="43">
        <v>70</v>
      </c>
      <c r="B90" s="44">
        <v>2.9022399999999999</v>
      </c>
      <c r="C90" s="44">
        <v>3.6944900000000001</v>
      </c>
      <c r="D90" s="33">
        <f t="shared" si="9"/>
        <v>5.1810969299757835E-2</v>
      </c>
    </row>
    <row r="91" spans="1:4" ht="19.95" customHeight="1" x14ac:dyDescent="0.3">
      <c r="A91" s="62" t="s">
        <v>56</v>
      </c>
      <c r="B91" s="62">
        <f>AVERAGE(D85:D90)</f>
        <v>5.3757958286002459E-2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5845-3560-4CEC-BD25-BFFA0BCF2250}">
  <dimension ref="A1:N52"/>
  <sheetViews>
    <sheetView zoomScaleNormal="100" workbookViewId="0">
      <selection activeCell="G19" sqref="G19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61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17.989999999999998</v>
      </c>
      <c r="C5" s="4">
        <v>16.98</v>
      </c>
      <c r="D5" s="4">
        <v>16.98</v>
      </c>
      <c r="E5" s="4">
        <v>16.98</v>
      </c>
      <c r="F5" s="5">
        <v>16.98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2.1</v>
      </c>
      <c r="C6" s="7">
        <v>2.1</v>
      </c>
      <c r="D6" s="7">
        <v>2.5</v>
      </c>
      <c r="E6" s="7">
        <v>2.5</v>
      </c>
      <c r="F6" s="8">
        <v>3.1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0.25</v>
      </c>
      <c r="C7" s="10">
        <v>0.2</v>
      </c>
      <c r="D7" s="10">
        <v>0.51</v>
      </c>
      <c r="E7" s="10">
        <v>0.51</v>
      </c>
      <c r="F7" s="11">
        <v>0.42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1</v>
      </c>
      <c r="K10" s="27" t="s">
        <v>8</v>
      </c>
      <c r="L10" s="13">
        <v>85.15</v>
      </c>
    </row>
    <row r="11" spans="1:14" ht="19.95" customHeight="1" x14ac:dyDescent="0.3">
      <c r="A11" s="18" t="s">
        <v>0</v>
      </c>
      <c r="B11" s="3">
        <f>B5-I5</f>
        <v>-3.8000000000000007</v>
      </c>
      <c r="C11" s="4">
        <f t="shared" ref="C11:F13" si="0">C5-J5</f>
        <v>7.01</v>
      </c>
      <c r="D11" s="4">
        <f t="shared" si="0"/>
        <v>-11.8</v>
      </c>
      <c r="E11" s="4">
        <f t="shared" si="0"/>
        <v>5.2200000000000006</v>
      </c>
      <c r="F11" s="5">
        <f t="shared" si="0"/>
        <v>4.5199999999999996</v>
      </c>
      <c r="H11" s="21" t="s">
        <v>9</v>
      </c>
      <c r="I11" s="14">
        <v>1</v>
      </c>
      <c r="K11" s="28" t="s">
        <v>9</v>
      </c>
      <c r="L11" s="14">
        <v>11.45</v>
      </c>
    </row>
    <row r="12" spans="1:14" ht="19.95" customHeight="1" x14ac:dyDescent="0.3">
      <c r="A12" s="18" t="s">
        <v>1</v>
      </c>
      <c r="B12" s="6">
        <f t="shared" ref="B12:B13" si="1">B6-I6</f>
        <v>0.41000000000000014</v>
      </c>
      <c r="C12" s="7">
        <f t="shared" si="0"/>
        <v>1.79</v>
      </c>
      <c r="D12" s="7">
        <f t="shared" si="0"/>
        <v>-2.42</v>
      </c>
      <c r="E12" s="7">
        <f t="shared" si="0"/>
        <v>1.21</v>
      </c>
      <c r="F12" s="8">
        <f t="shared" si="0"/>
        <v>4.0000000000000036E-2</v>
      </c>
      <c r="H12" s="21" t="s">
        <v>10</v>
      </c>
      <c r="I12" s="14">
        <v>1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-7.0000000000000007E-2</v>
      </c>
      <c r="C13" s="10">
        <f t="shared" si="0"/>
        <v>0</v>
      </c>
      <c r="D13" s="10">
        <f t="shared" si="0"/>
        <v>-0.69</v>
      </c>
      <c r="E13" s="10">
        <f t="shared" si="0"/>
        <v>-0.55000000000000004</v>
      </c>
      <c r="F13" s="11">
        <f t="shared" si="0"/>
        <v>0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-17.439192290041309</v>
      </c>
      <c r="C17" s="4">
        <f t="shared" ref="C17:F19" si="2">(C11/J5)*100</f>
        <v>70.310932798395172</v>
      </c>
      <c r="D17" s="4">
        <f t="shared" si="2"/>
        <v>-41.000694927032661</v>
      </c>
      <c r="E17" s="4">
        <f t="shared" si="2"/>
        <v>44.387755102040821</v>
      </c>
      <c r="F17" s="5">
        <f t="shared" si="2"/>
        <v>36.276083467094701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24.26035502958581</v>
      </c>
      <c r="C18" s="7">
        <f>(C12/J6)*100</f>
        <v>577.41935483870975</v>
      </c>
      <c r="D18" s="7">
        <f t="shared" si="2"/>
        <v>-49.1869918699187</v>
      </c>
      <c r="E18" s="7">
        <f t="shared" si="2"/>
        <v>93.798449612403104</v>
      </c>
      <c r="F18" s="8">
        <f t="shared" si="2"/>
        <v>1.3071895424836613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-21.875000000000004</v>
      </c>
      <c r="C19" s="10">
        <f t="shared" si="2"/>
        <v>0</v>
      </c>
      <c r="D19" s="10">
        <f t="shared" si="2"/>
        <v>-57.499999999999993</v>
      </c>
      <c r="E19" s="10">
        <f t="shared" si="2"/>
        <v>-51.886792452830186</v>
      </c>
      <c r="F19" s="11">
        <f t="shared" si="2"/>
        <v>0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39.529999999999987</v>
      </c>
      <c r="E21" s="24" t="s">
        <v>22</v>
      </c>
      <c r="F21" s="24"/>
      <c r="H21" s="34" t="s">
        <v>34</v>
      </c>
      <c r="I21" s="31">
        <v>1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1086.6487919305359</v>
      </c>
      <c r="E22" s="24" t="s">
        <v>20</v>
      </c>
      <c r="F22" s="24"/>
      <c r="H22" s="35" t="s">
        <v>29</v>
      </c>
      <c r="I22" s="32">
        <v>1</v>
      </c>
      <c r="K22" s="12"/>
    </row>
    <row r="23" spans="1:12" ht="19.95" customHeight="1" x14ac:dyDescent="0.3">
      <c r="H23" s="35" t="s">
        <v>37</v>
      </c>
      <c r="I23" s="32">
        <v>1</v>
      </c>
      <c r="K23" s="12"/>
    </row>
    <row r="24" spans="1:12" ht="19.95" customHeight="1" x14ac:dyDescent="0.3">
      <c r="A24" s="12"/>
      <c r="H24" s="35" t="s">
        <v>30</v>
      </c>
      <c r="I24" s="32">
        <v>1</v>
      </c>
      <c r="K24" s="12"/>
    </row>
    <row r="25" spans="1:12" ht="19.95" customHeight="1" x14ac:dyDescent="0.3">
      <c r="H25" s="35" t="s">
        <v>41</v>
      </c>
      <c r="I25" s="32">
        <v>1</v>
      </c>
      <c r="K25" s="12"/>
    </row>
    <row r="26" spans="1:12" ht="19.95" customHeight="1" x14ac:dyDescent="0.3">
      <c r="B26" s="39"/>
      <c r="H26" s="38" t="s">
        <v>35</v>
      </c>
      <c r="I26" s="32">
        <v>1</v>
      </c>
      <c r="K26" s="12"/>
    </row>
    <row r="27" spans="1:12" ht="19.95" customHeight="1" x14ac:dyDescent="0.3">
      <c r="B27" s="39"/>
      <c r="H27" s="38" t="s">
        <v>25</v>
      </c>
      <c r="I27" s="32">
        <v>1</v>
      </c>
      <c r="K27" s="12"/>
    </row>
    <row r="28" spans="1:12" ht="19.95" customHeight="1" x14ac:dyDescent="0.3">
      <c r="H28" s="38" t="s">
        <v>31</v>
      </c>
      <c r="I28" s="32">
        <v>1</v>
      </c>
      <c r="K28" s="12"/>
    </row>
    <row r="29" spans="1:12" ht="19.95" customHeight="1" x14ac:dyDescent="0.3">
      <c r="A29" s="53"/>
      <c r="H29" s="38" t="s">
        <v>36</v>
      </c>
      <c r="I29" s="32">
        <v>1</v>
      </c>
      <c r="K29" s="12"/>
    </row>
    <row r="30" spans="1:12" ht="19.95" customHeight="1" x14ac:dyDescent="0.3">
      <c r="H30" s="38" t="s">
        <v>28</v>
      </c>
      <c r="I30" s="32">
        <v>1</v>
      </c>
      <c r="K30" s="12"/>
    </row>
    <row r="31" spans="1:12" ht="19.95" customHeight="1" x14ac:dyDescent="0.3">
      <c r="B31" s="56"/>
      <c r="H31" s="35" t="s">
        <v>42</v>
      </c>
      <c r="I31" s="32">
        <v>1</v>
      </c>
    </row>
    <row r="32" spans="1:12" ht="19.95" customHeight="1" x14ac:dyDescent="0.3">
      <c r="H32" s="35" t="s">
        <v>33</v>
      </c>
      <c r="I32" s="32">
        <v>1</v>
      </c>
    </row>
    <row r="33" spans="1:9" ht="19.95" customHeight="1" x14ac:dyDescent="0.3">
      <c r="H33" s="35" t="s">
        <v>32</v>
      </c>
      <c r="I33" s="32">
        <v>1</v>
      </c>
    </row>
    <row r="34" spans="1:9" ht="19.95" customHeight="1" x14ac:dyDescent="0.3">
      <c r="H34" s="35" t="s">
        <v>26</v>
      </c>
      <c r="I34" s="32">
        <v>1</v>
      </c>
    </row>
    <row r="35" spans="1:9" ht="19.95" customHeight="1" thickBot="1" x14ac:dyDescent="0.35">
      <c r="H35" s="36" t="s">
        <v>27</v>
      </c>
      <c r="I35" s="33">
        <v>1</v>
      </c>
    </row>
    <row r="37" spans="1:9" ht="19.95" customHeight="1" x14ac:dyDescent="0.3">
      <c r="B37" s="52"/>
      <c r="D37" s="52"/>
    </row>
    <row r="39" spans="1:9" ht="19.95" customHeight="1" x14ac:dyDescent="0.3">
      <c r="A39" s="53"/>
    </row>
    <row r="41" spans="1:9" ht="19.95" customHeight="1" x14ac:dyDescent="0.3">
      <c r="B41" s="56"/>
    </row>
    <row r="52" spans="2:2" ht="19.95" customHeight="1" x14ac:dyDescent="0.3">
      <c r="B52" s="5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4B65-1048-43A8-8580-79680BA02ABE}">
  <dimension ref="A1:N52"/>
  <sheetViews>
    <sheetView zoomScaleNormal="100" workbookViewId="0">
      <selection activeCell="J15" sqref="J15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61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22.17</v>
      </c>
      <c r="C5" s="4">
        <v>10.07</v>
      </c>
      <c r="D5" s="4">
        <v>29.02</v>
      </c>
      <c r="E5" s="4">
        <v>11.85</v>
      </c>
      <c r="F5" s="5">
        <v>12.52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1.75</v>
      </c>
      <c r="C6" s="7">
        <v>0.31</v>
      </c>
      <c r="D6" s="7">
        <v>4.8499999999999996</v>
      </c>
      <c r="E6" s="7">
        <v>1.25</v>
      </c>
      <c r="F6" s="8">
        <v>3.03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0.32</v>
      </c>
      <c r="C7" s="10">
        <v>0.2</v>
      </c>
      <c r="D7" s="10">
        <v>1.2</v>
      </c>
      <c r="E7" s="10">
        <v>1.06</v>
      </c>
      <c r="F7" s="11">
        <v>0.42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1</v>
      </c>
      <c r="K10" s="27" t="s">
        <v>8</v>
      </c>
      <c r="L10" s="13">
        <v>85.15</v>
      </c>
    </row>
    <row r="11" spans="1:14" ht="19.95" customHeight="1" x14ac:dyDescent="0.3">
      <c r="A11" s="18" t="s">
        <v>0</v>
      </c>
      <c r="B11" s="3">
        <f>B5-I5</f>
        <v>0.38000000000000256</v>
      </c>
      <c r="C11" s="4">
        <f t="shared" ref="C11:F13" si="0">C5-J5</f>
        <v>9.9999999999999645E-2</v>
      </c>
      <c r="D11" s="4">
        <f t="shared" si="0"/>
        <v>0.23999999999999844</v>
      </c>
      <c r="E11" s="4">
        <f t="shared" si="0"/>
        <v>8.9999999999999858E-2</v>
      </c>
      <c r="F11" s="5">
        <f t="shared" si="0"/>
        <v>5.9999999999998721E-2</v>
      </c>
      <c r="H11" s="21" t="s">
        <v>9</v>
      </c>
      <c r="I11" s="14">
        <v>1</v>
      </c>
      <c r="K11" s="28" t="s">
        <v>9</v>
      </c>
      <c r="L11" s="14">
        <v>11.45</v>
      </c>
    </row>
    <row r="12" spans="1:14" ht="19.95" customHeight="1" x14ac:dyDescent="0.3">
      <c r="A12" s="18" t="s">
        <v>1</v>
      </c>
      <c r="B12" s="6">
        <f t="shared" ref="B12:B13" si="1">B6-I6</f>
        <v>6.0000000000000053E-2</v>
      </c>
      <c r="C12" s="7">
        <f t="shared" si="0"/>
        <v>0</v>
      </c>
      <c r="D12" s="7">
        <f t="shared" si="0"/>
        <v>-7.0000000000000284E-2</v>
      </c>
      <c r="E12" s="7">
        <f t="shared" si="0"/>
        <v>-4.0000000000000036E-2</v>
      </c>
      <c r="F12" s="8">
        <f t="shared" si="0"/>
        <v>-3.0000000000000249E-2</v>
      </c>
      <c r="H12" s="21" t="s">
        <v>10</v>
      </c>
      <c r="I12" s="14">
        <v>1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0</v>
      </c>
      <c r="C13" s="10">
        <f t="shared" si="0"/>
        <v>0</v>
      </c>
      <c r="D13" s="10">
        <f t="shared" si="0"/>
        <v>0</v>
      </c>
      <c r="E13" s="10">
        <f t="shared" si="0"/>
        <v>0</v>
      </c>
      <c r="F13" s="11">
        <f t="shared" si="0"/>
        <v>0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1.7439192290041421</v>
      </c>
      <c r="C17" s="4">
        <f t="shared" ref="C17:F19" si="2">(C11/J5)*100</f>
        <v>1.00300902708124</v>
      </c>
      <c r="D17" s="4">
        <f t="shared" si="2"/>
        <v>0.83391243919387925</v>
      </c>
      <c r="E17" s="4">
        <f t="shared" si="2"/>
        <v>0.76530612244897833</v>
      </c>
      <c r="F17" s="5">
        <f t="shared" si="2"/>
        <v>0.48154093097912298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3.5502958579881692</v>
      </c>
      <c r="C18" s="7">
        <f>(C12/J6)*100</f>
        <v>0</v>
      </c>
      <c r="D18" s="7">
        <f t="shared" si="2"/>
        <v>-1.4227642276422823</v>
      </c>
      <c r="E18" s="7">
        <f t="shared" si="2"/>
        <v>-3.1007751937984525</v>
      </c>
      <c r="F18" s="8">
        <f t="shared" si="2"/>
        <v>-0.98039215686275327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0</v>
      </c>
      <c r="C19" s="10">
        <f t="shared" si="2"/>
        <v>0</v>
      </c>
      <c r="D19" s="10">
        <f t="shared" si="2"/>
        <v>0</v>
      </c>
      <c r="E19" s="10">
        <f t="shared" si="2"/>
        <v>0</v>
      </c>
      <c r="F19" s="11">
        <f t="shared" si="2"/>
        <v>0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1.0699999999999998</v>
      </c>
      <c r="E21" s="24" t="s">
        <v>22</v>
      </c>
      <c r="F21" s="24"/>
      <c r="H21" s="34" t="s">
        <v>34</v>
      </c>
      <c r="I21" s="31">
        <v>1.06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13.881915184999022</v>
      </c>
      <c r="E22" s="24" t="s">
        <v>20</v>
      </c>
      <c r="F22" s="24"/>
      <c r="H22" s="35" t="s">
        <v>29</v>
      </c>
      <c r="I22" s="32">
        <v>0.51</v>
      </c>
      <c r="K22" s="12"/>
    </row>
    <row r="23" spans="1:12" ht="19.95" customHeight="1" x14ac:dyDescent="0.3">
      <c r="H23" s="35" t="s">
        <v>37</v>
      </c>
      <c r="I23" s="32">
        <v>1.47</v>
      </c>
      <c r="K23" s="12"/>
    </row>
    <row r="24" spans="1:12" ht="19.95" customHeight="1" x14ac:dyDescent="0.3">
      <c r="A24" s="12"/>
      <c r="H24" s="35" t="s">
        <v>30</v>
      </c>
      <c r="I24" s="32">
        <v>0.6</v>
      </c>
      <c r="K24" s="12"/>
    </row>
    <row r="25" spans="1:12" ht="19.95" customHeight="1" x14ac:dyDescent="0.3">
      <c r="H25" s="35" t="s">
        <v>41</v>
      </c>
      <c r="I25" s="32">
        <v>0.63400000000000001</v>
      </c>
      <c r="K25" s="12"/>
    </row>
    <row r="26" spans="1:12" ht="19.95" customHeight="1" x14ac:dyDescent="0.3">
      <c r="B26" s="39"/>
      <c r="H26" s="38" t="s">
        <v>35</v>
      </c>
      <c r="I26" s="32">
        <v>0.72</v>
      </c>
      <c r="K26" s="12"/>
    </row>
    <row r="27" spans="1:12" ht="19.95" customHeight="1" x14ac:dyDescent="0.3">
      <c r="B27" s="39"/>
      <c r="H27" s="38" t="s">
        <v>25</v>
      </c>
      <c r="I27" s="32">
        <v>0.13</v>
      </c>
      <c r="K27" s="12"/>
    </row>
    <row r="28" spans="1:12" ht="19.95" customHeight="1" x14ac:dyDescent="0.3">
      <c r="H28" s="38" t="s">
        <v>31</v>
      </c>
      <c r="I28" s="32">
        <v>1.67</v>
      </c>
      <c r="K28" s="12"/>
    </row>
    <row r="29" spans="1:12" ht="19.95" customHeight="1" x14ac:dyDescent="0.3">
      <c r="A29" s="53"/>
      <c r="H29" s="38" t="s">
        <v>36</v>
      </c>
      <c r="I29" s="32">
        <v>0.43</v>
      </c>
      <c r="K29" s="12"/>
    </row>
    <row r="30" spans="1:12" ht="19.95" customHeight="1" x14ac:dyDescent="0.3">
      <c r="H30" s="38" t="s">
        <v>28</v>
      </c>
      <c r="I30" s="32">
        <v>0.84</v>
      </c>
      <c r="K30" s="12"/>
    </row>
    <row r="31" spans="1:12" ht="19.95" customHeight="1" x14ac:dyDescent="0.3">
      <c r="B31" s="56"/>
      <c r="H31" s="35" t="s">
        <v>42</v>
      </c>
      <c r="I31" s="32">
        <v>1.1100000000000001</v>
      </c>
    </row>
    <row r="32" spans="1:12" ht="19.95" customHeight="1" x14ac:dyDescent="0.3">
      <c r="H32" s="35" t="s">
        <v>33</v>
      </c>
      <c r="I32" s="32">
        <v>0.85</v>
      </c>
    </row>
    <row r="33" spans="1:9" ht="19.95" customHeight="1" x14ac:dyDescent="0.3">
      <c r="H33" s="35" t="s">
        <v>32</v>
      </c>
      <c r="I33" s="32">
        <v>2.02</v>
      </c>
    </row>
    <row r="34" spans="1:9" ht="19.95" customHeight="1" x14ac:dyDescent="0.3">
      <c r="H34" s="35" t="s">
        <v>26</v>
      </c>
      <c r="I34" s="32">
        <v>1.78</v>
      </c>
    </row>
    <row r="35" spans="1:9" ht="19.95" customHeight="1" thickBot="1" x14ac:dyDescent="0.35">
      <c r="H35" s="36" t="s">
        <v>27</v>
      </c>
      <c r="I35" s="33">
        <v>0.86</v>
      </c>
    </row>
    <row r="37" spans="1:9" ht="19.95" customHeight="1" x14ac:dyDescent="0.3">
      <c r="B37" s="52"/>
      <c r="D37" s="52"/>
    </row>
    <row r="39" spans="1:9" ht="19.95" customHeight="1" x14ac:dyDescent="0.3">
      <c r="A39" s="53"/>
    </row>
    <row r="41" spans="1:9" ht="19.95" customHeight="1" x14ac:dyDescent="0.3">
      <c r="B41" s="56"/>
    </row>
    <row r="52" spans="2:2" ht="19.95" customHeight="1" x14ac:dyDescent="0.3">
      <c r="B52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9C13-47E1-43B4-9885-C749B1F493D1}">
  <dimension ref="A1:N52"/>
  <sheetViews>
    <sheetView zoomScaleNormal="100" workbookViewId="0">
      <selection activeCell="G18" sqref="G18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61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22.05</v>
      </c>
      <c r="C5" s="4">
        <v>9.9600000000000009</v>
      </c>
      <c r="D5" s="4">
        <v>29.01</v>
      </c>
      <c r="E5" s="4">
        <v>11.74</v>
      </c>
      <c r="F5" s="5">
        <v>12.51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1.72</v>
      </c>
      <c r="C6" s="7">
        <v>0.32</v>
      </c>
      <c r="D6" s="7">
        <v>4.97</v>
      </c>
      <c r="E6" s="7">
        <v>1.33</v>
      </c>
      <c r="F6" s="8">
        <v>3.06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0.33</v>
      </c>
      <c r="C7" s="10">
        <v>0.2</v>
      </c>
      <c r="D7" s="10">
        <v>1.25</v>
      </c>
      <c r="E7" s="10">
        <v>1.1100000000000001</v>
      </c>
      <c r="F7" s="11">
        <v>0.44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1</v>
      </c>
      <c r="K10" s="27" t="s">
        <v>8</v>
      </c>
      <c r="L10" s="13">
        <v>85.15</v>
      </c>
    </row>
    <row r="11" spans="1:14" ht="19.95" customHeight="1" x14ac:dyDescent="0.3">
      <c r="A11" s="18" t="s">
        <v>0</v>
      </c>
      <c r="B11" s="3">
        <f>B5-I5</f>
        <v>0.26000000000000156</v>
      </c>
      <c r="C11" s="4">
        <f t="shared" ref="C11:F13" si="0">C5-J5</f>
        <v>-9.9999999999997868E-3</v>
      </c>
      <c r="D11" s="4">
        <f t="shared" si="0"/>
        <v>0.23000000000000043</v>
      </c>
      <c r="E11" s="4">
        <f t="shared" si="0"/>
        <v>-1.9999999999999574E-2</v>
      </c>
      <c r="F11" s="5">
        <f t="shared" si="0"/>
        <v>4.9999999999998934E-2</v>
      </c>
      <c r="H11" s="21" t="s">
        <v>9</v>
      </c>
      <c r="I11" s="14">
        <v>1</v>
      </c>
      <c r="K11" s="28" t="s">
        <v>9</v>
      </c>
      <c r="L11" s="14">
        <v>11.45</v>
      </c>
    </row>
    <row r="12" spans="1:14" ht="19.95" customHeight="1" x14ac:dyDescent="0.3">
      <c r="A12" s="18" t="s">
        <v>1</v>
      </c>
      <c r="B12" s="6">
        <f t="shared" ref="B12:B13" si="1">B6-I6</f>
        <v>3.0000000000000027E-2</v>
      </c>
      <c r="C12" s="7">
        <f t="shared" si="0"/>
        <v>1.0000000000000009E-2</v>
      </c>
      <c r="D12" s="7">
        <f t="shared" si="0"/>
        <v>4.9999999999999822E-2</v>
      </c>
      <c r="E12" s="7">
        <f t="shared" si="0"/>
        <v>4.0000000000000036E-2</v>
      </c>
      <c r="F12" s="8">
        <f t="shared" si="0"/>
        <v>0</v>
      </c>
      <c r="H12" s="21" t="s">
        <v>10</v>
      </c>
      <c r="I12" s="14">
        <v>1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1.0000000000000009E-2</v>
      </c>
      <c r="C13" s="10">
        <f t="shared" si="0"/>
        <v>0</v>
      </c>
      <c r="D13" s="10">
        <f t="shared" si="0"/>
        <v>5.0000000000000044E-2</v>
      </c>
      <c r="E13" s="10">
        <f t="shared" si="0"/>
        <v>5.0000000000000044E-2</v>
      </c>
      <c r="F13" s="11">
        <f t="shared" si="0"/>
        <v>2.0000000000000018E-2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1.193207893529149</v>
      </c>
      <c r="C17" s="4">
        <f t="shared" ref="C17:F19" si="2">(C11/J5)*100</f>
        <v>-0.10030090270812222</v>
      </c>
      <c r="D17" s="4">
        <f t="shared" si="2"/>
        <v>0.79916608756080754</v>
      </c>
      <c r="E17" s="4">
        <f t="shared" si="2"/>
        <v>-0.17006802721088071</v>
      </c>
      <c r="F17" s="5">
        <f t="shared" si="2"/>
        <v>0.40128410914926904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1.7751479289940846</v>
      </c>
      <c r="C18" s="7">
        <f>(C12/J6)*100</f>
        <v>3.2258064516129057</v>
      </c>
      <c r="D18" s="7">
        <f t="shared" si="2"/>
        <v>1.0162601626016223</v>
      </c>
      <c r="E18" s="7">
        <f t="shared" si="2"/>
        <v>3.1007751937984525</v>
      </c>
      <c r="F18" s="8">
        <f t="shared" si="2"/>
        <v>0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3.1250000000000027</v>
      </c>
      <c r="C19" s="10">
        <f t="shared" si="2"/>
        <v>0</v>
      </c>
      <c r="D19" s="10">
        <f t="shared" si="2"/>
        <v>4.1666666666666705</v>
      </c>
      <c r="E19" s="10">
        <f t="shared" si="2"/>
        <v>4.7169811320754755</v>
      </c>
      <c r="F19" s="11">
        <f t="shared" si="2"/>
        <v>4.7619047619047663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0.83000000000000029</v>
      </c>
      <c r="E21" s="24" t="s">
        <v>22</v>
      </c>
      <c r="F21" s="24"/>
      <c r="H21" s="34" t="s">
        <v>34</v>
      </c>
      <c r="I21" s="31">
        <v>0.94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28.55256931781221</v>
      </c>
      <c r="E22" s="24" t="s">
        <v>20</v>
      </c>
      <c r="F22" s="24"/>
      <c r="H22" s="35" t="s">
        <v>29</v>
      </c>
      <c r="I22" s="32">
        <v>0.45</v>
      </c>
      <c r="K22" s="12"/>
    </row>
    <row r="23" spans="1:12" ht="19.95" customHeight="1" x14ac:dyDescent="0.3">
      <c r="H23" s="35" t="s">
        <v>37</v>
      </c>
      <c r="I23" s="32">
        <v>1.31</v>
      </c>
      <c r="K23" s="12"/>
    </row>
    <row r="24" spans="1:12" ht="19.95" customHeight="1" x14ac:dyDescent="0.3">
      <c r="A24" s="12"/>
      <c r="H24" s="35" t="s">
        <v>30</v>
      </c>
      <c r="I24" s="32">
        <v>0.53</v>
      </c>
      <c r="K24" s="12"/>
    </row>
    <row r="25" spans="1:12" ht="19.95" customHeight="1" x14ac:dyDescent="0.3">
      <c r="H25" s="35" t="s">
        <v>41</v>
      </c>
      <c r="I25" s="32">
        <v>0.56499999999999995</v>
      </c>
      <c r="K25" s="12"/>
    </row>
    <row r="26" spans="1:12" ht="19.95" customHeight="1" x14ac:dyDescent="0.3">
      <c r="B26" s="39"/>
      <c r="H26" s="38" t="s">
        <v>35</v>
      </c>
      <c r="I26" s="32">
        <v>0.63</v>
      </c>
      <c r="K26" s="12"/>
    </row>
    <row r="27" spans="1:12" ht="19.95" customHeight="1" x14ac:dyDescent="0.3">
      <c r="B27" s="39"/>
      <c r="H27" s="38" t="s">
        <v>25</v>
      </c>
      <c r="I27" s="32">
        <v>0.12</v>
      </c>
      <c r="K27" s="12"/>
    </row>
    <row r="28" spans="1:12" ht="19.95" customHeight="1" x14ac:dyDescent="0.3">
      <c r="H28" s="38" t="s">
        <v>31</v>
      </c>
      <c r="I28" s="32">
        <v>1.53</v>
      </c>
      <c r="K28" s="12"/>
    </row>
    <row r="29" spans="1:12" ht="19.95" customHeight="1" x14ac:dyDescent="0.3">
      <c r="A29" s="53"/>
      <c r="H29" s="38" t="s">
        <v>36</v>
      </c>
      <c r="I29" s="32">
        <v>0.41</v>
      </c>
      <c r="K29" s="12"/>
    </row>
    <row r="30" spans="1:12" ht="19.95" customHeight="1" x14ac:dyDescent="0.3">
      <c r="H30" s="38" t="s">
        <v>28</v>
      </c>
      <c r="I30" s="32">
        <v>0.76</v>
      </c>
      <c r="K30" s="12"/>
    </row>
    <row r="31" spans="1:12" ht="19.95" customHeight="1" x14ac:dyDescent="0.3">
      <c r="B31" s="56"/>
      <c r="H31" s="35" t="s">
        <v>42</v>
      </c>
      <c r="I31" s="32">
        <v>1.05</v>
      </c>
    </row>
    <row r="32" spans="1:12" ht="19.95" customHeight="1" x14ac:dyDescent="0.3">
      <c r="H32" s="35" t="s">
        <v>33</v>
      </c>
      <c r="I32" s="32">
        <v>0.77</v>
      </c>
    </row>
    <row r="33" spans="1:9" ht="19.95" customHeight="1" x14ac:dyDescent="0.3">
      <c r="H33" s="35" t="s">
        <v>32</v>
      </c>
      <c r="I33" s="32">
        <v>1.88</v>
      </c>
    </row>
    <row r="34" spans="1:9" ht="19.95" customHeight="1" x14ac:dyDescent="0.3">
      <c r="H34" s="35" t="s">
        <v>26</v>
      </c>
      <c r="I34" s="32">
        <v>1.66</v>
      </c>
    </row>
    <row r="35" spans="1:9" ht="19.95" customHeight="1" thickBot="1" x14ac:dyDescent="0.35">
      <c r="H35" s="36" t="s">
        <v>27</v>
      </c>
      <c r="I35" s="33">
        <v>0.8</v>
      </c>
    </row>
    <row r="37" spans="1:9" ht="19.95" customHeight="1" x14ac:dyDescent="0.3">
      <c r="B37" s="52"/>
      <c r="D37" s="52"/>
    </row>
    <row r="39" spans="1:9" ht="19.95" customHeight="1" x14ac:dyDescent="0.3">
      <c r="A39" s="53"/>
    </row>
    <row r="41" spans="1:9" ht="19.95" customHeight="1" x14ac:dyDescent="0.3">
      <c r="B41" s="56"/>
    </row>
    <row r="52" spans="2:2" ht="19.95" customHeight="1" x14ac:dyDescent="0.3">
      <c r="B52" s="5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6AED-9995-478B-992A-26F32F6C668B}">
  <dimension ref="A1:N52"/>
  <sheetViews>
    <sheetView zoomScaleNormal="100" workbookViewId="0">
      <selection activeCell="F3" sqref="F3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61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21.92</v>
      </c>
      <c r="C5" s="4">
        <v>10.02</v>
      </c>
      <c r="D5" s="4">
        <v>28.92</v>
      </c>
      <c r="E5" s="4">
        <v>11.87</v>
      </c>
      <c r="F5" s="5">
        <v>12.7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1.7</v>
      </c>
      <c r="C6" s="7">
        <v>0.31</v>
      </c>
      <c r="D6" s="7">
        <v>4.97</v>
      </c>
      <c r="E6" s="7">
        <v>1.3</v>
      </c>
      <c r="F6" s="8">
        <v>3.09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0.32</v>
      </c>
      <c r="C7" s="10">
        <v>0.2</v>
      </c>
      <c r="D7" s="10">
        <v>1.2</v>
      </c>
      <c r="E7" s="10">
        <v>1.05</v>
      </c>
      <c r="F7" s="11">
        <v>0.43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1</v>
      </c>
      <c r="K10" s="27" t="s">
        <v>8</v>
      </c>
      <c r="L10" s="13">
        <v>85.15</v>
      </c>
    </row>
    <row r="11" spans="1:14" ht="19.95" customHeight="1" x14ac:dyDescent="0.3">
      <c r="A11" s="18" t="s">
        <v>0</v>
      </c>
      <c r="B11" s="3">
        <f>B5-I5</f>
        <v>0.13000000000000256</v>
      </c>
      <c r="C11" s="4">
        <f t="shared" ref="C11:F13" si="0">C5-J5</f>
        <v>4.9999999999998934E-2</v>
      </c>
      <c r="D11" s="4">
        <f t="shared" si="0"/>
        <v>0.14000000000000057</v>
      </c>
      <c r="E11" s="4">
        <f t="shared" si="0"/>
        <v>0.10999999999999943</v>
      </c>
      <c r="F11" s="5">
        <f t="shared" si="0"/>
        <v>0.23999999999999844</v>
      </c>
      <c r="H11" s="21" t="s">
        <v>9</v>
      </c>
      <c r="I11" s="14">
        <v>0.98</v>
      </c>
      <c r="K11" s="28" t="s">
        <v>9</v>
      </c>
      <c r="L11" s="14">
        <v>11.45</v>
      </c>
    </row>
    <row r="12" spans="1:14" ht="19.95" customHeight="1" x14ac:dyDescent="0.3">
      <c r="A12" s="18" t="s">
        <v>1</v>
      </c>
      <c r="B12" s="6">
        <f t="shared" ref="B12:B13" si="1">B6-I6</f>
        <v>1.0000000000000009E-2</v>
      </c>
      <c r="C12" s="7">
        <f t="shared" si="0"/>
        <v>0</v>
      </c>
      <c r="D12" s="7">
        <f t="shared" si="0"/>
        <v>4.9999999999999822E-2</v>
      </c>
      <c r="E12" s="7">
        <f t="shared" si="0"/>
        <v>1.0000000000000009E-2</v>
      </c>
      <c r="F12" s="8">
        <f t="shared" si="0"/>
        <v>2.9999999999999805E-2</v>
      </c>
      <c r="H12" s="21" t="s">
        <v>10</v>
      </c>
      <c r="I12" s="14">
        <v>0.96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0</v>
      </c>
      <c r="C13" s="10">
        <f t="shared" si="0"/>
        <v>0</v>
      </c>
      <c r="D13" s="10">
        <f t="shared" si="0"/>
        <v>0</v>
      </c>
      <c r="E13" s="10">
        <f t="shared" si="0"/>
        <v>-1.0000000000000009E-2</v>
      </c>
      <c r="F13" s="11">
        <f t="shared" si="0"/>
        <v>1.0000000000000009E-2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0.59660394676458273</v>
      </c>
      <c r="C17" s="4">
        <f t="shared" ref="C17:F19" si="2">(C11/J5)*100</f>
        <v>0.50150451354061121</v>
      </c>
      <c r="D17" s="4">
        <f t="shared" si="2"/>
        <v>0.48644892286310132</v>
      </c>
      <c r="E17" s="4">
        <f t="shared" si="2"/>
        <v>0.9353741496598591</v>
      </c>
      <c r="F17" s="5">
        <f t="shared" si="2"/>
        <v>1.9261637239165204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0.59171597633136142</v>
      </c>
      <c r="C18" s="7">
        <f>(C12/J6)*100</f>
        <v>0</v>
      </c>
      <c r="D18" s="7">
        <f t="shared" si="2"/>
        <v>1.0162601626016223</v>
      </c>
      <c r="E18" s="7">
        <f t="shared" si="2"/>
        <v>0.77519379844961311</v>
      </c>
      <c r="F18" s="8">
        <f t="shared" si="2"/>
        <v>0.98039215686273862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0</v>
      </c>
      <c r="C19" s="10">
        <f t="shared" si="2"/>
        <v>0</v>
      </c>
      <c r="D19" s="10">
        <f t="shared" si="2"/>
        <v>0</v>
      </c>
      <c r="E19" s="10">
        <f t="shared" si="2"/>
        <v>-0.94339622641509513</v>
      </c>
      <c r="F19" s="11">
        <f t="shared" si="2"/>
        <v>2.3809523809523832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0.78999999999999959</v>
      </c>
      <c r="E21" s="24" t="s">
        <v>22</v>
      </c>
      <c r="F21" s="24"/>
      <c r="H21" s="34" t="s">
        <v>34</v>
      </c>
      <c r="I21" s="31">
        <v>0.88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11.134005958357488</v>
      </c>
      <c r="E22" s="24" t="s">
        <v>20</v>
      </c>
      <c r="F22" s="24"/>
      <c r="H22" s="35" t="s">
        <v>29</v>
      </c>
      <c r="I22" s="32">
        <v>0.42599999999999999</v>
      </c>
      <c r="K22" s="12"/>
    </row>
    <row r="23" spans="1:12" ht="19.95" customHeight="1" x14ac:dyDescent="0.3">
      <c r="H23" s="35" t="s">
        <v>37</v>
      </c>
      <c r="I23" s="32">
        <v>1.23</v>
      </c>
      <c r="K23" s="12"/>
    </row>
    <row r="24" spans="1:12" ht="19.95" customHeight="1" x14ac:dyDescent="0.3">
      <c r="A24" s="12"/>
      <c r="H24" s="35" t="s">
        <v>30</v>
      </c>
      <c r="I24" s="32">
        <v>0.505</v>
      </c>
      <c r="K24" s="12"/>
    </row>
    <row r="25" spans="1:12" ht="19.95" customHeight="1" x14ac:dyDescent="0.3">
      <c r="H25" s="35" t="s">
        <v>41</v>
      </c>
      <c r="I25" s="32">
        <v>0.54</v>
      </c>
      <c r="K25" s="12"/>
    </row>
    <row r="26" spans="1:12" ht="19.95" customHeight="1" x14ac:dyDescent="0.3">
      <c r="B26" s="39"/>
      <c r="H26" s="38" t="s">
        <v>35</v>
      </c>
      <c r="I26" s="32">
        <v>0.6</v>
      </c>
      <c r="K26" s="12"/>
    </row>
    <row r="27" spans="1:12" ht="19.95" customHeight="1" x14ac:dyDescent="0.3">
      <c r="B27" s="39"/>
      <c r="H27" s="38" t="s">
        <v>25</v>
      </c>
      <c r="I27" s="32">
        <v>0.115</v>
      </c>
      <c r="K27" s="12"/>
    </row>
    <row r="28" spans="1:12" ht="19.95" customHeight="1" x14ac:dyDescent="0.3">
      <c r="H28" s="38" t="s">
        <v>31</v>
      </c>
      <c r="I28" s="32">
        <v>1.47</v>
      </c>
      <c r="K28" s="12"/>
    </row>
    <row r="29" spans="1:12" ht="19.95" customHeight="1" x14ac:dyDescent="0.3">
      <c r="A29" s="53"/>
      <c r="H29" s="38" t="s">
        <v>36</v>
      </c>
      <c r="I29" s="32">
        <v>0.38500000000000001</v>
      </c>
      <c r="K29" s="12"/>
    </row>
    <row r="30" spans="1:12" ht="19.95" customHeight="1" x14ac:dyDescent="0.3">
      <c r="H30" s="38" t="s">
        <v>28</v>
      </c>
      <c r="I30" s="32">
        <v>0.73499999999999999</v>
      </c>
      <c r="K30" s="12"/>
    </row>
    <row r="31" spans="1:12" ht="19.95" customHeight="1" x14ac:dyDescent="0.3">
      <c r="B31" s="56"/>
      <c r="H31" s="35" t="s">
        <v>42</v>
      </c>
      <c r="I31" s="32">
        <v>0.98</v>
      </c>
    </row>
    <row r="32" spans="1:12" ht="19.95" customHeight="1" x14ac:dyDescent="0.3">
      <c r="H32" s="35" t="s">
        <v>33</v>
      </c>
      <c r="I32" s="32">
        <v>0.76</v>
      </c>
    </row>
    <row r="33" spans="1:9" ht="19.95" customHeight="1" x14ac:dyDescent="0.3">
      <c r="H33" s="35" t="s">
        <v>32</v>
      </c>
      <c r="I33" s="32">
        <v>1.77</v>
      </c>
    </row>
    <row r="34" spans="1:9" ht="19.95" customHeight="1" x14ac:dyDescent="0.3">
      <c r="H34" s="35" t="s">
        <v>26</v>
      </c>
      <c r="I34" s="32">
        <v>1.55</v>
      </c>
    </row>
    <row r="35" spans="1:9" ht="19.95" customHeight="1" thickBot="1" x14ac:dyDescent="0.35">
      <c r="H35" s="36" t="s">
        <v>27</v>
      </c>
      <c r="I35" s="33">
        <v>0.76</v>
      </c>
    </row>
    <row r="37" spans="1:9" ht="19.95" customHeight="1" x14ac:dyDescent="0.3">
      <c r="B37" s="52"/>
      <c r="D37" s="52"/>
    </row>
    <row r="39" spans="1:9" ht="19.95" customHeight="1" x14ac:dyDescent="0.3">
      <c r="A39" s="53"/>
    </row>
    <row r="41" spans="1:9" ht="19.95" customHeight="1" x14ac:dyDescent="0.3">
      <c r="B41" s="56"/>
    </row>
    <row r="52" spans="2:2" ht="19.95" customHeight="1" x14ac:dyDescent="0.3">
      <c r="B52" s="5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BFD3-CE58-4A11-AF0F-9F1E3A5EEFBA}">
  <dimension ref="A1:N52"/>
  <sheetViews>
    <sheetView zoomScaleNormal="100" workbookViewId="0">
      <selection activeCell="B5" sqref="B5:F7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61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22.54</v>
      </c>
      <c r="C5" s="4">
        <v>10.29</v>
      </c>
      <c r="D5" s="4">
        <v>29.71</v>
      </c>
      <c r="E5" s="4">
        <v>12.2</v>
      </c>
      <c r="F5" s="5">
        <v>13.04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1.24</v>
      </c>
      <c r="C6" s="7">
        <v>0.23</v>
      </c>
      <c r="D6" s="7">
        <v>4.01</v>
      </c>
      <c r="E6" s="7">
        <v>0.9</v>
      </c>
      <c r="F6" s="8">
        <v>2.09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0.42</v>
      </c>
      <c r="C7" s="10">
        <v>0.14000000000000001</v>
      </c>
      <c r="D7" s="10">
        <v>1.41</v>
      </c>
      <c r="E7" s="10">
        <v>1.23</v>
      </c>
      <c r="F7" s="11">
        <v>0.53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1</v>
      </c>
      <c r="K10" s="27" t="s">
        <v>8</v>
      </c>
      <c r="L10" s="13">
        <v>85.15</v>
      </c>
    </row>
    <row r="11" spans="1:14" ht="19.95" customHeight="1" x14ac:dyDescent="0.3">
      <c r="A11" s="18" t="s">
        <v>0</v>
      </c>
      <c r="B11" s="3">
        <f>B5-I5</f>
        <v>0.75</v>
      </c>
      <c r="C11" s="4">
        <f t="shared" ref="C11:F13" si="0">C5-J5</f>
        <v>0.31999999999999851</v>
      </c>
      <c r="D11" s="4">
        <f t="shared" si="0"/>
        <v>0.92999999999999972</v>
      </c>
      <c r="E11" s="4">
        <f t="shared" si="0"/>
        <v>0.4399999999999995</v>
      </c>
      <c r="F11" s="5">
        <f t="shared" si="0"/>
        <v>0.57999999999999829</v>
      </c>
      <c r="H11" s="21" t="s">
        <v>9</v>
      </c>
      <c r="I11" s="14">
        <v>0.98</v>
      </c>
      <c r="K11" s="28" t="s">
        <v>9</v>
      </c>
      <c r="L11" s="14">
        <v>11.45</v>
      </c>
    </row>
    <row r="12" spans="1:14" ht="19.95" customHeight="1" x14ac:dyDescent="0.3">
      <c r="A12" s="18" t="s">
        <v>1</v>
      </c>
      <c r="B12" s="6">
        <f t="shared" ref="B12:B13" si="1">B6-I6</f>
        <v>-0.44999999999999996</v>
      </c>
      <c r="C12" s="7">
        <f t="shared" si="0"/>
        <v>-7.9999999999999988E-2</v>
      </c>
      <c r="D12" s="7">
        <f t="shared" si="0"/>
        <v>-0.91000000000000014</v>
      </c>
      <c r="E12" s="7">
        <f t="shared" si="0"/>
        <v>-0.39</v>
      </c>
      <c r="F12" s="8">
        <f t="shared" si="0"/>
        <v>-0.9700000000000002</v>
      </c>
      <c r="H12" s="21" t="s">
        <v>10</v>
      </c>
      <c r="I12" s="14">
        <v>0.96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9.9999999999999978E-2</v>
      </c>
      <c r="C13" s="10">
        <f t="shared" si="0"/>
        <v>-0.06</v>
      </c>
      <c r="D13" s="10">
        <f t="shared" si="0"/>
        <v>0.20999999999999996</v>
      </c>
      <c r="E13" s="10">
        <f t="shared" si="0"/>
        <v>0.16999999999999993</v>
      </c>
      <c r="F13" s="11">
        <f t="shared" si="0"/>
        <v>0.11000000000000004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3.4419458467186783</v>
      </c>
      <c r="C17" s="4">
        <f t="shared" ref="C17:F19" si="2">(C11/J5)*100</f>
        <v>3.2096288866599645</v>
      </c>
      <c r="D17" s="4">
        <f t="shared" si="2"/>
        <v>3.2314107018763019</v>
      </c>
      <c r="E17" s="4">
        <f t="shared" si="2"/>
        <v>3.7414965986394515</v>
      </c>
      <c r="F17" s="5">
        <f t="shared" si="2"/>
        <v>4.6548956661316074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-26.627218934911241</v>
      </c>
      <c r="C18" s="7">
        <f>(C12/J6)*100</f>
        <v>-25.806451612903221</v>
      </c>
      <c r="D18" s="7">
        <f t="shared" si="2"/>
        <v>-18.495934959349597</v>
      </c>
      <c r="E18" s="7">
        <f t="shared" si="2"/>
        <v>-30.232558139534881</v>
      </c>
      <c r="F18" s="8">
        <f t="shared" si="2"/>
        <v>-31.699346405228763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31.249999999999993</v>
      </c>
      <c r="C19" s="10">
        <f t="shared" si="2"/>
        <v>-30</v>
      </c>
      <c r="D19" s="10">
        <f t="shared" si="2"/>
        <v>17.5</v>
      </c>
      <c r="E19" s="10">
        <f t="shared" si="2"/>
        <v>16.037735849056599</v>
      </c>
      <c r="F19" s="11">
        <f t="shared" si="2"/>
        <v>26.190476190476204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6.4699999999999962</v>
      </c>
      <c r="E21" s="24" t="s">
        <v>22</v>
      </c>
      <c r="F21" s="24"/>
      <c r="H21" s="34" t="s">
        <v>34</v>
      </c>
      <c r="I21" s="31">
        <v>0.88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272.11909979148652</v>
      </c>
      <c r="E22" s="24" t="s">
        <v>20</v>
      </c>
      <c r="F22" s="24"/>
      <c r="H22" s="35" t="s">
        <v>29</v>
      </c>
      <c r="I22" s="32">
        <v>0.42599999999999999</v>
      </c>
      <c r="K22" s="12"/>
    </row>
    <row r="23" spans="1:12" ht="19.95" customHeight="1" x14ac:dyDescent="0.3">
      <c r="H23" s="35" t="s">
        <v>37</v>
      </c>
      <c r="I23" s="32">
        <v>1.23</v>
      </c>
      <c r="K23" s="12"/>
    </row>
    <row r="24" spans="1:12" ht="19.95" customHeight="1" x14ac:dyDescent="0.3">
      <c r="A24" s="12"/>
      <c r="H24" s="35" t="s">
        <v>30</v>
      </c>
      <c r="I24" s="32">
        <v>0.505</v>
      </c>
      <c r="K24" s="12"/>
    </row>
    <row r="25" spans="1:12" ht="19.95" customHeight="1" x14ac:dyDescent="0.3">
      <c r="H25" s="35" t="s">
        <v>41</v>
      </c>
      <c r="I25" s="32">
        <v>0.54</v>
      </c>
      <c r="K25" s="12"/>
    </row>
    <row r="26" spans="1:12" ht="19.95" customHeight="1" x14ac:dyDescent="0.3">
      <c r="B26" s="39"/>
      <c r="H26" s="38" t="s">
        <v>35</v>
      </c>
      <c r="I26" s="32">
        <v>0.6</v>
      </c>
      <c r="K26" s="12"/>
    </row>
    <row r="27" spans="1:12" ht="19.95" customHeight="1" x14ac:dyDescent="0.3">
      <c r="B27" s="39"/>
      <c r="H27" s="38" t="s">
        <v>25</v>
      </c>
      <c r="I27" s="32">
        <v>0.115</v>
      </c>
      <c r="K27" s="12"/>
    </row>
    <row r="28" spans="1:12" ht="19.95" customHeight="1" x14ac:dyDescent="0.3">
      <c r="H28" s="38" t="s">
        <v>31</v>
      </c>
      <c r="I28" s="32">
        <v>1.47</v>
      </c>
      <c r="K28" s="12"/>
    </row>
    <row r="29" spans="1:12" ht="19.95" customHeight="1" x14ac:dyDescent="0.3">
      <c r="A29" s="53"/>
      <c r="H29" s="38" t="s">
        <v>36</v>
      </c>
      <c r="I29" s="32">
        <v>0.38500000000000001</v>
      </c>
      <c r="K29" s="12"/>
    </row>
    <row r="30" spans="1:12" ht="19.95" customHeight="1" x14ac:dyDescent="0.3">
      <c r="H30" s="38" t="s">
        <v>28</v>
      </c>
      <c r="I30" s="32">
        <v>0.73499999999999999</v>
      </c>
      <c r="K30" s="12"/>
    </row>
    <row r="31" spans="1:12" ht="19.95" customHeight="1" x14ac:dyDescent="0.3">
      <c r="B31" s="56"/>
      <c r="H31" s="35" t="s">
        <v>42</v>
      </c>
      <c r="I31" s="32">
        <v>0.98</v>
      </c>
    </row>
    <row r="32" spans="1:12" ht="19.95" customHeight="1" x14ac:dyDescent="0.3">
      <c r="H32" s="35" t="s">
        <v>33</v>
      </c>
      <c r="I32" s="32">
        <v>0.76</v>
      </c>
    </row>
    <row r="33" spans="1:9" ht="19.95" customHeight="1" x14ac:dyDescent="0.3">
      <c r="H33" s="35" t="s">
        <v>32</v>
      </c>
      <c r="I33" s="32">
        <v>1.77</v>
      </c>
    </row>
    <row r="34" spans="1:9" ht="19.95" customHeight="1" x14ac:dyDescent="0.3">
      <c r="H34" s="35" t="s">
        <v>26</v>
      </c>
      <c r="I34" s="32">
        <v>1.55</v>
      </c>
    </row>
    <row r="35" spans="1:9" ht="19.95" customHeight="1" thickBot="1" x14ac:dyDescent="0.35">
      <c r="H35" s="36" t="s">
        <v>27</v>
      </c>
      <c r="I35" s="33">
        <v>0.76</v>
      </c>
    </row>
    <row r="37" spans="1:9" ht="19.95" customHeight="1" x14ac:dyDescent="0.3">
      <c r="B37" s="52"/>
      <c r="D37" s="52"/>
    </row>
    <row r="39" spans="1:9" ht="19.95" customHeight="1" x14ac:dyDescent="0.3">
      <c r="A39" s="53"/>
    </row>
    <row r="41" spans="1:9" ht="19.95" customHeight="1" x14ac:dyDescent="0.3">
      <c r="B41" s="56"/>
    </row>
    <row r="52" spans="2:2" ht="19.95" customHeight="1" x14ac:dyDescent="0.3">
      <c r="B52" s="5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7A30-215D-48F2-AE52-238F3EDE13BC}">
  <dimension ref="A1:N52"/>
  <sheetViews>
    <sheetView zoomScaleNormal="100" workbookViewId="0">
      <selection activeCell="B8" sqref="B8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61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22.07</v>
      </c>
      <c r="C5" s="4">
        <v>10.08</v>
      </c>
      <c r="D5" s="4">
        <v>29.1</v>
      </c>
      <c r="E5" s="4">
        <v>11.95</v>
      </c>
      <c r="F5" s="5">
        <v>12.78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1.51</v>
      </c>
      <c r="C6" s="7">
        <v>0.28999999999999998</v>
      </c>
      <c r="D6" s="7">
        <v>4.8899999999999997</v>
      </c>
      <c r="E6" s="7">
        <v>1.0900000000000001</v>
      </c>
      <c r="F6" s="8">
        <v>2.5499999999999998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0.42</v>
      </c>
      <c r="C7" s="10">
        <v>0.14000000000000001</v>
      </c>
      <c r="D7" s="10">
        <v>1.39</v>
      </c>
      <c r="E7" s="10">
        <v>1.22</v>
      </c>
      <c r="F7" s="11">
        <v>0.53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0.97</v>
      </c>
      <c r="K10" s="27" t="s">
        <v>8</v>
      </c>
      <c r="L10" s="13">
        <v>85.15</v>
      </c>
    </row>
    <row r="11" spans="1:14" ht="19.95" customHeight="1" x14ac:dyDescent="0.3">
      <c r="A11" s="18" t="s">
        <v>0</v>
      </c>
      <c r="B11" s="3">
        <f>B5-I5</f>
        <v>0.28000000000000114</v>
      </c>
      <c r="C11" s="4">
        <f t="shared" ref="C11:F13" si="0">C5-J5</f>
        <v>0.10999999999999943</v>
      </c>
      <c r="D11" s="4">
        <f t="shared" si="0"/>
        <v>0.32000000000000028</v>
      </c>
      <c r="E11" s="4">
        <f t="shared" si="0"/>
        <v>0.1899999999999995</v>
      </c>
      <c r="F11" s="5">
        <f t="shared" si="0"/>
        <v>0.31999999999999851</v>
      </c>
      <c r="H11" s="21" t="s">
        <v>9</v>
      </c>
      <c r="I11" s="14">
        <v>1.2</v>
      </c>
      <c r="K11" s="28" t="s">
        <v>9</v>
      </c>
      <c r="L11" s="14">
        <v>11.45</v>
      </c>
    </row>
    <row r="12" spans="1:14" ht="19.95" customHeight="1" x14ac:dyDescent="0.3">
      <c r="A12" s="18" t="s">
        <v>1</v>
      </c>
      <c r="B12" s="6">
        <f t="shared" ref="B12:B13" si="1">B6-I6</f>
        <v>-0.17999999999999994</v>
      </c>
      <c r="C12" s="7">
        <f t="shared" si="0"/>
        <v>-2.0000000000000018E-2</v>
      </c>
      <c r="D12" s="7">
        <f t="shared" si="0"/>
        <v>-3.0000000000000249E-2</v>
      </c>
      <c r="E12" s="7">
        <f t="shared" si="0"/>
        <v>-0.19999999999999996</v>
      </c>
      <c r="F12" s="8">
        <f t="shared" si="0"/>
        <v>-0.51000000000000023</v>
      </c>
      <c r="H12" s="21" t="s">
        <v>10</v>
      </c>
      <c r="I12" s="14">
        <v>0.96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9.9999999999999978E-2</v>
      </c>
      <c r="C13" s="10">
        <f t="shared" si="0"/>
        <v>-0.06</v>
      </c>
      <c r="D13" s="10">
        <f t="shared" si="0"/>
        <v>0.18999999999999995</v>
      </c>
      <c r="E13" s="10">
        <f t="shared" si="0"/>
        <v>0.15999999999999992</v>
      </c>
      <c r="F13" s="11">
        <f t="shared" si="0"/>
        <v>0.11000000000000004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1.2849931161083117</v>
      </c>
      <c r="C17" s="4">
        <f t="shared" ref="C17:F19" si="2">(C11/J5)*100</f>
        <v>1.1033099297893625</v>
      </c>
      <c r="D17" s="4">
        <f t="shared" si="2"/>
        <v>1.1118832522585138</v>
      </c>
      <c r="E17" s="4">
        <f t="shared" si="2"/>
        <v>1.6156462585033973</v>
      </c>
      <c r="F17" s="5">
        <f t="shared" si="2"/>
        <v>2.5682182985553652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-10.650887573964493</v>
      </c>
      <c r="C18" s="7">
        <f>(C12/J6)*100</f>
        <v>-6.4516129032258114</v>
      </c>
      <c r="D18" s="7">
        <f t="shared" si="2"/>
        <v>-0.6097560975609807</v>
      </c>
      <c r="E18" s="7">
        <f t="shared" si="2"/>
        <v>-15.503875968992245</v>
      </c>
      <c r="F18" s="8">
        <f t="shared" si="2"/>
        <v>-16.666666666666675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31.249999999999993</v>
      </c>
      <c r="C19" s="10">
        <f t="shared" si="2"/>
        <v>-30</v>
      </c>
      <c r="D19" s="10">
        <f t="shared" si="2"/>
        <v>15.83333333333333</v>
      </c>
      <c r="E19" s="10">
        <f t="shared" si="2"/>
        <v>15.094339622641501</v>
      </c>
      <c r="F19" s="11">
        <f t="shared" si="2"/>
        <v>26.190476190476204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2.7799999999999989</v>
      </c>
      <c r="E21" s="24" t="s">
        <v>22</v>
      </c>
      <c r="F21" s="24"/>
      <c r="H21" s="34" t="s">
        <v>34</v>
      </c>
      <c r="I21" s="31">
        <v>0.88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175.93499921207621</v>
      </c>
      <c r="E22" s="24" t="s">
        <v>20</v>
      </c>
      <c r="F22" s="24"/>
      <c r="H22" s="35" t="s">
        <v>29</v>
      </c>
      <c r="I22" s="32">
        <v>0.42599999999999999</v>
      </c>
      <c r="K22" s="12"/>
    </row>
    <row r="23" spans="1:12" ht="19.95" customHeight="1" x14ac:dyDescent="0.3">
      <c r="H23" s="35" t="s">
        <v>37</v>
      </c>
      <c r="I23" s="32">
        <v>1.23</v>
      </c>
      <c r="K23" s="12"/>
    </row>
    <row r="24" spans="1:12" ht="19.95" customHeight="1" x14ac:dyDescent="0.3">
      <c r="A24" s="12"/>
      <c r="H24" s="35" t="s">
        <v>30</v>
      </c>
      <c r="I24" s="32">
        <v>0.505</v>
      </c>
      <c r="K24" s="12"/>
    </row>
    <row r="25" spans="1:12" ht="19.95" customHeight="1" x14ac:dyDescent="0.3">
      <c r="H25" s="35" t="s">
        <v>41</v>
      </c>
      <c r="I25" s="32">
        <v>0.54</v>
      </c>
      <c r="K25" s="12"/>
    </row>
    <row r="26" spans="1:12" ht="19.95" customHeight="1" x14ac:dyDescent="0.3">
      <c r="B26" s="39"/>
      <c r="H26" s="38" t="s">
        <v>35</v>
      </c>
      <c r="I26" s="32">
        <v>0.6</v>
      </c>
      <c r="K26" s="12"/>
    </row>
    <row r="27" spans="1:12" ht="19.95" customHeight="1" x14ac:dyDescent="0.3">
      <c r="B27" s="39"/>
      <c r="H27" s="38" t="s">
        <v>25</v>
      </c>
      <c r="I27" s="32">
        <v>0.115</v>
      </c>
      <c r="K27" s="12"/>
    </row>
    <row r="28" spans="1:12" ht="19.95" customHeight="1" x14ac:dyDescent="0.3">
      <c r="H28" s="38" t="s">
        <v>31</v>
      </c>
      <c r="I28" s="32">
        <v>1.47</v>
      </c>
      <c r="K28" s="12"/>
    </row>
    <row r="29" spans="1:12" ht="19.95" customHeight="1" x14ac:dyDescent="0.3">
      <c r="A29" s="53"/>
      <c r="H29" s="38" t="s">
        <v>36</v>
      </c>
      <c r="I29" s="32">
        <v>0.38500000000000001</v>
      </c>
      <c r="K29" s="12"/>
    </row>
    <row r="30" spans="1:12" ht="19.95" customHeight="1" x14ac:dyDescent="0.3">
      <c r="H30" s="38" t="s">
        <v>28</v>
      </c>
      <c r="I30" s="32">
        <v>0.73499999999999999</v>
      </c>
      <c r="K30" s="12"/>
    </row>
    <row r="31" spans="1:12" ht="19.95" customHeight="1" x14ac:dyDescent="0.3">
      <c r="B31" s="56"/>
      <c r="H31" s="35" t="s">
        <v>42</v>
      </c>
      <c r="I31" s="32">
        <v>0.98</v>
      </c>
    </row>
    <row r="32" spans="1:12" ht="19.95" customHeight="1" x14ac:dyDescent="0.3">
      <c r="H32" s="35" t="s">
        <v>33</v>
      </c>
      <c r="I32" s="32">
        <v>0.76</v>
      </c>
    </row>
    <row r="33" spans="1:9" ht="19.95" customHeight="1" x14ac:dyDescent="0.3">
      <c r="H33" s="35" t="s">
        <v>32</v>
      </c>
      <c r="I33" s="32">
        <v>1.77</v>
      </c>
    </row>
    <row r="34" spans="1:9" ht="19.95" customHeight="1" x14ac:dyDescent="0.3">
      <c r="H34" s="35" t="s">
        <v>26</v>
      </c>
      <c r="I34" s="32">
        <v>1.55</v>
      </c>
    </row>
    <row r="35" spans="1:9" ht="19.95" customHeight="1" thickBot="1" x14ac:dyDescent="0.35">
      <c r="H35" s="36" t="s">
        <v>27</v>
      </c>
      <c r="I35" s="33">
        <v>0.76</v>
      </c>
    </row>
    <row r="37" spans="1:9" ht="19.95" customHeight="1" x14ac:dyDescent="0.3">
      <c r="B37" s="52"/>
      <c r="D37" s="52"/>
    </row>
    <row r="39" spans="1:9" ht="19.95" customHeight="1" x14ac:dyDescent="0.3">
      <c r="A39" s="53"/>
    </row>
    <row r="41" spans="1:9" ht="19.95" customHeight="1" x14ac:dyDescent="0.3">
      <c r="B41" s="56"/>
    </row>
    <row r="52" spans="2:2" ht="19.95" customHeight="1" x14ac:dyDescent="0.3">
      <c r="B52" s="5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09BA-1502-4E5D-9379-A398A3550951}">
  <dimension ref="A1:N52"/>
  <sheetViews>
    <sheetView zoomScaleNormal="100" workbookViewId="0">
      <selection activeCell="G19" sqref="G19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61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22</v>
      </c>
      <c r="C5" s="4">
        <v>10.119999999999999</v>
      </c>
      <c r="D5" s="4">
        <v>29.07</v>
      </c>
      <c r="E5" s="4">
        <v>11.94</v>
      </c>
      <c r="F5" s="5">
        <v>12.46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1.7</v>
      </c>
      <c r="C6" s="7">
        <v>0.31</v>
      </c>
      <c r="D6" s="7">
        <v>4.91</v>
      </c>
      <c r="E6" s="7">
        <v>1.27</v>
      </c>
      <c r="F6" s="8">
        <v>3.04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0.32</v>
      </c>
      <c r="C7" s="10">
        <v>0.2</v>
      </c>
      <c r="D7" s="10">
        <v>1.19</v>
      </c>
      <c r="E7" s="10">
        <v>1.05</v>
      </c>
      <c r="F7" s="11">
        <v>0.41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0.97</v>
      </c>
      <c r="K10" s="27" t="s">
        <v>8</v>
      </c>
      <c r="L10" s="13">
        <v>85.15</v>
      </c>
    </row>
    <row r="11" spans="1:14" ht="19.95" customHeight="1" x14ac:dyDescent="0.3">
      <c r="A11" s="18" t="s">
        <v>0</v>
      </c>
      <c r="B11" s="3">
        <f>B5-I5</f>
        <v>0.21000000000000085</v>
      </c>
      <c r="C11" s="4">
        <f t="shared" ref="C11:F13" si="0">C5-J5</f>
        <v>0.14999999999999858</v>
      </c>
      <c r="D11" s="4">
        <f t="shared" si="0"/>
        <v>0.28999999999999915</v>
      </c>
      <c r="E11" s="4">
        <f t="shared" si="0"/>
        <v>0.17999999999999972</v>
      </c>
      <c r="F11" s="5">
        <f t="shared" si="0"/>
        <v>0</v>
      </c>
      <c r="H11" s="21" t="s">
        <v>9</v>
      </c>
      <c r="I11" s="14">
        <v>1.2</v>
      </c>
      <c r="K11" s="28" t="s">
        <v>9</v>
      </c>
      <c r="L11" s="14">
        <v>11.45</v>
      </c>
    </row>
    <row r="12" spans="1:14" ht="19.95" customHeight="1" x14ac:dyDescent="0.3">
      <c r="A12" s="18" t="s">
        <v>1</v>
      </c>
      <c r="B12" s="6">
        <f t="shared" ref="B12:B13" si="1">B6-I6</f>
        <v>1.0000000000000009E-2</v>
      </c>
      <c r="C12" s="7">
        <f t="shared" si="0"/>
        <v>0</v>
      </c>
      <c r="D12" s="7">
        <f t="shared" si="0"/>
        <v>-9.9999999999997868E-3</v>
      </c>
      <c r="E12" s="7">
        <f t="shared" si="0"/>
        <v>-2.0000000000000018E-2</v>
      </c>
      <c r="F12" s="8">
        <f t="shared" si="0"/>
        <v>-2.0000000000000018E-2</v>
      </c>
      <c r="H12" s="21" t="s">
        <v>10</v>
      </c>
      <c r="I12" s="14">
        <v>0.96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0</v>
      </c>
      <c r="C13" s="10">
        <f t="shared" si="0"/>
        <v>0</v>
      </c>
      <c r="D13" s="10">
        <f t="shared" si="0"/>
        <v>-1.0000000000000009E-2</v>
      </c>
      <c r="E13" s="10">
        <f t="shared" si="0"/>
        <v>-1.0000000000000009E-2</v>
      </c>
      <c r="F13" s="11">
        <f t="shared" si="0"/>
        <v>-1.0000000000000009E-2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0.96374483708123393</v>
      </c>
      <c r="C17" s="4">
        <f t="shared" ref="C17:F19" si="2">(C11/J5)*100</f>
        <v>1.5045135406218513</v>
      </c>
      <c r="D17" s="4">
        <f t="shared" si="2"/>
        <v>1.0076441973592742</v>
      </c>
      <c r="E17" s="4">
        <f t="shared" si="2"/>
        <v>1.5306122448979567</v>
      </c>
      <c r="F17" s="5">
        <f t="shared" si="2"/>
        <v>0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0.59171597633136142</v>
      </c>
      <c r="C18" s="7">
        <f>(C12/J6)*100</f>
        <v>0</v>
      </c>
      <c r="D18" s="7">
        <f t="shared" si="2"/>
        <v>-0.2032520325203209</v>
      </c>
      <c r="E18" s="7">
        <f t="shared" si="2"/>
        <v>-1.5503875968992262</v>
      </c>
      <c r="F18" s="8">
        <f t="shared" si="2"/>
        <v>-0.65359477124183063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0</v>
      </c>
      <c r="C19" s="10">
        <f t="shared" si="2"/>
        <v>0</v>
      </c>
      <c r="D19" s="10">
        <f t="shared" si="2"/>
        <v>-0.83333333333333415</v>
      </c>
      <c r="E19" s="10">
        <f t="shared" si="2"/>
        <v>-0.94339622641509513</v>
      </c>
      <c r="F19" s="11">
        <f t="shared" si="2"/>
        <v>-2.3809523809523832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0.91999999999999815</v>
      </c>
      <c r="E21" s="24" t="s">
        <v>22</v>
      </c>
      <c r="F21" s="24"/>
      <c r="H21" s="34" t="s">
        <v>34</v>
      </c>
      <c r="I21" s="31">
        <v>0.8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12.163147137653867</v>
      </c>
      <c r="E22" s="24" t="s">
        <v>20</v>
      </c>
      <c r="F22" s="24"/>
      <c r="H22" s="35" t="s">
        <v>29</v>
      </c>
      <c r="I22" s="32">
        <v>0.39</v>
      </c>
      <c r="K22" s="12"/>
    </row>
    <row r="23" spans="1:12" ht="19.95" customHeight="1" x14ac:dyDescent="0.3">
      <c r="H23" s="35" t="s">
        <v>37</v>
      </c>
      <c r="I23" s="32">
        <v>1.1200000000000001</v>
      </c>
      <c r="K23" s="12"/>
    </row>
    <row r="24" spans="1:12" ht="19.95" customHeight="1" x14ac:dyDescent="0.3">
      <c r="A24" s="12"/>
      <c r="H24" s="35" t="s">
        <v>30</v>
      </c>
      <c r="I24" s="32">
        <v>0.46</v>
      </c>
      <c r="K24" s="12"/>
    </row>
    <row r="25" spans="1:12" ht="19.95" customHeight="1" x14ac:dyDescent="0.3">
      <c r="H25" s="35" t="s">
        <v>41</v>
      </c>
      <c r="I25" s="32">
        <v>0.48</v>
      </c>
      <c r="K25" s="12"/>
    </row>
    <row r="26" spans="1:12" ht="19.95" customHeight="1" x14ac:dyDescent="0.3">
      <c r="B26" s="39"/>
      <c r="H26" s="38" t="s">
        <v>35</v>
      </c>
      <c r="I26" s="32">
        <v>0.62</v>
      </c>
      <c r="K26" s="12"/>
    </row>
    <row r="27" spans="1:12" ht="19.95" customHeight="1" x14ac:dyDescent="0.3">
      <c r="B27" s="39"/>
      <c r="H27" s="38" t="s">
        <v>25</v>
      </c>
      <c r="I27" s="32">
        <v>0.115</v>
      </c>
      <c r="K27" s="12"/>
    </row>
    <row r="28" spans="1:12" ht="19.95" customHeight="1" x14ac:dyDescent="0.3">
      <c r="H28" s="38" t="s">
        <v>31</v>
      </c>
      <c r="I28" s="32">
        <v>1.35</v>
      </c>
      <c r="K28" s="12"/>
    </row>
    <row r="29" spans="1:12" ht="19.95" customHeight="1" x14ac:dyDescent="0.3">
      <c r="A29" s="53"/>
      <c r="H29" s="38" t="s">
        <v>36</v>
      </c>
      <c r="I29" s="32">
        <v>0.41</v>
      </c>
      <c r="K29" s="12"/>
    </row>
    <row r="30" spans="1:12" ht="19.95" customHeight="1" x14ac:dyDescent="0.3">
      <c r="H30" s="38" t="s">
        <v>28</v>
      </c>
      <c r="I30" s="32">
        <v>0.8</v>
      </c>
      <c r="K30" s="12"/>
    </row>
    <row r="31" spans="1:12" ht="19.95" customHeight="1" x14ac:dyDescent="0.3">
      <c r="B31" s="56"/>
      <c r="H31" s="35" t="s">
        <v>42</v>
      </c>
      <c r="I31" s="32">
        <v>0.69</v>
      </c>
    </row>
    <row r="32" spans="1:12" ht="19.95" customHeight="1" x14ac:dyDescent="0.3">
      <c r="H32" s="35" t="s">
        <v>33</v>
      </c>
      <c r="I32" s="32">
        <v>0.97</v>
      </c>
    </row>
    <row r="33" spans="1:9" ht="19.95" customHeight="1" x14ac:dyDescent="0.3">
      <c r="H33" s="35" t="s">
        <v>32</v>
      </c>
      <c r="I33" s="32">
        <v>1.39</v>
      </c>
    </row>
    <row r="34" spans="1:9" ht="19.95" customHeight="1" x14ac:dyDescent="0.3">
      <c r="H34" s="35" t="s">
        <v>26</v>
      </c>
      <c r="I34" s="32">
        <v>1.23</v>
      </c>
    </row>
    <row r="35" spans="1:9" ht="19.95" customHeight="1" thickBot="1" x14ac:dyDescent="0.35">
      <c r="H35" s="36" t="s">
        <v>27</v>
      </c>
      <c r="I35" s="33">
        <v>0.54</v>
      </c>
    </row>
    <row r="37" spans="1:9" ht="19.95" customHeight="1" x14ac:dyDescent="0.3">
      <c r="B37" s="52"/>
      <c r="D37" s="52"/>
    </row>
    <row r="39" spans="1:9" ht="19.95" customHeight="1" x14ac:dyDescent="0.3">
      <c r="A39" s="53"/>
    </row>
    <row r="41" spans="1:9" ht="19.95" customHeight="1" x14ac:dyDescent="0.3">
      <c r="B41" s="56"/>
    </row>
    <row r="52" spans="2:2" ht="19.95" customHeight="1" x14ac:dyDescent="0.3">
      <c r="B52" s="5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B42C-3A86-46FF-9AB3-BBEFCF4F9E31}">
  <dimension ref="A1:N91"/>
  <sheetViews>
    <sheetView topLeftCell="A42" zoomScaleNormal="100" workbookViewId="0">
      <selection activeCell="G52" sqref="G52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61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21.91</v>
      </c>
      <c r="C5" s="4">
        <v>10</v>
      </c>
      <c r="D5" s="4">
        <v>28.93</v>
      </c>
      <c r="E5" s="4">
        <v>11.9</v>
      </c>
      <c r="F5" s="5">
        <v>12.71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1.7</v>
      </c>
      <c r="C6" s="7">
        <v>0.31</v>
      </c>
      <c r="D6" s="7">
        <v>4.95</v>
      </c>
      <c r="E6" s="7">
        <v>1.3</v>
      </c>
      <c r="F6" s="8">
        <v>3.07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0.32</v>
      </c>
      <c r="C7" s="10">
        <v>0.2</v>
      </c>
      <c r="D7" s="10">
        <v>1.2</v>
      </c>
      <c r="E7" s="10">
        <v>1.06</v>
      </c>
      <c r="F7" s="11">
        <v>0.42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0.96</v>
      </c>
      <c r="K10" s="27" t="s">
        <v>8</v>
      </c>
      <c r="L10" s="13">
        <v>85.15</v>
      </c>
      <c r="M10" s="1" t="s">
        <v>65</v>
      </c>
      <c r="N10" s="58">
        <v>0.10908</v>
      </c>
    </row>
    <row r="11" spans="1:14" ht="19.95" customHeight="1" x14ac:dyDescent="0.3">
      <c r="A11" s="18" t="s">
        <v>0</v>
      </c>
      <c r="B11" s="3">
        <f>B5-I5</f>
        <v>0.12000000000000099</v>
      </c>
      <c r="C11" s="4">
        <f t="shared" ref="C11:F13" si="0">C5-J5</f>
        <v>2.9999999999999361E-2</v>
      </c>
      <c r="D11" s="4">
        <f t="shared" si="0"/>
        <v>0.14999999999999858</v>
      </c>
      <c r="E11" s="4">
        <f t="shared" si="0"/>
        <v>0.14000000000000057</v>
      </c>
      <c r="F11" s="5">
        <f t="shared" si="0"/>
        <v>0.25</v>
      </c>
      <c r="H11" s="21" t="s">
        <v>9</v>
      </c>
      <c r="I11" s="14">
        <v>1.2</v>
      </c>
      <c r="K11" s="28" t="s">
        <v>9</v>
      </c>
      <c r="L11" s="14">
        <v>11.45</v>
      </c>
      <c r="M11" s="1" t="s">
        <v>66</v>
      </c>
      <c r="N11" s="58">
        <v>5.4200000000000003E-3</v>
      </c>
    </row>
    <row r="12" spans="1:14" ht="19.95" customHeight="1" x14ac:dyDescent="0.3">
      <c r="A12" s="18" t="s">
        <v>1</v>
      </c>
      <c r="B12" s="6">
        <f t="shared" ref="B12:B13" si="1">B6-I6</f>
        <v>1.0000000000000009E-2</v>
      </c>
      <c r="C12" s="7">
        <f t="shared" si="0"/>
        <v>0</v>
      </c>
      <c r="D12" s="7">
        <f t="shared" si="0"/>
        <v>3.0000000000000249E-2</v>
      </c>
      <c r="E12" s="7">
        <f t="shared" si="0"/>
        <v>1.0000000000000009E-2</v>
      </c>
      <c r="F12" s="8">
        <f t="shared" si="0"/>
        <v>9.9999999999997868E-3</v>
      </c>
      <c r="H12" s="21" t="s">
        <v>10</v>
      </c>
      <c r="I12" s="14">
        <v>0.96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0</v>
      </c>
      <c r="C13" s="10">
        <f t="shared" si="0"/>
        <v>0</v>
      </c>
      <c r="D13" s="10">
        <f t="shared" si="0"/>
        <v>0</v>
      </c>
      <c r="E13" s="10">
        <f t="shared" si="0"/>
        <v>0</v>
      </c>
      <c r="F13" s="11">
        <f t="shared" si="0"/>
        <v>0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0.55071133547499307</v>
      </c>
      <c r="C17" s="4">
        <f t="shared" ref="C17:F19" si="2">(C11/J5)*100</f>
        <v>0.3009027081243667</v>
      </c>
      <c r="D17" s="4">
        <f t="shared" si="2"/>
        <v>0.52119527449617287</v>
      </c>
      <c r="E17" s="4">
        <f t="shared" si="2"/>
        <v>1.1904761904761954</v>
      </c>
      <c r="F17" s="5">
        <f t="shared" si="2"/>
        <v>2.0064205457463884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0.59171597633136142</v>
      </c>
      <c r="C18" s="7">
        <f>(C12/J6)*100</f>
        <v>0</v>
      </c>
      <c r="D18" s="7">
        <f t="shared" si="2"/>
        <v>0.6097560975609807</v>
      </c>
      <c r="E18" s="7">
        <f t="shared" si="2"/>
        <v>0.77519379844961311</v>
      </c>
      <c r="F18" s="8">
        <f t="shared" si="2"/>
        <v>0.32679738562090804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0</v>
      </c>
      <c r="C19" s="10">
        <f t="shared" si="2"/>
        <v>0</v>
      </c>
      <c r="D19" s="10">
        <f t="shared" si="2"/>
        <v>0</v>
      </c>
      <c r="E19" s="10">
        <f t="shared" si="2"/>
        <v>0</v>
      </c>
      <c r="F19" s="11">
        <f t="shared" si="2"/>
        <v>0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0.74999999999999956</v>
      </c>
      <c r="E21" s="24" t="s">
        <v>22</v>
      </c>
      <c r="F21" s="24"/>
      <c r="H21" s="34" t="s">
        <v>34</v>
      </c>
      <c r="I21" s="31">
        <v>0.76500000000000001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6.8731693122809787</v>
      </c>
      <c r="E22" s="24" t="s">
        <v>20</v>
      </c>
      <c r="F22" s="24"/>
      <c r="H22" s="35" t="s">
        <v>29</v>
      </c>
      <c r="I22" s="32">
        <v>0.37</v>
      </c>
      <c r="K22" s="12"/>
    </row>
    <row r="23" spans="1:12" ht="19.95" customHeight="1" x14ac:dyDescent="0.3">
      <c r="H23" s="35" t="s">
        <v>37</v>
      </c>
      <c r="I23" s="32">
        <v>1.07</v>
      </c>
      <c r="K23" s="12"/>
    </row>
    <row r="24" spans="1:12" ht="19.95" customHeight="1" x14ac:dyDescent="0.3">
      <c r="A24" s="12" t="s">
        <v>44</v>
      </c>
      <c r="H24" s="35" t="s">
        <v>30</v>
      </c>
      <c r="I24" s="32">
        <v>0.44</v>
      </c>
      <c r="K24" s="12"/>
    </row>
    <row r="25" spans="1:12" ht="19.95" customHeight="1" x14ac:dyDescent="0.3">
      <c r="A25" s="1" t="s">
        <v>45</v>
      </c>
      <c r="H25" s="35" t="s">
        <v>41</v>
      </c>
      <c r="I25" s="32">
        <v>0.47</v>
      </c>
      <c r="K25" s="12"/>
    </row>
    <row r="26" spans="1:12" ht="19.95" customHeight="1" x14ac:dyDescent="0.3">
      <c r="A26" s="1" t="s">
        <v>46</v>
      </c>
      <c r="B26" s="39" t="s">
        <v>47</v>
      </c>
      <c r="H26" s="38" t="s">
        <v>35</v>
      </c>
      <c r="I26" s="32">
        <v>0.59</v>
      </c>
      <c r="K26" s="12"/>
    </row>
    <row r="27" spans="1:12" ht="19.95" customHeight="1" x14ac:dyDescent="0.3">
      <c r="A27" s="1" t="s">
        <v>48</v>
      </c>
      <c r="B27" s="39" t="s">
        <v>49</v>
      </c>
      <c r="H27" s="38" t="s">
        <v>25</v>
      </c>
      <c r="I27" s="32">
        <v>0.11</v>
      </c>
      <c r="K27" s="12"/>
    </row>
    <row r="28" spans="1:12" ht="19.95" customHeight="1" x14ac:dyDescent="0.3">
      <c r="H28" s="38" t="s">
        <v>31</v>
      </c>
      <c r="I28" s="32">
        <v>1.2949999999999999</v>
      </c>
      <c r="K28" s="12"/>
    </row>
    <row r="29" spans="1:12" ht="19.95" customHeight="1" x14ac:dyDescent="0.3">
      <c r="A29" s="53" t="s">
        <v>46</v>
      </c>
      <c r="H29" s="38" t="s">
        <v>36</v>
      </c>
      <c r="I29" s="32">
        <v>0.39800000000000002</v>
      </c>
      <c r="K29" s="12"/>
    </row>
    <row r="30" spans="1:12" ht="19.95" customHeight="1" thickBot="1" x14ac:dyDescent="0.35">
      <c r="A30" s="1" t="s">
        <v>62</v>
      </c>
      <c r="C30" s="1" t="s">
        <v>50</v>
      </c>
      <c r="H30" s="38" t="s">
        <v>28</v>
      </c>
      <c r="I30" s="32">
        <v>0.77</v>
      </c>
      <c r="K30" s="12"/>
    </row>
    <row r="31" spans="1:12" ht="19.95" customHeight="1" thickBot="1" x14ac:dyDescent="0.35">
      <c r="A31" s="48" t="s">
        <v>51</v>
      </c>
      <c r="B31" s="49" t="s">
        <v>52</v>
      </c>
      <c r="C31" s="50" t="s">
        <v>53</v>
      </c>
      <c r="D31" s="51" t="s">
        <v>54</v>
      </c>
      <c r="H31" s="35" t="s">
        <v>42</v>
      </c>
      <c r="I31" s="32">
        <v>0.66</v>
      </c>
    </row>
    <row r="32" spans="1:12" ht="19.95" customHeight="1" x14ac:dyDescent="0.3">
      <c r="A32" s="45">
        <v>10</v>
      </c>
      <c r="B32" s="46">
        <v>1195.83</v>
      </c>
      <c r="C32" s="46">
        <v>12.344099999999999</v>
      </c>
      <c r="D32" s="47" t="s">
        <v>55</v>
      </c>
      <c r="H32" s="35" t="s">
        <v>33</v>
      </c>
      <c r="I32" s="32">
        <v>0.96</v>
      </c>
    </row>
    <row r="33" spans="1:9" ht="19.95" customHeight="1" x14ac:dyDescent="0.3">
      <c r="A33" s="42">
        <v>20</v>
      </c>
      <c r="B33" s="40">
        <v>1205.79</v>
      </c>
      <c r="C33" s="40">
        <v>12.4108</v>
      </c>
      <c r="D33" s="32">
        <f>(C33-C32)/(B33-B32)</f>
        <v>6.6967871485944406E-3</v>
      </c>
      <c r="H33" s="35" t="s">
        <v>32</v>
      </c>
      <c r="I33" s="32">
        <v>1.33</v>
      </c>
    </row>
    <row r="34" spans="1:9" ht="19.95" customHeight="1" x14ac:dyDescent="0.3">
      <c r="A34" s="42">
        <v>30</v>
      </c>
      <c r="B34" s="40">
        <v>1215.6500000000001</v>
      </c>
      <c r="C34" s="40">
        <v>12.472</v>
      </c>
      <c r="D34" s="32">
        <f t="shared" ref="D34:D35" si="4">(C34-C33)/(B34-B33)</f>
        <v>6.206896551724005E-3</v>
      </c>
      <c r="H34" s="35" t="s">
        <v>26</v>
      </c>
      <c r="I34" s="32">
        <v>1.18</v>
      </c>
    </row>
    <row r="35" spans="1:9" ht="19.95" customHeight="1" thickBot="1" x14ac:dyDescent="0.35">
      <c r="A35" s="43">
        <v>40</v>
      </c>
      <c r="B35" s="44">
        <v>1225.4000000000001</v>
      </c>
      <c r="C35" s="44">
        <v>12.5328</v>
      </c>
      <c r="D35" s="33">
        <f t="shared" si="4"/>
        <v>6.2358974358974776E-3</v>
      </c>
      <c r="H35" s="36" t="s">
        <v>27</v>
      </c>
      <c r="I35" s="33">
        <v>0.53</v>
      </c>
    </row>
    <row r="36" spans="1:9" ht="19.95" customHeight="1" x14ac:dyDescent="0.3">
      <c r="A36" s="57" t="s">
        <v>63</v>
      </c>
      <c r="B36" s="57"/>
      <c r="C36" s="57"/>
      <c r="D36" s="57"/>
      <c r="E36" s="57"/>
      <c r="F36" s="57"/>
    </row>
    <row r="37" spans="1:9" ht="19.95" customHeight="1" x14ac:dyDescent="0.3">
      <c r="A37" s="1" t="s">
        <v>56</v>
      </c>
      <c r="B37" s="52">
        <f>AVERAGE(D33:D35)</f>
        <v>6.3798603787386414E-3</v>
      </c>
      <c r="C37" s="1" t="s">
        <v>57</v>
      </c>
      <c r="D37" s="52">
        <f>B37*(1/(20.122+1))</f>
        <v>3.0204811943654206E-4</v>
      </c>
    </row>
    <row r="39" spans="1:9" ht="19.95" customHeight="1" thickBot="1" x14ac:dyDescent="0.35">
      <c r="A39" s="1" t="s">
        <v>64</v>
      </c>
      <c r="C39" s="1" t="s">
        <v>50</v>
      </c>
    </row>
    <row r="40" spans="1:9" ht="19.95" customHeight="1" thickBot="1" x14ac:dyDescent="0.35">
      <c r="A40" s="48" t="s">
        <v>51</v>
      </c>
      <c r="B40" s="49" t="s">
        <v>52</v>
      </c>
      <c r="C40" s="50" t="s">
        <v>53</v>
      </c>
      <c r="D40" s="51" t="s">
        <v>54</v>
      </c>
    </row>
    <row r="41" spans="1:9" ht="19.95" customHeight="1" x14ac:dyDescent="0.3">
      <c r="A41" s="45">
        <v>10</v>
      </c>
      <c r="B41" s="46">
        <v>1203.1300000000001</v>
      </c>
      <c r="C41" s="46">
        <v>12.3795</v>
      </c>
      <c r="D41" s="47" t="s">
        <v>55</v>
      </c>
    </row>
    <row r="42" spans="1:9" ht="19.95" customHeight="1" x14ac:dyDescent="0.3">
      <c r="A42" s="42">
        <v>20</v>
      </c>
      <c r="B42" s="40">
        <v>1225.19</v>
      </c>
      <c r="C42" s="40">
        <v>12.505800000000001</v>
      </c>
      <c r="D42" s="32">
        <f>(C42-C41)/(B42-B41)</f>
        <v>5.7252946509519873E-3</v>
      </c>
    </row>
    <row r="43" spans="1:9" ht="19.95" customHeight="1" x14ac:dyDescent="0.3">
      <c r="A43" s="42">
        <v>30</v>
      </c>
      <c r="B43" s="40">
        <v>1246.83</v>
      </c>
      <c r="C43" s="40">
        <v>12.625500000000001</v>
      </c>
      <c r="D43" s="32">
        <f t="shared" ref="D43:D44" si="5">(C43-C42)/(B43-B42)</f>
        <v>5.5314232902033559E-3</v>
      </c>
    </row>
    <row r="44" spans="1:9" ht="19.95" customHeight="1" thickBot="1" x14ac:dyDescent="0.35">
      <c r="A44" s="43">
        <v>40</v>
      </c>
      <c r="B44" s="44">
        <v>1268.06</v>
      </c>
      <c r="C44" s="44">
        <v>12.7441</v>
      </c>
      <c r="D44" s="33">
        <f t="shared" si="5"/>
        <v>5.5864342910974486E-3</v>
      </c>
    </row>
    <row r="45" spans="1:9" ht="19.95" customHeight="1" x14ac:dyDescent="0.3">
      <c r="A45" s="57" t="s">
        <v>63</v>
      </c>
      <c r="B45" s="57"/>
      <c r="C45" s="57"/>
      <c r="D45" s="57"/>
      <c r="E45" s="57"/>
      <c r="F45" s="57"/>
    </row>
    <row r="46" spans="1:9" ht="19.95" customHeight="1" x14ac:dyDescent="0.3">
      <c r="A46" s="1" t="s">
        <v>56</v>
      </c>
      <c r="B46" s="52">
        <f>AVERAGE(D42:D44)</f>
        <v>5.6143840774175975E-3</v>
      </c>
      <c r="C46" s="1" t="s">
        <v>57</v>
      </c>
      <c r="D46" s="52">
        <f>B46*(1/(20.122+1))</f>
        <v>2.6580740826709581E-4</v>
      </c>
    </row>
    <row r="47" spans="1:9" ht="19.95" customHeight="1" x14ac:dyDescent="0.3">
      <c r="B47" s="52"/>
      <c r="D47" s="52"/>
    </row>
    <row r="48" spans="1:9" ht="19.95" customHeight="1" thickBot="1" x14ac:dyDescent="0.35">
      <c r="A48" s="12" t="s">
        <v>69</v>
      </c>
      <c r="C48" s="1" t="s">
        <v>50</v>
      </c>
    </row>
    <row r="49" spans="1:4" ht="19.95" customHeight="1" thickBot="1" x14ac:dyDescent="0.35">
      <c r="A49" s="48" t="s">
        <v>51</v>
      </c>
      <c r="B49" s="49" t="s">
        <v>52</v>
      </c>
      <c r="C49" s="50" t="s">
        <v>53</v>
      </c>
      <c r="D49" s="51" t="s">
        <v>54</v>
      </c>
    </row>
    <row r="50" spans="1:4" ht="19.95" customHeight="1" x14ac:dyDescent="0.3">
      <c r="A50" s="45">
        <v>10</v>
      </c>
      <c r="B50" s="46">
        <v>1190.71</v>
      </c>
      <c r="C50" s="46">
        <v>12.3193</v>
      </c>
      <c r="D50" s="47" t="s">
        <v>55</v>
      </c>
    </row>
    <row r="51" spans="1:4" ht="19.95" customHeight="1" x14ac:dyDescent="0.3">
      <c r="A51" s="42">
        <v>20</v>
      </c>
      <c r="B51" s="40">
        <v>1192.1199999999999</v>
      </c>
      <c r="C51" s="40">
        <v>12.344200000000001</v>
      </c>
      <c r="D51" s="32">
        <f>(C51-C50)/(B51-B50)</f>
        <v>1.7659574468087347E-2</v>
      </c>
    </row>
    <row r="52" spans="1:4" ht="19.95" customHeight="1" x14ac:dyDescent="0.3">
      <c r="A52" s="42">
        <v>30</v>
      </c>
      <c r="B52" s="40">
        <v>1193.52</v>
      </c>
      <c r="C52" s="40">
        <v>12.363899999999999</v>
      </c>
      <c r="D52" s="32">
        <f t="shared" ref="D52:D53" si="6">(C52-C51)/(B52-B51)</f>
        <v>1.4071428571426584E-2</v>
      </c>
    </row>
    <row r="53" spans="1:4" ht="19.95" customHeight="1" thickBot="1" x14ac:dyDescent="0.35">
      <c r="A53" s="43">
        <v>40</v>
      </c>
      <c r="B53" s="44">
        <v>1194.9100000000001</v>
      </c>
      <c r="C53" s="44">
        <v>12.3835</v>
      </c>
      <c r="D53" s="33">
        <f t="shared" si="6"/>
        <v>1.4100719424459781E-2</v>
      </c>
    </row>
    <row r="54" spans="1:4" ht="19.95" customHeight="1" x14ac:dyDescent="0.3">
      <c r="A54" s="57" t="s">
        <v>63</v>
      </c>
      <c r="B54" s="57"/>
      <c r="C54" s="57"/>
      <c r="D54" s="57"/>
    </row>
    <row r="55" spans="1:4" ht="19.95" customHeight="1" x14ac:dyDescent="0.3">
      <c r="A55" s="1" t="s">
        <v>56</v>
      </c>
      <c r="B55" s="52">
        <f>AVERAGE(D51:D53)</f>
        <v>1.527724082132457E-2</v>
      </c>
      <c r="C55" s="12" t="s">
        <v>57</v>
      </c>
      <c r="D55" s="60">
        <f>B55*(1/(20.122+1))</f>
        <v>7.2328571258993318E-4</v>
      </c>
    </row>
    <row r="59" spans="1:4" ht="19.95" customHeight="1" x14ac:dyDescent="0.3">
      <c r="A59" s="53" t="s">
        <v>48</v>
      </c>
    </row>
    <row r="60" spans="1:4" ht="19.95" customHeight="1" thickBot="1" x14ac:dyDescent="0.35">
      <c r="A60" s="12" t="s">
        <v>59</v>
      </c>
      <c r="B60" s="12"/>
      <c r="C60" s="12" t="s">
        <v>60</v>
      </c>
    </row>
    <row r="61" spans="1:4" ht="19.95" customHeight="1" thickBot="1" x14ac:dyDescent="0.35">
      <c r="A61" s="48" t="s">
        <v>51</v>
      </c>
      <c r="B61" s="49" t="s">
        <v>52</v>
      </c>
      <c r="C61" s="50" t="s">
        <v>53</v>
      </c>
      <c r="D61" s="51" t="s">
        <v>54</v>
      </c>
    </row>
    <row r="62" spans="1:4" ht="19.95" customHeight="1" x14ac:dyDescent="0.3">
      <c r="A62" s="2">
        <v>10</v>
      </c>
      <c r="B62" s="41">
        <v>2.1473300000000002</v>
      </c>
      <c r="C62" s="41">
        <v>3.6486700000000001</v>
      </c>
      <c r="D62" s="31" t="s">
        <v>55</v>
      </c>
    </row>
    <row r="63" spans="1:4" ht="19.95" customHeight="1" x14ac:dyDescent="0.3">
      <c r="A63" s="42">
        <v>20</v>
      </c>
      <c r="B63" s="40">
        <v>2.9176899999999999</v>
      </c>
      <c r="C63" s="40">
        <v>3.6657500000000001</v>
      </c>
      <c r="D63" s="32">
        <f>(C63-C62)/(B63-B62)</f>
        <v>2.2171452308011826E-2</v>
      </c>
    </row>
    <row r="64" spans="1:4" ht="19.95" customHeight="1" x14ac:dyDescent="0.3">
      <c r="A64" s="42">
        <v>30</v>
      </c>
      <c r="B64" s="40">
        <v>3.6840199999999999</v>
      </c>
      <c r="C64" s="40">
        <v>3.6804700000000001</v>
      </c>
      <c r="D64" s="32">
        <f t="shared" ref="D64:D68" si="7">(C64-C63)/(B64-B63)</f>
        <v>1.9208435008416826E-2</v>
      </c>
    </row>
    <row r="65" spans="1:4" ht="19.95" customHeight="1" x14ac:dyDescent="0.3">
      <c r="A65" s="54">
        <v>40</v>
      </c>
      <c r="B65" s="55">
        <v>4.4455499999999999</v>
      </c>
      <c r="C65" s="55">
        <v>3.6951800000000001</v>
      </c>
      <c r="D65" s="32">
        <f t="shared" si="7"/>
        <v>1.9316376242564312E-2</v>
      </c>
    </row>
    <row r="66" spans="1:4" ht="19.95" customHeight="1" x14ac:dyDescent="0.3">
      <c r="A66" s="54">
        <v>50</v>
      </c>
      <c r="B66" s="55">
        <v>5.2023000000000001</v>
      </c>
      <c r="C66" s="55">
        <v>3.7098800000000001</v>
      </c>
      <c r="D66" s="32">
        <f t="shared" si="7"/>
        <v>1.9425173439048472E-2</v>
      </c>
    </row>
    <row r="67" spans="1:4" ht="19.95" customHeight="1" x14ac:dyDescent="0.3">
      <c r="A67" s="54">
        <v>60</v>
      </c>
      <c r="B67" s="55">
        <v>5.9542900000000003</v>
      </c>
      <c r="C67" s="55">
        <v>3.72458</v>
      </c>
      <c r="D67" s="32">
        <f t="shared" si="7"/>
        <v>1.9548132288993113E-2</v>
      </c>
    </row>
    <row r="68" spans="1:4" ht="19.95" customHeight="1" thickBot="1" x14ac:dyDescent="0.35">
      <c r="A68" s="43">
        <v>70</v>
      </c>
      <c r="B68" s="44">
        <v>6.7015399999999996</v>
      </c>
      <c r="C68" s="44">
        <v>3.7392799999999999</v>
      </c>
      <c r="D68" s="33">
        <f t="shared" si="7"/>
        <v>1.9672131147540916E-2</v>
      </c>
    </row>
    <row r="69" spans="1:4" ht="19.95" customHeight="1" x14ac:dyDescent="0.3">
      <c r="A69" s="12" t="s">
        <v>56</v>
      </c>
      <c r="B69" s="12">
        <f>AVERAGE(D63:D68)</f>
        <v>1.9890283405762578E-2</v>
      </c>
    </row>
    <row r="71" spans="1:4" ht="19.95" customHeight="1" thickBot="1" x14ac:dyDescent="0.35">
      <c r="A71" s="1" t="s">
        <v>67</v>
      </c>
      <c r="C71" s="1" t="s">
        <v>60</v>
      </c>
    </row>
    <row r="72" spans="1:4" ht="19.95" customHeight="1" thickBot="1" x14ac:dyDescent="0.35">
      <c r="A72" s="48" t="s">
        <v>51</v>
      </c>
      <c r="B72" s="49" t="s">
        <v>52</v>
      </c>
      <c r="C72" s="50" t="s">
        <v>53</v>
      </c>
      <c r="D72" s="51" t="s">
        <v>54</v>
      </c>
    </row>
    <row r="73" spans="1:4" ht="19.95" customHeight="1" x14ac:dyDescent="0.3">
      <c r="A73" s="2">
        <v>10</v>
      </c>
      <c r="B73" s="41">
        <v>2.0078200000000002</v>
      </c>
      <c r="C73" s="41">
        <v>3.6470400000000001</v>
      </c>
      <c r="D73" s="31" t="s">
        <v>55</v>
      </c>
    </row>
    <row r="74" spans="1:4" ht="19.95" customHeight="1" x14ac:dyDescent="0.3">
      <c r="A74" s="42">
        <v>20</v>
      </c>
      <c r="B74" s="40">
        <v>2.0779899999999998</v>
      </c>
      <c r="C74" s="40">
        <v>3.6559599999999999</v>
      </c>
      <c r="D74" s="32">
        <f>(C74-C73)/(B74-B73)</f>
        <v>0.12711985178851168</v>
      </c>
    </row>
    <row r="75" spans="1:4" ht="19.95" customHeight="1" x14ac:dyDescent="0.3">
      <c r="A75" s="42">
        <v>30</v>
      </c>
      <c r="B75" s="40">
        <v>2.14791</v>
      </c>
      <c r="C75" s="40">
        <v>3.6625399999999999</v>
      </c>
      <c r="D75" s="32">
        <f>(C75-C74)/(B75-B74)</f>
        <v>9.4107551487414343E-2</v>
      </c>
    </row>
    <row r="76" spans="1:4" ht="19.95" customHeight="1" x14ac:dyDescent="0.3">
      <c r="A76" s="54">
        <v>40</v>
      </c>
      <c r="B76" s="55">
        <v>2.2175600000000002</v>
      </c>
      <c r="C76" s="55">
        <v>3.6691099999999999</v>
      </c>
      <c r="D76" s="32">
        <f t="shared" ref="D76:D79" si="8">(C76-C75)/(B76-B75)</f>
        <v>9.432878679109756E-2</v>
      </c>
    </row>
    <row r="77" spans="1:4" ht="19.95" customHeight="1" x14ac:dyDescent="0.3">
      <c r="A77" s="54">
        <v>50</v>
      </c>
      <c r="B77" s="55">
        <v>2.2869199999999998</v>
      </c>
      <c r="C77" s="55">
        <v>3.6756899999999999</v>
      </c>
      <c r="D77" s="32">
        <f t="shared" si="8"/>
        <v>9.4867358708190075E-2</v>
      </c>
    </row>
    <row r="78" spans="1:4" ht="19.95" customHeight="1" x14ac:dyDescent="0.3">
      <c r="A78" s="54">
        <v>60</v>
      </c>
      <c r="B78" s="55">
        <v>2.3560099999999999</v>
      </c>
      <c r="C78" s="55">
        <v>3.68228</v>
      </c>
      <c r="D78" s="32">
        <f t="shared" si="8"/>
        <v>9.5382833984658952E-2</v>
      </c>
    </row>
    <row r="79" spans="1:4" ht="19.95" customHeight="1" thickBot="1" x14ac:dyDescent="0.35">
      <c r="A79" s="43">
        <v>70</v>
      </c>
      <c r="B79" s="44">
        <v>2.42483</v>
      </c>
      <c r="C79" s="44">
        <v>3.6888899999999998</v>
      </c>
      <c r="D79" s="33">
        <f t="shared" si="8"/>
        <v>9.6047660563786288E-2</v>
      </c>
    </row>
    <row r="80" spans="1:4" ht="19.95" customHeight="1" x14ac:dyDescent="0.3">
      <c r="A80" s="1" t="s">
        <v>56</v>
      </c>
      <c r="B80" s="1">
        <f>AVERAGE(D74:D79)</f>
        <v>0.10030900722060981</v>
      </c>
    </row>
    <row r="82" spans="1:4" ht="19.95" customHeight="1" thickBot="1" x14ac:dyDescent="0.35">
      <c r="A82" s="1" t="s">
        <v>68</v>
      </c>
      <c r="C82" s="1" t="s">
        <v>60</v>
      </c>
    </row>
    <row r="83" spans="1:4" ht="19.95" customHeight="1" thickBot="1" x14ac:dyDescent="0.35">
      <c r="A83" s="48" t="s">
        <v>51</v>
      </c>
      <c r="B83" s="49" t="s">
        <v>52</v>
      </c>
      <c r="C83" s="50" t="s">
        <v>53</v>
      </c>
      <c r="D83" s="51" t="s">
        <v>54</v>
      </c>
    </row>
    <row r="84" spans="1:4" ht="19.95" customHeight="1" x14ac:dyDescent="0.3">
      <c r="A84" s="2">
        <v>10</v>
      </c>
      <c r="B84" s="41">
        <v>2.02332</v>
      </c>
      <c r="C84" s="41">
        <v>3.6472199999999999</v>
      </c>
      <c r="D84" s="31" t="s">
        <v>55</v>
      </c>
    </row>
    <row r="85" spans="1:4" ht="19.95" customHeight="1" x14ac:dyDescent="0.3">
      <c r="A85" s="42">
        <v>20</v>
      </c>
      <c r="B85" s="40">
        <v>2.1713</v>
      </c>
      <c r="C85" s="40">
        <v>3.6570499999999999</v>
      </c>
      <c r="D85" s="32">
        <f>(C85-C84)/(B85-B84)</f>
        <v>6.642789566157592E-2</v>
      </c>
    </row>
    <row r="86" spans="1:4" ht="19.95" customHeight="1" x14ac:dyDescent="0.3">
      <c r="A86" s="42">
        <v>30</v>
      </c>
      <c r="B86" s="40">
        <v>2.31873</v>
      </c>
      <c r="C86" s="40">
        <v>3.6645300000000001</v>
      </c>
      <c r="D86" s="32">
        <f>(C86-C85)/(B86-B85)</f>
        <v>5.0735942481178561E-2</v>
      </c>
    </row>
    <row r="87" spans="1:4" ht="19.95" customHeight="1" x14ac:dyDescent="0.3">
      <c r="A87" s="54">
        <v>40</v>
      </c>
      <c r="B87" s="55">
        <v>2.4655399999999998</v>
      </c>
      <c r="C87" s="55">
        <v>3.6720100000000002</v>
      </c>
      <c r="D87" s="32">
        <f t="shared" ref="D87:D90" si="9">(C87-C86)/(B87-B86)</f>
        <v>5.0950207751516645E-2</v>
      </c>
    </row>
    <row r="88" spans="1:4" ht="19.95" customHeight="1" x14ac:dyDescent="0.3">
      <c r="A88" s="54">
        <v>50</v>
      </c>
      <c r="B88" s="55">
        <v>2.6117300000000001</v>
      </c>
      <c r="C88" s="55">
        <v>3.6794899999999999</v>
      </c>
      <c r="D88" s="32">
        <f t="shared" si="9"/>
        <v>5.1166290443940735E-2</v>
      </c>
    </row>
    <row r="89" spans="1:4" ht="19.95" customHeight="1" x14ac:dyDescent="0.3">
      <c r="A89" s="54">
        <v>60</v>
      </c>
      <c r="B89" s="55">
        <v>2.7572899999999998</v>
      </c>
      <c r="C89" s="55">
        <v>3.6869800000000001</v>
      </c>
      <c r="D89" s="32">
        <f t="shared" si="9"/>
        <v>5.1456444078045033E-2</v>
      </c>
    </row>
    <row r="90" spans="1:4" ht="19.95" customHeight="1" thickBot="1" x14ac:dyDescent="0.35">
      <c r="A90" s="43">
        <v>70</v>
      </c>
      <c r="B90" s="44">
        <v>2.9022399999999999</v>
      </c>
      <c r="C90" s="44">
        <v>3.6944900000000001</v>
      </c>
      <c r="D90" s="33">
        <f t="shared" si="9"/>
        <v>5.1810969299757835E-2</v>
      </c>
    </row>
    <row r="91" spans="1:4" ht="19.95" customHeight="1" x14ac:dyDescent="0.3">
      <c r="A91" s="1" t="s">
        <v>56</v>
      </c>
      <c r="B91" s="1">
        <f>AVERAGE(D85:D90)</f>
        <v>5.3757958286002459E-2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A6A-62CB-4205-8D4E-429CE7C32E5B}">
  <dimension ref="A1:N91"/>
  <sheetViews>
    <sheetView zoomScaleNormal="100" workbookViewId="0">
      <selection activeCell="H1" sqref="H1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71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21.31</v>
      </c>
      <c r="C5" s="4">
        <v>9.7100000000000009</v>
      </c>
      <c r="D5" s="4">
        <v>28.09</v>
      </c>
      <c r="E5" s="4">
        <v>11.55</v>
      </c>
      <c r="F5" s="5">
        <v>12.34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1.7</v>
      </c>
      <c r="C6" s="7">
        <v>0.33</v>
      </c>
      <c r="D6" s="7">
        <v>4.96</v>
      </c>
      <c r="E6" s="7">
        <v>1.3</v>
      </c>
      <c r="F6" s="8">
        <v>3.66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0.33</v>
      </c>
      <c r="C7" s="10">
        <v>0.82</v>
      </c>
      <c r="D7" s="10">
        <v>1.22</v>
      </c>
      <c r="E7" s="10">
        <v>1.08</v>
      </c>
      <c r="F7" s="11">
        <v>1.6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0.96</v>
      </c>
      <c r="K10" s="27" t="s">
        <v>8</v>
      </c>
      <c r="L10" s="13">
        <v>85.15</v>
      </c>
      <c r="M10" s="1" t="s">
        <v>65</v>
      </c>
      <c r="N10" s="58">
        <v>0.10908</v>
      </c>
    </row>
    <row r="11" spans="1:14" ht="19.95" customHeight="1" x14ac:dyDescent="0.3">
      <c r="A11" s="18" t="s">
        <v>0</v>
      </c>
      <c r="B11" s="3">
        <f>B5-I5</f>
        <v>-0.48000000000000043</v>
      </c>
      <c r="C11" s="4">
        <f t="shared" ref="C11:F13" si="0">C5-J5</f>
        <v>-0.25999999999999979</v>
      </c>
      <c r="D11" s="4">
        <f t="shared" si="0"/>
        <v>-0.69000000000000128</v>
      </c>
      <c r="E11" s="4">
        <f t="shared" si="0"/>
        <v>-0.20999999999999908</v>
      </c>
      <c r="F11" s="5">
        <f t="shared" si="0"/>
        <v>-0.12000000000000099</v>
      </c>
      <c r="H11" s="21" t="s">
        <v>9</v>
      </c>
      <c r="I11" s="14">
        <v>1.2</v>
      </c>
      <c r="K11" s="28" t="s">
        <v>9</v>
      </c>
      <c r="L11" s="14">
        <v>11.45</v>
      </c>
      <c r="M11" s="1" t="s">
        <v>66</v>
      </c>
      <c r="N11" s="58">
        <v>5.4200000000000003E-3</v>
      </c>
    </row>
    <row r="12" spans="1:14" ht="19.95" customHeight="1" x14ac:dyDescent="0.3">
      <c r="A12" s="18" t="s">
        <v>1</v>
      </c>
      <c r="B12" s="6">
        <f t="shared" ref="B12:B13" si="1">B6-I6</f>
        <v>1.0000000000000009E-2</v>
      </c>
      <c r="C12" s="7">
        <f t="shared" si="0"/>
        <v>2.0000000000000018E-2</v>
      </c>
      <c r="D12" s="7">
        <f t="shared" si="0"/>
        <v>4.0000000000000036E-2</v>
      </c>
      <c r="E12" s="7">
        <f t="shared" si="0"/>
        <v>1.0000000000000009E-2</v>
      </c>
      <c r="F12" s="8">
        <f t="shared" si="0"/>
        <v>0.60000000000000009</v>
      </c>
      <c r="H12" s="21" t="s">
        <v>10</v>
      </c>
      <c r="I12" s="14">
        <v>0.96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1.0000000000000009E-2</v>
      </c>
      <c r="C13" s="10">
        <f t="shared" si="0"/>
        <v>0.61999999999999988</v>
      </c>
      <c r="D13" s="10">
        <f t="shared" si="0"/>
        <v>2.0000000000000018E-2</v>
      </c>
      <c r="E13" s="10">
        <f t="shared" si="0"/>
        <v>2.0000000000000018E-2</v>
      </c>
      <c r="F13" s="11">
        <f t="shared" si="0"/>
        <v>1.1800000000000002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-2.2028453418999563</v>
      </c>
      <c r="C17" s="4">
        <f t="shared" ref="C17:F19" si="2">(C11/J5)*100</f>
        <v>-2.6078234704112311</v>
      </c>
      <c r="D17" s="4">
        <f t="shared" si="2"/>
        <v>-2.3974982626824226</v>
      </c>
      <c r="E17" s="4">
        <f t="shared" si="2"/>
        <v>-1.785714285714278</v>
      </c>
      <c r="F17" s="5">
        <f t="shared" si="2"/>
        <v>-0.96308186195827439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0.59171597633136142</v>
      </c>
      <c r="C18" s="7">
        <f>(C12/J6)*100</f>
        <v>6.4516129032258114</v>
      </c>
      <c r="D18" s="7">
        <f t="shared" si="2"/>
        <v>0.81300813008130157</v>
      </c>
      <c r="E18" s="7">
        <f t="shared" si="2"/>
        <v>0.77519379844961311</v>
      </c>
      <c r="F18" s="8">
        <f t="shared" si="2"/>
        <v>19.607843137254903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3.1250000000000027</v>
      </c>
      <c r="C19" s="10">
        <f t="shared" si="2"/>
        <v>309.99999999999994</v>
      </c>
      <c r="D19" s="10">
        <f t="shared" si="2"/>
        <v>1.6666666666666683</v>
      </c>
      <c r="E19" s="10">
        <f t="shared" si="2"/>
        <v>1.8867924528301903</v>
      </c>
      <c r="F19" s="11">
        <f t="shared" si="2"/>
        <v>280.95238095238102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4.2900000000000027</v>
      </c>
      <c r="E21" s="24" t="s">
        <v>22</v>
      </c>
      <c r="F21" s="24"/>
      <c r="H21" s="34" t="s">
        <v>34</v>
      </c>
      <c r="I21" s="31">
        <v>0.76500000000000001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635.82717723988708</v>
      </c>
      <c r="E22" s="24" t="s">
        <v>20</v>
      </c>
      <c r="F22" s="24"/>
      <c r="H22" s="35" t="s">
        <v>29</v>
      </c>
      <c r="I22" s="32">
        <v>0.37</v>
      </c>
      <c r="K22" s="12"/>
    </row>
    <row r="23" spans="1:12" ht="19.95" customHeight="1" x14ac:dyDescent="0.3">
      <c r="H23" s="35" t="s">
        <v>37</v>
      </c>
      <c r="I23" s="32">
        <v>1.07</v>
      </c>
      <c r="K23" s="12"/>
    </row>
    <row r="24" spans="1:12" ht="19.95" customHeight="1" x14ac:dyDescent="0.3">
      <c r="A24" s="12" t="s">
        <v>44</v>
      </c>
      <c r="H24" s="35" t="s">
        <v>30</v>
      </c>
      <c r="I24" s="32">
        <v>0.44</v>
      </c>
      <c r="K24" s="12"/>
    </row>
    <row r="25" spans="1:12" ht="19.95" customHeight="1" x14ac:dyDescent="0.3">
      <c r="A25" s="1" t="s">
        <v>45</v>
      </c>
      <c r="H25" s="35" t="s">
        <v>41</v>
      </c>
      <c r="I25" s="32">
        <v>0.47</v>
      </c>
      <c r="K25" s="12"/>
    </row>
    <row r="26" spans="1:12" ht="19.95" customHeight="1" x14ac:dyDescent="0.3">
      <c r="A26" s="1" t="s">
        <v>46</v>
      </c>
      <c r="B26" s="39" t="s">
        <v>47</v>
      </c>
      <c r="H26" s="38" t="s">
        <v>35</v>
      </c>
      <c r="I26" s="32">
        <v>0.59</v>
      </c>
      <c r="K26" s="12"/>
    </row>
    <row r="27" spans="1:12" ht="19.95" customHeight="1" x14ac:dyDescent="0.3">
      <c r="A27" s="1" t="s">
        <v>48</v>
      </c>
      <c r="B27" s="39" t="s">
        <v>49</v>
      </c>
      <c r="H27" s="38" t="s">
        <v>25</v>
      </c>
      <c r="I27" s="32">
        <v>0.11</v>
      </c>
      <c r="K27" s="12"/>
    </row>
    <row r="28" spans="1:12" ht="19.95" customHeight="1" x14ac:dyDescent="0.3">
      <c r="H28" s="38" t="s">
        <v>31</v>
      </c>
      <c r="I28" s="32">
        <v>1.2949999999999999</v>
      </c>
      <c r="K28" s="12"/>
    </row>
    <row r="29" spans="1:12" ht="19.95" customHeight="1" x14ac:dyDescent="0.3">
      <c r="A29" s="53" t="s">
        <v>46</v>
      </c>
      <c r="H29" s="38" t="s">
        <v>36</v>
      </c>
      <c r="I29" s="32">
        <v>0.39800000000000002</v>
      </c>
      <c r="K29" s="12"/>
    </row>
    <row r="30" spans="1:12" ht="19.95" customHeight="1" thickBot="1" x14ac:dyDescent="0.35">
      <c r="A30" s="1" t="s">
        <v>62</v>
      </c>
      <c r="C30" s="1" t="s">
        <v>50</v>
      </c>
      <c r="H30" s="38" t="s">
        <v>28</v>
      </c>
      <c r="I30" s="32">
        <v>0.77</v>
      </c>
      <c r="K30" s="12"/>
    </row>
    <row r="31" spans="1:12" ht="19.95" customHeight="1" thickBot="1" x14ac:dyDescent="0.35">
      <c r="A31" s="48" t="s">
        <v>51</v>
      </c>
      <c r="B31" s="49" t="s">
        <v>52</v>
      </c>
      <c r="C31" s="50" t="s">
        <v>53</v>
      </c>
      <c r="D31" s="51" t="s">
        <v>54</v>
      </c>
      <c r="H31" s="35" t="s">
        <v>42</v>
      </c>
      <c r="I31" s="32">
        <v>0.66</v>
      </c>
    </row>
    <row r="32" spans="1:12" ht="19.95" customHeight="1" x14ac:dyDescent="0.3">
      <c r="A32" s="45">
        <v>10</v>
      </c>
      <c r="B32" s="46">
        <v>1195.83</v>
      </c>
      <c r="C32" s="46">
        <v>12.344099999999999</v>
      </c>
      <c r="D32" s="47" t="s">
        <v>55</v>
      </c>
      <c r="H32" s="35" t="s">
        <v>33</v>
      </c>
      <c r="I32" s="32">
        <v>0.96</v>
      </c>
    </row>
    <row r="33" spans="1:9" ht="19.95" customHeight="1" x14ac:dyDescent="0.3">
      <c r="A33" s="42">
        <v>20</v>
      </c>
      <c r="B33" s="40">
        <v>1205.79</v>
      </c>
      <c r="C33" s="40">
        <v>12.4108</v>
      </c>
      <c r="D33" s="32">
        <f>(C33-C32)/(B33-B32)</f>
        <v>6.6967871485944406E-3</v>
      </c>
      <c r="H33" s="35" t="s">
        <v>32</v>
      </c>
      <c r="I33" s="32">
        <v>1.33</v>
      </c>
    </row>
    <row r="34" spans="1:9" ht="19.95" customHeight="1" x14ac:dyDescent="0.3">
      <c r="A34" s="42">
        <v>30</v>
      </c>
      <c r="B34" s="40">
        <v>1215.6500000000001</v>
      </c>
      <c r="C34" s="40">
        <v>12.472</v>
      </c>
      <c r="D34" s="32">
        <f t="shared" ref="D34:D35" si="4">(C34-C33)/(B34-B33)</f>
        <v>6.206896551724005E-3</v>
      </c>
      <c r="H34" s="35" t="s">
        <v>26</v>
      </c>
      <c r="I34" s="32">
        <v>1.18</v>
      </c>
    </row>
    <row r="35" spans="1:9" ht="19.95" customHeight="1" thickBot="1" x14ac:dyDescent="0.35">
      <c r="A35" s="43">
        <v>40</v>
      </c>
      <c r="B35" s="44">
        <v>1225.4000000000001</v>
      </c>
      <c r="C35" s="44">
        <v>12.5328</v>
      </c>
      <c r="D35" s="33">
        <f t="shared" si="4"/>
        <v>6.2358974358974776E-3</v>
      </c>
      <c r="H35" s="36" t="s">
        <v>27</v>
      </c>
      <c r="I35" s="33">
        <v>0.53</v>
      </c>
    </row>
    <row r="36" spans="1:9" ht="19.95" customHeight="1" x14ac:dyDescent="0.3">
      <c r="A36" s="57" t="s">
        <v>63</v>
      </c>
      <c r="B36" s="57"/>
      <c r="C36" s="57"/>
      <c r="D36" s="57"/>
      <c r="E36" s="57"/>
      <c r="F36" s="57"/>
    </row>
    <row r="37" spans="1:9" ht="19.95" customHeight="1" x14ac:dyDescent="0.3">
      <c r="A37" s="1" t="s">
        <v>56</v>
      </c>
      <c r="B37" s="52">
        <f>AVERAGE(D33:D35)</f>
        <v>6.3798603787386414E-3</v>
      </c>
      <c r="C37" s="1" t="s">
        <v>57</v>
      </c>
      <c r="D37" s="52">
        <f>B37*(1/(20.122+1))</f>
        <v>3.0204811943654206E-4</v>
      </c>
    </row>
    <row r="39" spans="1:9" ht="19.95" customHeight="1" thickBot="1" x14ac:dyDescent="0.35">
      <c r="A39" s="1" t="s">
        <v>64</v>
      </c>
      <c r="C39" s="1" t="s">
        <v>50</v>
      </c>
    </row>
    <row r="40" spans="1:9" ht="19.95" customHeight="1" thickBot="1" x14ac:dyDescent="0.35">
      <c r="A40" s="48" t="s">
        <v>51</v>
      </c>
      <c r="B40" s="49" t="s">
        <v>52</v>
      </c>
      <c r="C40" s="50" t="s">
        <v>53</v>
      </c>
      <c r="D40" s="51" t="s">
        <v>54</v>
      </c>
    </row>
    <row r="41" spans="1:9" ht="19.95" customHeight="1" x14ac:dyDescent="0.3">
      <c r="A41" s="45">
        <v>10</v>
      </c>
      <c r="B41" s="46">
        <v>1203.1300000000001</v>
      </c>
      <c r="C41" s="46">
        <v>12.3795</v>
      </c>
      <c r="D41" s="47" t="s">
        <v>55</v>
      </c>
    </row>
    <row r="42" spans="1:9" ht="19.95" customHeight="1" x14ac:dyDescent="0.3">
      <c r="A42" s="42">
        <v>20</v>
      </c>
      <c r="B42" s="40">
        <v>1225.19</v>
      </c>
      <c r="C42" s="40">
        <v>12.505800000000001</v>
      </c>
      <c r="D42" s="32">
        <f>(C42-C41)/(B42-B41)</f>
        <v>5.7252946509519873E-3</v>
      </c>
    </row>
    <row r="43" spans="1:9" ht="19.95" customHeight="1" x14ac:dyDescent="0.3">
      <c r="A43" s="42">
        <v>30</v>
      </c>
      <c r="B43" s="40">
        <v>1246.83</v>
      </c>
      <c r="C43" s="40">
        <v>12.625500000000001</v>
      </c>
      <c r="D43" s="32">
        <f t="shared" ref="D43:D44" si="5">(C43-C42)/(B43-B42)</f>
        <v>5.5314232902033559E-3</v>
      </c>
    </row>
    <row r="44" spans="1:9" ht="19.95" customHeight="1" thickBot="1" x14ac:dyDescent="0.35">
      <c r="A44" s="43">
        <v>40</v>
      </c>
      <c r="B44" s="44">
        <v>1268.06</v>
      </c>
      <c r="C44" s="44">
        <v>12.7441</v>
      </c>
      <c r="D44" s="33">
        <f t="shared" si="5"/>
        <v>5.5864342910974486E-3</v>
      </c>
    </row>
    <row r="45" spans="1:9" ht="19.95" customHeight="1" x14ac:dyDescent="0.3">
      <c r="A45" s="57" t="s">
        <v>63</v>
      </c>
      <c r="B45" s="57"/>
      <c r="C45" s="57"/>
      <c r="D45" s="57"/>
      <c r="E45" s="57"/>
      <c r="F45" s="57"/>
    </row>
    <row r="46" spans="1:9" ht="19.95" customHeight="1" x14ac:dyDescent="0.3">
      <c r="A46" s="1" t="s">
        <v>56</v>
      </c>
      <c r="B46" s="52">
        <f>AVERAGE(D42:D44)</f>
        <v>5.6143840774175975E-3</v>
      </c>
      <c r="C46" s="1" t="s">
        <v>57</v>
      </c>
      <c r="D46" s="52">
        <f>B46*(1/(20.122+1))</f>
        <v>2.6580740826709581E-4</v>
      </c>
    </row>
    <row r="47" spans="1:9" ht="19.95" customHeight="1" x14ac:dyDescent="0.3">
      <c r="B47" s="52"/>
      <c r="D47" s="52"/>
    </row>
    <row r="48" spans="1:9" ht="19.95" customHeight="1" thickBot="1" x14ac:dyDescent="0.35">
      <c r="A48" s="12" t="s">
        <v>69</v>
      </c>
      <c r="C48" s="1" t="s">
        <v>50</v>
      </c>
    </row>
    <row r="49" spans="1:4" ht="19.95" customHeight="1" thickBot="1" x14ac:dyDescent="0.35">
      <c r="A49" s="48" t="s">
        <v>51</v>
      </c>
      <c r="B49" s="49" t="s">
        <v>52</v>
      </c>
      <c r="C49" s="50" t="s">
        <v>53</v>
      </c>
      <c r="D49" s="51" t="s">
        <v>54</v>
      </c>
    </row>
    <row r="50" spans="1:4" ht="19.95" customHeight="1" x14ac:dyDescent="0.3">
      <c r="A50" s="45">
        <v>10</v>
      </c>
      <c r="B50" s="46">
        <v>1190.71</v>
      </c>
      <c r="C50" s="46">
        <v>12.3193</v>
      </c>
      <c r="D50" s="47" t="s">
        <v>55</v>
      </c>
    </row>
    <row r="51" spans="1:4" ht="19.95" customHeight="1" x14ac:dyDescent="0.3">
      <c r="A51" s="42">
        <v>20</v>
      </c>
      <c r="B51" s="40">
        <v>1192.1199999999999</v>
      </c>
      <c r="C51" s="40">
        <v>12.344200000000001</v>
      </c>
      <c r="D51" s="32">
        <f>(C51-C50)/(B51-B50)</f>
        <v>1.7659574468087347E-2</v>
      </c>
    </row>
    <row r="52" spans="1:4" ht="19.95" customHeight="1" x14ac:dyDescent="0.3">
      <c r="A52" s="42">
        <v>30</v>
      </c>
      <c r="B52" s="40">
        <v>1193.52</v>
      </c>
      <c r="C52" s="40">
        <v>12.363899999999999</v>
      </c>
      <c r="D52" s="32">
        <f t="shared" ref="D52:D53" si="6">(C52-C51)/(B52-B51)</f>
        <v>1.4071428571426584E-2</v>
      </c>
    </row>
    <row r="53" spans="1:4" ht="19.95" customHeight="1" thickBot="1" x14ac:dyDescent="0.35">
      <c r="A53" s="43">
        <v>40</v>
      </c>
      <c r="B53" s="44">
        <v>1194.9100000000001</v>
      </c>
      <c r="C53" s="44">
        <v>12.3835</v>
      </c>
      <c r="D53" s="33">
        <f t="shared" si="6"/>
        <v>1.4100719424459781E-2</v>
      </c>
    </row>
    <row r="54" spans="1:4" ht="19.95" customHeight="1" x14ac:dyDescent="0.3">
      <c r="A54" s="57" t="s">
        <v>63</v>
      </c>
      <c r="B54" s="57"/>
      <c r="C54" s="57"/>
      <c r="D54" s="57"/>
    </row>
    <row r="55" spans="1:4" ht="19.95" customHeight="1" x14ac:dyDescent="0.3">
      <c r="A55" s="1" t="s">
        <v>56</v>
      </c>
      <c r="B55" s="52">
        <f>AVERAGE(D51:D53)</f>
        <v>1.527724082132457E-2</v>
      </c>
      <c r="C55" s="12" t="s">
        <v>57</v>
      </c>
      <c r="D55" s="60">
        <f>B55*(1/(20.122+1))</f>
        <v>7.2328571258993318E-4</v>
      </c>
    </row>
    <row r="59" spans="1:4" ht="19.95" customHeight="1" x14ac:dyDescent="0.3">
      <c r="A59" s="53" t="s">
        <v>48</v>
      </c>
    </row>
    <row r="60" spans="1:4" ht="19.95" customHeight="1" thickBot="1" x14ac:dyDescent="0.35">
      <c r="A60" s="12" t="s">
        <v>59</v>
      </c>
      <c r="B60" s="12"/>
      <c r="C60" s="12" t="s">
        <v>60</v>
      </c>
    </row>
    <row r="61" spans="1:4" ht="19.95" customHeight="1" thickBot="1" x14ac:dyDescent="0.35">
      <c r="A61" s="48" t="s">
        <v>51</v>
      </c>
      <c r="B61" s="49" t="s">
        <v>52</v>
      </c>
      <c r="C61" s="50" t="s">
        <v>53</v>
      </c>
      <c r="D61" s="51" t="s">
        <v>54</v>
      </c>
    </row>
    <row r="62" spans="1:4" ht="19.95" customHeight="1" x14ac:dyDescent="0.3">
      <c r="A62" s="2">
        <v>10</v>
      </c>
      <c r="B62" s="41">
        <v>2.1473300000000002</v>
      </c>
      <c r="C62" s="41">
        <v>3.6486700000000001</v>
      </c>
      <c r="D62" s="31" t="s">
        <v>55</v>
      </c>
    </row>
    <row r="63" spans="1:4" ht="19.95" customHeight="1" x14ac:dyDescent="0.3">
      <c r="A63" s="42">
        <v>20</v>
      </c>
      <c r="B63" s="40">
        <v>2.9176899999999999</v>
      </c>
      <c r="C63" s="40">
        <v>3.6657500000000001</v>
      </c>
      <c r="D63" s="32">
        <f>(C63-C62)/(B63-B62)</f>
        <v>2.2171452308011826E-2</v>
      </c>
    </row>
    <row r="64" spans="1:4" ht="19.95" customHeight="1" x14ac:dyDescent="0.3">
      <c r="A64" s="42">
        <v>30</v>
      </c>
      <c r="B64" s="40">
        <v>3.6840199999999999</v>
      </c>
      <c r="C64" s="40">
        <v>3.6804700000000001</v>
      </c>
      <c r="D64" s="32">
        <f t="shared" ref="D64:D68" si="7">(C64-C63)/(B64-B63)</f>
        <v>1.9208435008416826E-2</v>
      </c>
    </row>
    <row r="65" spans="1:4" ht="19.95" customHeight="1" x14ac:dyDescent="0.3">
      <c r="A65" s="54">
        <v>40</v>
      </c>
      <c r="B65" s="55">
        <v>4.4455499999999999</v>
      </c>
      <c r="C65" s="55">
        <v>3.6951800000000001</v>
      </c>
      <c r="D65" s="32">
        <f t="shared" si="7"/>
        <v>1.9316376242564312E-2</v>
      </c>
    </row>
    <row r="66" spans="1:4" ht="19.95" customHeight="1" x14ac:dyDescent="0.3">
      <c r="A66" s="54">
        <v>50</v>
      </c>
      <c r="B66" s="55">
        <v>5.2023000000000001</v>
      </c>
      <c r="C66" s="55">
        <v>3.7098800000000001</v>
      </c>
      <c r="D66" s="32">
        <f t="shared" si="7"/>
        <v>1.9425173439048472E-2</v>
      </c>
    </row>
    <row r="67" spans="1:4" ht="19.95" customHeight="1" x14ac:dyDescent="0.3">
      <c r="A67" s="54">
        <v>60</v>
      </c>
      <c r="B67" s="55">
        <v>5.9542900000000003</v>
      </c>
      <c r="C67" s="55">
        <v>3.72458</v>
      </c>
      <c r="D67" s="32">
        <f t="shared" si="7"/>
        <v>1.9548132288993113E-2</v>
      </c>
    </row>
    <row r="68" spans="1:4" ht="19.95" customHeight="1" thickBot="1" x14ac:dyDescent="0.35">
      <c r="A68" s="43">
        <v>70</v>
      </c>
      <c r="B68" s="44">
        <v>6.7015399999999996</v>
      </c>
      <c r="C68" s="44">
        <v>3.7392799999999999</v>
      </c>
      <c r="D68" s="33">
        <f t="shared" si="7"/>
        <v>1.9672131147540916E-2</v>
      </c>
    </row>
    <row r="69" spans="1:4" ht="19.95" customHeight="1" x14ac:dyDescent="0.3">
      <c r="A69" s="12" t="s">
        <v>56</v>
      </c>
      <c r="B69" s="12">
        <f>AVERAGE(D63:D68)</f>
        <v>1.9890283405762578E-2</v>
      </c>
    </row>
    <row r="71" spans="1:4" ht="19.95" customHeight="1" thickBot="1" x14ac:dyDescent="0.35">
      <c r="A71" s="1" t="s">
        <v>67</v>
      </c>
      <c r="C71" s="1" t="s">
        <v>60</v>
      </c>
    </row>
    <row r="72" spans="1:4" ht="19.95" customHeight="1" thickBot="1" x14ac:dyDescent="0.35">
      <c r="A72" s="48" t="s">
        <v>51</v>
      </c>
      <c r="B72" s="49" t="s">
        <v>52</v>
      </c>
      <c r="C72" s="50" t="s">
        <v>53</v>
      </c>
      <c r="D72" s="51" t="s">
        <v>54</v>
      </c>
    </row>
    <row r="73" spans="1:4" ht="19.95" customHeight="1" x14ac:dyDescent="0.3">
      <c r="A73" s="2">
        <v>10</v>
      </c>
      <c r="B73" s="41">
        <v>2.0078200000000002</v>
      </c>
      <c r="C73" s="41">
        <v>3.6470400000000001</v>
      </c>
      <c r="D73" s="31" t="s">
        <v>55</v>
      </c>
    </row>
    <row r="74" spans="1:4" ht="19.95" customHeight="1" x14ac:dyDescent="0.3">
      <c r="A74" s="42">
        <v>20</v>
      </c>
      <c r="B74" s="40">
        <v>2.0779899999999998</v>
      </c>
      <c r="C74" s="40">
        <v>3.6559599999999999</v>
      </c>
      <c r="D74" s="32">
        <f>(C74-C73)/(B74-B73)</f>
        <v>0.12711985178851168</v>
      </c>
    </row>
    <row r="75" spans="1:4" ht="19.95" customHeight="1" x14ac:dyDescent="0.3">
      <c r="A75" s="42">
        <v>30</v>
      </c>
      <c r="B75" s="40">
        <v>2.14791</v>
      </c>
      <c r="C75" s="40">
        <v>3.6625399999999999</v>
      </c>
      <c r="D75" s="32">
        <f>(C75-C74)/(B75-B74)</f>
        <v>9.4107551487414343E-2</v>
      </c>
    </row>
    <row r="76" spans="1:4" ht="19.95" customHeight="1" x14ac:dyDescent="0.3">
      <c r="A76" s="54">
        <v>40</v>
      </c>
      <c r="B76" s="55">
        <v>2.2175600000000002</v>
      </c>
      <c r="C76" s="55">
        <v>3.6691099999999999</v>
      </c>
      <c r="D76" s="32">
        <f t="shared" ref="D76:D79" si="8">(C76-C75)/(B76-B75)</f>
        <v>9.432878679109756E-2</v>
      </c>
    </row>
    <row r="77" spans="1:4" ht="19.95" customHeight="1" x14ac:dyDescent="0.3">
      <c r="A77" s="54">
        <v>50</v>
      </c>
      <c r="B77" s="55">
        <v>2.2869199999999998</v>
      </c>
      <c r="C77" s="55">
        <v>3.6756899999999999</v>
      </c>
      <c r="D77" s="32">
        <f t="shared" si="8"/>
        <v>9.4867358708190075E-2</v>
      </c>
    </row>
    <row r="78" spans="1:4" ht="19.95" customHeight="1" x14ac:dyDescent="0.3">
      <c r="A78" s="54">
        <v>60</v>
      </c>
      <c r="B78" s="55">
        <v>2.3560099999999999</v>
      </c>
      <c r="C78" s="55">
        <v>3.68228</v>
      </c>
      <c r="D78" s="32">
        <f t="shared" si="8"/>
        <v>9.5382833984658952E-2</v>
      </c>
    </row>
    <row r="79" spans="1:4" ht="19.95" customHeight="1" thickBot="1" x14ac:dyDescent="0.35">
      <c r="A79" s="43">
        <v>70</v>
      </c>
      <c r="B79" s="44">
        <v>2.42483</v>
      </c>
      <c r="C79" s="44">
        <v>3.6888899999999998</v>
      </c>
      <c r="D79" s="33">
        <f t="shared" si="8"/>
        <v>9.6047660563786288E-2</v>
      </c>
    </row>
    <row r="80" spans="1:4" ht="19.95" customHeight="1" x14ac:dyDescent="0.3">
      <c r="A80" s="1" t="s">
        <v>56</v>
      </c>
      <c r="B80" s="1">
        <f>AVERAGE(D74:D79)</f>
        <v>0.10030900722060981</v>
      </c>
    </row>
    <row r="82" spans="1:4" ht="19.95" customHeight="1" thickBot="1" x14ac:dyDescent="0.35">
      <c r="A82" s="1" t="s">
        <v>68</v>
      </c>
      <c r="C82" s="1" t="s">
        <v>60</v>
      </c>
    </row>
    <row r="83" spans="1:4" ht="19.95" customHeight="1" thickBot="1" x14ac:dyDescent="0.35">
      <c r="A83" s="48" t="s">
        <v>51</v>
      </c>
      <c r="B83" s="49" t="s">
        <v>52</v>
      </c>
      <c r="C83" s="50" t="s">
        <v>53</v>
      </c>
      <c r="D83" s="51" t="s">
        <v>54</v>
      </c>
    </row>
    <row r="84" spans="1:4" ht="19.95" customHeight="1" x14ac:dyDescent="0.3">
      <c r="A84" s="2">
        <v>10</v>
      </c>
      <c r="B84" s="41">
        <v>2.02332</v>
      </c>
      <c r="C84" s="41">
        <v>3.6472199999999999</v>
      </c>
      <c r="D84" s="31" t="s">
        <v>55</v>
      </c>
    </row>
    <row r="85" spans="1:4" ht="19.95" customHeight="1" x14ac:dyDescent="0.3">
      <c r="A85" s="42">
        <v>20</v>
      </c>
      <c r="B85" s="40">
        <v>2.1713</v>
      </c>
      <c r="C85" s="40">
        <v>3.6570499999999999</v>
      </c>
      <c r="D85" s="32">
        <f>(C85-C84)/(B85-B84)</f>
        <v>6.642789566157592E-2</v>
      </c>
    </row>
    <row r="86" spans="1:4" ht="19.95" customHeight="1" x14ac:dyDescent="0.3">
      <c r="A86" s="42">
        <v>30</v>
      </c>
      <c r="B86" s="40">
        <v>2.31873</v>
      </c>
      <c r="C86" s="40">
        <v>3.6645300000000001</v>
      </c>
      <c r="D86" s="32">
        <f>(C86-C85)/(B86-B85)</f>
        <v>5.0735942481178561E-2</v>
      </c>
    </row>
    <row r="87" spans="1:4" ht="19.95" customHeight="1" x14ac:dyDescent="0.3">
      <c r="A87" s="54">
        <v>40</v>
      </c>
      <c r="B87" s="55">
        <v>2.4655399999999998</v>
      </c>
      <c r="C87" s="55">
        <v>3.6720100000000002</v>
      </c>
      <c r="D87" s="32">
        <f t="shared" ref="D87:D90" si="9">(C87-C86)/(B87-B86)</f>
        <v>5.0950207751516645E-2</v>
      </c>
    </row>
    <row r="88" spans="1:4" ht="19.95" customHeight="1" x14ac:dyDescent="0.3">
      <c r="A88" s="54">
        <v>50</v>
      </c>
      <c r="B88" s="55">
        <v>2.6117300000000001</v>
      </c>
      <c r="C88" s="55">
        <v>3.6794899999999999</v>
      </c>
      <c r="D88" s="32">
        <f t="shared" si="9"/>
        <v>5.1166290443940735E-2</v>
      </c>
    </row>
    <row r="89" spans="1:4" ht="19.95" customHeight="1" x14ac:dyDescent="0.3">
      <c r="A89" s="54">
        <v>60</v>
      </c>
      <c r="B89" s="55">
        <v>2.7572899999999998</v>
      </c>
      <c r="C89" s="55">
        <v>3.6869800000000001</v>
      </c>
      <c r="D89" s="32">
        <f t="shared" si="9"/>
        <v>5.1456444078045033E-2</v>
      </c>
    </row>
    <row r="90" spans="1:4" ht="19.95" customHeight="1" thickBot="1" x14ac:dyDescent="0.35">
      <c r="A90" s="43">
        <v>70</v>
      </c>
      <c r="B90" s="44">
        <v>2.9022399999999999</v>
      </c>
      <c r="C90" s="44">
        <v>3.6944900000000001</v>
      </c>
      <c r="D90" s="33">
        <f t="shared" si="9"/>
        <v>5.1810969299757835E-2</v>
      </c>
    </row>
    <row r="91" spans="1:4" ht="19.95" customHeight="1" x14ac:dyDescent="0.3">
      <c r="A91" s="1" t="s">
        <v>56</v>
      </c>
      <c r="B91" s="1">
        <f>AVERAGE(D85:D90)</f>
        <v>5.3757958286002459E-2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162B-A966-42E7-BB62-AFD51E9D9AAB}">
  <dimension ref="A1:N91"/>
  <sheetViews>
    <sheetView zoomScaleNormal="100" workbookViewId="0">
      <selection activeCell="H1" sqref="H1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71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21.67</v>
      </c>
      <c r="C5" s="4">
        <v>9.8699999999999992</v>
      </c>
      <c r="D5" s="4">
        <v>28.55</v>
      </c>
      <c r="E5" s="4">
        <v>11.74</v>
      </c>
      <c r="F5" s="5">
        <v>12.54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1.75</v>
      </c>
      <c r="C6" s="7">
        <v>0.34</v>
      </c>
      <c r="D6" s="7">
        <v>5.0999999999999996</v>
      </c>
      <c r="E6" s="7">
        <v>1.34</v>
      </c>
      <c r="F6" s="8">
        <v>3.77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0.34</v>
      </c>
      <c r="C7" s="10">
        <v>0.2</v>
      </c>
      <c r="D7" s="10">
        <v>1.26</v>
      </c>
      <c r="E7" s="10">
        <v>1.1200000000000001</v>
      </c>
      <c r="F7" s="11">
        <v>0.4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0.96</v>
      </c>
      <c r="K10" s="27" t="s">
        <v>8</v>
      </c>
      <c r="L10" s="13">
        <v>85.15</v>
      </c>
      <c r="M10" s="1" t="s">
        <v>65</v>
      </c>
      <c r="N10" s="58">
        <v>0.10908</v>
      </c>
    </row>
    <row r="11" spans="1:14" ht="19.95" customHeight="1" x14ac:dyDescent="0.3">
      <c r="A11" s="18" t="s">
        <v>0</v>
      </c>
      <c r="B11" s="3">
        <f>B5-I5</f>
        <v>-0.11999999999999744</v>
      </c>
      <c r="C11" s="4">
        <f t="shared" ref="C11:F13" si="0">C5-J5</f>
        <v>-0.10000000000000142</v>
      </c>
      <c r="D11" s="4">
        <f t="shared" si="0"/>
        <v>-0.23000000000000043</v>
      </c>
      <c r="E11" s="4">
        <f t="shared" si="0"/>
        <v>-1.9999999999999574E-2</v>
      </c>
      <c r="F11" s="5">
        <f t="shared" si="0"/>
        <v>7.9999999999998295E-2</v>
      </c>
      <c r="H11" s="21" t="s">
        <v>9</v>
      </c>
      <c r="I11" s="14">
        <v>1.2</v>
      </c>
      <c r="K11" s="28" t="s">
        <v>9</v>
      </c>
      <c r="L11" s="14">
        <v>11.45</v>
      </c>
      <c r="M11" s="1" t="s">
        <v>66</v>
      </c>
      <c r="N11" s="58">
        <v>5.4200000000000003E-3</v>
      </c>
    </row>
    <row r="12" spans="1:14" ht="19.95" customHeight="1" x14ac:dyDescent="0.3">
      <c r="A12" s="18" t="s">
        <v>1</v>
      </c>
      <c r="B12" s="6">
        <f t="shared" ref="B12:B13" si="1">B6-I6</f>
        <v>6.0000000000000053E-2</v>
      </c>
      <c r="C12" s="7">
        <f t="shared" si="0"/>
        <v>3.0000000000000027E-2</v>
      </c>
      <c r="D12" s="7">
        <f t="shared" si="0"/>
        <v>0.17999999999999972</v>
      </c>
      <c r="E12" s="7">
        <f t="shared" si="0"/>
        <v>5.0000000000000044E-2</v>
      </c>
      <c r="F12" s="8">
        <f t="shared" si="0"/>
        <v>0.71</v>
      </c>
      <c r="H12" s="21" t="s">
        <v>10</v>
      </c>
      <c r="I12" s="14">
        <v>0.96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2.0000000000000018E-2</v>
      </c>
      <c r="C13" s="10">
        <f t="shared" si="0"/>
        <v>0</v>
      </c>
      <c r="D13" s="10">
        <f t="shared" si="0"/>
        <v>6.0000000000000053E-2</v>
      </c>
      <c r="E13" s="10">
        <f t="shared" si="0"/>
        <v>6.0000000000000053E-2</v>
      </c>
      <c r="F13" s="11">
        <f t="shared" si="0"/>
        <v>-1.9999999999999962E-2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-0.55071133547497675</v>
      </c>
      <c r="C17" s="4">
        <f t="shared" ref="C17:F19" si="2">(C11/J5)*100</f>
        <v>-1.0030090270812579</v>
      </c>
      <c r="D17" s="4">
        <f t="shared" si="2"/>
        <v>-0.79916608756080754</v>
      </c>
      <c r="E17" s="4">
        <f t="shared" si="2"/>
        <v>-0.17006802721088071</v>
      </c>
      <c r="F17" s="5">
        <f t="shared" si="2"/>
        <v>0.64205457463883064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3.5502958579881692</v>
      </c>
      <c r="C18" s="7">
        <f>(C12/J6)*100</f>
        <v>9.6774193548387171</v>
      </c>
      <c r="D18" s="7">
        <f t="shared" si="2"/>
        <v>3.658536585365848</v>
      </c>
      <c r="E18" s="7">
        <f t="shared" si="2"/>
        <v>3.8759689922480653</v>
      </c>
      <c r="F18" s="8">
        <f t="shared" si="2"/>
        <v>23.202614379084967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6.2500000000000053</v>
      </c>
      <c r="C19" s="10">
        <f t="shared" si="2"/>
        <v>0</v>
      </c>
      <c r="D19" s="10">
        <f t="shared" si="2"/>
        <v>5.0000000000000044</v>
      </c>
      <c r="E19" s="10">
        <f t="shared" si="2"/>
        <v>5.660377358490571</v>
      </c>
      <c r="F19" s="11">
        <f t="shared" si="2"/>
        <v>-4.761904761904753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1.7399999999999971</v>
      </c>
      <c r="E21" s="24" t="s">
        <v>22</v>
      </c>
      <c r="F21" s="24"/>
      <c r="H21" s="34" t="s">
        <v>34</v>
      </c>
      <c r="I21" s="31">
        <v>0.76500000000000001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68.802126341887856</v>
      </c>
      <c r="E22" s="24" t="s">
        <v>20</v>
      </c>
      <c r="F22" s="24"/>
      <c r="H22" s="35" t="s">
        <v>29</v>
      </c>
      <c r="I22" s="32">
        <v>0.37</v>
      </c>
      <c r="K22" s="12"/>
    </row>
    <row r="23" spans="1:12" ht="19.95" customHeight="1" x14ac:dyDescent="0.3">
      <c r="H23" s="35" t="s">
        <v>37</v>
      </c>
      <c r="I23" s="32">
        <v>1.07</v>
      </c>
      <c r="K23" s="12"/>
    </row>
    <row r="24" spans="1:12" ht="19.95" customHeight="1" x14ac:dyDescent="0.3">
      <c r="A24" s="12" t="s">
        <v>44</v>
      </c>
      <c r="H24" s="35" t="s">
        <v>30</v>
      </c>
      <c r="I24" s="32">
        <v>0.44</v>
      </c>
      <c r="K24" s="12"/>
    </row>
    <row r="25" spans="1:12" ht="19.95" customHeight="1" x14ac:dyDescent="0.3">
      <c r="A25" s="1" t="s">
        <v>45</v>
      </c>
      <c r="H25" s="35" t="s">
        <v>41</v>
      </c>
      <c r="I25" s="32">
        <v>0.47</v>
      </c>
      <c r="K25" s="12"/>
    </row>
    <row r="26" spans="1:12" ht="19.95" customHeight="1" x14ac:dyDescent="0.3">
      <c r="A26" s="1" t="s">
        <v>46</v>
      </c>
      <c r="B26" s="39" t="s">
        <v>47</v>
      </c>
      <c r="H26" s="38" t="s">
        <v>35</v>
      </c>
      <c r="I26" s="32">
        <v>0.59</v>
      </c>
      <c r="K26" s="12"/>
    </row>
    <row r="27" spans="1:12" ht="19.95" customHeight="1" x14ac:dyDescent="0.3">
      <c r="A27" s="1" t="s">
        <v>48</v>
      </c>
      <c r="B27" s="39" t="s">
        <v>49</v>
      </c>
      <c r="H27" s="38" t="s">
        <v>25</v>
      </c>
      <c r="I27" s="32">
        <v>0.11</v>
      </c>
      <c r="K27" s="12"/>
    </row>
    <row r="28" spans="1:12" ht="19.95" customHeight="1" x14ac:dyDescent="0.3">
      <c r="H28" s="38" t="s">
        <v>31</v>
      </c>
      <c r="I28" s="32">
        <v>1.2949999999999999</v>
      </c>
      <c r="K28" s="12"/>
    </row>
    <row r="29" spans="1:12" ht="19.95" customHeight="1" x14ac:dyDescent="0.3">
      <c r="A29" s="53" t="s">
        <v>46</v>
      </c>
      <c r="H29" s="38" t="s">
        <v>36</v>
      </c>
      <c r="I29" s="32">
        <v>0.39800000000000002</v>
      </c>
      <c r="K29" s="12"/>
    </row>
    <row r="30" spans="1:12" ht="19.95" customHeight="1" thickBot="1" x14ac:dyDescent="0.35">
      <c r="A30" s="1" t="s">
        <v>62</v>
      </c>
      <c r="C30" s="1" t="s">
        <v>50</v>
      </c>
      <c r="H30" s="38" t="s">
        <v>28</v>
      </c>
      <c r="I30" s="32">
        <v>0.77</v>
      </c>
      <c r="K30" s="12"/>
    </row>
    <row r="31" spans="1:12" ht="19.95" customHeight="1" thickBot="1" x14ac:dyDescent="0.35">
      <c r="A31" s="48" t="s">
        <v>51</v>
      </c>
      <c r="B31" s="49" t="s">
        <v>52</v>
      </c>
      <c r="C31" s="50" t="s">
        <v>53</v>
      </c>
      <c r="D31" s="51" t="s">
        <v>54</v>
      </c>
      <c r="H31" s="35" t="s">
        <v>42</v>
      </c>
      <c r="I31" s="32">
        <v>0.66</v>
      </c>
    </row>
    <row r="32" spans="1:12" ht="19.95" customHeight="1" x14ac:dyDescent="0.3">
      <c r="A32" s="45">
        <v>10</v>
      </c>
      <c r="B32" s="46">
        <v>1195.83</v>
      </c>
      <c r="C32" s="46">
        <v>12.344099999999999</v>
      </c>
      <c r="D32" s="47" t="s">
        <v>55</v>
      </c>
      <c r="H32" s="35" t="s">
        <v>33</v>
      </c>
      <c r="I32" s="32">
        <v>0.23</v>
      </c>
    </row>
    <row r="33" spans="1:9" ht="19.95" customHeight="1" x14ac:dyDescent="0.3">
      <c r="A33" s="42">
        <v>20</v>
      </c>
      <c r="B33" s="40">
        <v>1205.79</v>
      </c>
      <c r="C33" s="40">
        <v>12.4108</v>
      </c>
      <c r="D33" s="32">
        <f>(C33-C32)/(B33-B32)</f>
        <v>6.6967871485944406E-3</v>
      </c>
      <c r="H33" s="35" t="s">
        <v>32</v>
      </c>
      <c r="I33" s="32">
        <v>1.33</v>
      </c>
    </row>
    <row r="34" spans="1:9" ht="19.95" customHeight="1" x14ac:dyDescent="0.3">
      <c r="A34" s="42">
        <v>30</v>
      </c>
      <c r="B34" s="40">
        <v>1215.6500000000001</v>
      </c>
      <c r="C34" s="40">
        <v>12.472</v>
      </c>
      <c r="D34" s="32">
        <f t="shared" ref="D34:D35" si="4">(C34-C33)/(B34-B33)</f>
        <v>6.206896551724005E-3</v>
      </c>
      <c r="H34" s="35" t="s">
        <v>26</v>
      </c>
      <c r="I34" s="32">
        <v>1.18</v>
      </c>
    </row>
    <row r="35" spans="1:9" ht="19.95" customHeight="1" thickBot="1" x14ac:dyDescent="0.35">
      <c r="A35" s="43">
        <v>40</v>
      </c>
      <c r="B35" s="44">
        <v>1225.4000000000001</v>
      </c>
      <c r="C35" s="44">
        <v>12.5328</v>
      </c>
      <c r="D35" s="33">
        <f t="shared" si="4"/>
        <v>6.2358974358974776E-3</v>
      </c>
      <c r="H35" s="36" t="s">
        <v>27</v>
      </c>
      <c r="I35" s="33">
        <v>0.13</v>
      </c>
    </row>
    <row r="36" spans="1:9" ht="19.95" customHeight="1" x14ac:dyDescent="0.3">
      <c r="A36" s="57" t="s">
        <v>63</v>
      </c>
      <c r="B36" s="57"/>
      <c r="C36" s="57"/>
      <c r="D36" s="57"/>
      <c r="E36" s="57"/>
      <c r="F36" s="57"/>
    </row>
    <row r="37" spans="1:9" ht="19.95" customHeight="1" x14ac:dyDescent="0.3">
      <c r="A37" s="1" t="s">
        <v>56</v>
      </c>
      <c r="B37" s="52">
        <f>AVERAGE(D33:D35)</f>
        <v>6.3798603787386414E-3</v>
      </c>
      <c r="C37" s="1" t="s">
        <v>57</v>
      </c>
      <c r="D37" s="52">
        <f>B37*(1/(20.122+1))</f>
        <v>3.0204811943654206E-4</v>
      </c>
    </row>
    <row r="39" spans="1:9" ht="19.95" customHeight="1" thickBot="1" x14ac:dyDescent="0.35">
      <c r="A39" s="1" t="s">
        <v>64</v>
      </c>
      <c r="C39" s="1" t="s">
        <v>50</v>
      </c>
    </row>
    <row r="40" spans="1:9" ht="19.95" customHeight="1" thickBot="1" x14ac:dyDescent="0.35">
      <c r="A40" s="48" t="s">
        <v>51</v>
      </c>
      <c r="B40" s="49" t="s">
        <v>52</v>
      </c>
      <c r="C40" s="50" t="s">
        <v>53</v>
      </c>
      <c r="D40" s="51" t="s">
        <v>54</v>
      </c>
    </row>
    <row r="41" spans="1:9" ht="19.95" customHeight="1" x14ac:dyDescent="0.3">
      <c r="A41" s="45">
        <v>10</v>
      </c>
      <c r="B41" s="46">
        <v>1203.1300000000001</v>
      </c>
      <c r="C41" s="46">
        <v>12.3795</v>
      </c>
      <c r="D41" s="47" t="s">
        <v>55</v>
      </c>
    </row>
    <row r="42" spans="1:9" ht="19.95" customHeight="1" x14ac:dyDescent="0.3">
      <c r="A42" s="42">
        <v>20</v>
      </c>
      <c r="B42" s="40">
        <v>1225.19</v>
      </c>
      <c r="C42" s="40">
        <v>12.505800000000001</v>
      </c>
      <c r="D42" s="32">
        <f>(C42-C41)/(B42-B41)</f>
        <v>5.7252946509519873E-3</v>
      </c>
    </row>
    <row r="43" spans="1:9" ht="19.95" customHeight="1" x14ac:dyDescent="0.3">
      <c r="A43" s="42">
        <v>30</v>
      </c>
      <c r="B43" s="40">
        <v>1246.83</v>
      </c>
      <c r="C43" s="40">
        <v>12.625500000000001</v>
      </c>
      <c r="D43" s="32">
        <f t="shared" ref="D43:D44" si="5">(C43-C42)/(B43-B42)</f>
        <v>5.5314232902033559E-3</v>
      </c>
    </row>
    <row r="44" spans="1:9" ht="19.95" customHeight="1" thickBot="1" x14ac:dyDescent="0.35">
      <c r="A44" s="43">
        <v>40</v>
      </c>
      <c r="B44" s="44">
        <v>1268.06</v>
      </c>
      <c r="C44" s="44">
        <v>12.7441</v>
      </c>
      <c r="D44" s="33">
        <f t="shared" si="5"/>
        <v>5.5864342910974486E-3</v>
      </c>
    </row>
    <row r="45" spans="1:9" ht="19.95" customHeight="1" x14ac:dyDescent="0.3">
      <c r="A45" s="57" t="s">
        <v>63</v>
      </c>
      <c r="B45" s="57"/>
      <c r="C45" s="57"/>
      <c r="D45" s="57"/>
      <c r="E45" s="57"/>
      <c r="F45" s="57"/>
    </row>
    <row r="46" spans="1:9" ht="19.95" customHeight="1" x14ac:dyDescent="0.3">
      <c r="A46" s="1" t="s">
        <v>56</v>
      </c>
      <c r="B46" s="52">
        <f>AVERAGE(D42:D44)</f>
        <v>5.6143840774175975E-3</v>
      </c>
      <c r="C46" s="1" t="s">
        <v>57</v>
      </c>
      <c r="D46" s="52">
        <f>B46*(1/(20.122+1))</f>
        <v>2.6580740826709581E-4</v>
      </c>
    </row>
    <row r="47" spans="1:9" ht="19.95" customHeight="1" x14ac:dyDescent="0.3">
      <c r="B47" s="52"/>
      <c r="D47" s="52"/>
    </row>
    <row r="48" spans="1:9" ht="19.95" customHeight="1" thickBot="1" x14ac:dyDescent="0.35">
      <c r="A48" s="12" t="s">
        <v>69</v>
      </c>
      <c r="C48" s="1" t="s">
        <v>50</v>
      </c>
    </row>
    <row r="49" spans="1:4" ht="19.95" customHeight="1" thickBot="1" x14ac:dyDescent="0.35">
      <c r="A49" s="48" t="s">
        <v>51</v>
      </c>
      <c r="B49" s="49" t="s">
        <v>52</v>
      </c>
      <c r="C49" s="50" t="s">
        <v>53</v>
      </c>
      <c r="D49" s="51" t="s">
        <v>54</v>
      </c>
    </row>
    <row r="50" spans="1:4" ht="19.95" customHeight="1" x14ac:dyDescent="0.3">
      <c r="A50" s="45">
        <v>10</v>
      </c>
      <c r="B50" s="46">
        <v>1190.71</v>
      </c>
      <c r="C50" s="46">
        <v>12.3193</v>
      </c>
      <c r="D50" s="47" t="s">
        <v>55</v>
      </c>
    </row>
    <row r="51" spans="1:4" ht="19.95" customHeight="1" x14ac:dyDescent="0.3">
      <c r="A51" s="42">
        <v>20</v>
      </c>
      <c r="B51" s="40">
        <v>1192.1199999999999</v>
      </c>
      <c r="C51" s="40">
        <v>12.344200000000001</v>
      </c>
      <c r="D51" s="32">
        <f>(C51-C50)/(B51-B50)</f>
        <v>1.7659574468087347E-2</v>
      </c>
    </row>
    <row r="52" spans="1:4" ht="19.95" customHeight="1" x14ac:dyDescent="0.3">
      <c r="A52" s="42">
        <v>30</v>
      </c>
      <c r="B52" s="40">
        <v>1193.52</v>
      </c>
      <c r="C52" s="40">
        <v>12.363899999999999</v>
      </c>
      <c r="D52" s="32">
        <f t="shared" ref="D52:D53" si="6">(C52-C51)/(B52-B51)</f>
        <v>1.4071428571426584E-2</v>
      </c>
    </row>
    <row r="53" spans="1:4" ht="19.95" customHeight="1" thickBot="1" x14ac:dyDescent="0.35">
      <c r="A53" s="43">
        <v>40</v>
      </c>
      <c r="B53" s="44">
        <v>1194.9100000000001</v>
      </c>
      <c r="C53" s="44">
        <v>12.3835</v>
      </c>
      <c r="D53" s="33">
        <f t="shared" si="6"/>
        <v>1.4100719424459781E-2</v>
      </c>
    </row>
    <row r="54" spans="1:4" ht="19.95" customHeight="1" x14ac:dyDescent="0.3">
      <c r="A54" s="57" t="s">
        <v>63</v>
      </c>
      <c r="B54" s="57"/>
      <c r="C54" s="57"/>
      <c r="D54" s="57"/>
    </row>
    <row r="55" spans="1:4" ht="19.95" customHeight="1" x14ac:dyDescent="0.3">
      <c r="A55" s="1" t="s">
        <v>56</v>
      </c>
      <c r="B55" s="52">
        <f>AVERAGE(D51:D53)</f>
        <v>1.527724082132457E-2</v>
      </c>
      <c r="C55" s="12" t="s">
        <v>57</v>
      </c>
      <c r="D55" s="60">
        <f>B55*(1/(20.122+1))</f>
        <v>7.2328571258993318E-4</v>
      </c>
    </row>
    <row r="59" spans="1:4" ht="19.95" customHeight="1" x14ac:dyDescent="0.3">
      <c r="A59" s="53" t="s">
        <v>48</v>
      </c>
    </row>
    <row r="60" spans="1:4" ht="19.95" customHeight="1" thickBot="1" x14ac:dyDescent="0.35">
      <c r="A60" s="12" t="s">
        <v>59</v>
      </c>
      <c r="B60" s="12"/>
      <c r="C60" s="12" t="s">
        <v>60</v>
      </c>
    </row>
    <row r="61" spans="1:4" ht="19.95" customHeight="1" thickBot="1" x14ac:dyDescent="0.35">
      <c r="A61" s="48" t="s">
        <v>51</v>
      </c>
      <c r="B61" s="49" t="s">
        <v>52</v>
      </c>
      <c r="C61" s="50" t="s">
        <v>53</v>
      </c>
      <c r="D61" s="51" t="s">
        <v>54</v>
      </c>
    </row>
    <row r="62" spans="1:4" ht="19.95" customHeight="1" x14ac:dyDescent="0.3">
      <c r="A62" s="2">
        <v>10</v>
      </c>
      <c r="B62" s="41">
        <v>2.1473300000000002</v>
      </c>
      <c r="C62" s="41">
        <v>3.6486700000000001</v>
      </c>
      <c r="D62" s="31" t="s">
        <v>55</v>
      </c>
    </row>
    <row r="63" spans="1:4" ht="19.95" customHeight="1" x14ac:dyDescent="0.3">
      <c r="A63" s="42">
        <v>20</v>
      </c>
      <c r="B63" s="40">
        <v>2.9176899999999999</v>
      </c>
      <c r="C63" s="40">
        <v>3.6657500000000001</v>
      </c>
      <c r="D63" s="32">
        <f>(C63-C62)/(B63-B62)</f>
        <v>2.2171452308011826E-2</v>
      </c>
    </row>
    <row r="64" spans="1:4" ht="19.95" customHeight="1" x14ac:dyDescent="0.3">
      <c r="A64" s="42">
        <v>30</v>
      </c>
      <c r="B64" s="40">
        <v>3.6840199999999999</v>
      </c>
      <c r="C64" s="40">
        <v>3.6804700000000001</v>
      </c>
      <c r="D64" s="32">
        <f t="shared" ref="D64:D68" si="7">(C64-C63)/(B64-B63)</f>
        <v>1.9208435008416826E-2</v>
      </c>
    </row>
    <row r="65" spans="1:4" ht="19.95" customHeight="1" x14ac:dyDescent="0.3">
      <c r="A65" s="54">
        <v>40</v>
      </c>
      <c r="B65" s="55">
        <v>4.4455499999999999</v>
      </c>
      <c r="C65" s="55">
        <v>3.6951800000000001</v>
      </c>
      <c r="D65" s="32">
        <f t="shared" si="7"/>
        <v>1.9316376242564312E-2</v>
      </c>
    </row>
    <row r="66" spans="1:4" ht="19.95" customHeight="1" x14ac:dyDescent="0.3">
      <c r="A66" s="54">
        <v>50</v>
      </c>
      <c r="B66" s="55">
        <v>5.2023000000000001</v>
      </c>
      <c r="C66" s="55">
        <v>3.7098800000000001</v>
      </c>
      <c r="D66" s="32">
        <f t="shared" si="7"/>
        <v>1.9425173439048472E-2</v>
      </c>
    </row>
    <row r="67" spans="1:4" ht="19.95" customHeight="1" x14ac:dyDescent="0.3">
      <c r="A67" s="54">
        <v>60</v>
      </c>
      <c r="B67" s="55">
        <v>5.9542900000000003</v>
      </c>
      <c r="C67" s="55">
        <v>3.72458</v>
      </c>
      <c r="D67" s="32">
        <f t="shared" si="7"/>
        <v>1.9548132288993113E-2</v>
      </c>
    </row>
    <row r="68" spans="1:4" ht="19.95" customHeight="1" thickBot="1" x14ac:dyDescent="0.35">
      <c r="A68" s="43">
        <v>70</v>
      </c>
      <c r="B68" s="44">
        <v>6.7015399999999996</v>
      </c>
      <c r="C68" s="44">
        <v>3.7392799999999999</v>
      </c>
      <c r="D68" s="33">
        <f t="shared" si="7"/>
        <v>1.9672131147540916E-2</v>
      </c>
    </row>
    <row r="69" spans="1:4" ht="19.95" customHeight="1" x14ac:dyDescent="0.3">
      <c r="A69" s="12" t="s">
        <v>56</v>
      </c>
      <c r="B69" s="12">
        <f>AVERAGE(D63:D68)</f>
        <v>1.9890283405762578E-2</v>
      </c>
    </row>
    <row r="71" spans="1:4" ht="19.95" customHeight="1" thickBot="1" x14ac:dyDescent="0.35">
      <c r="A71" s="1" t="s">
        <v>67</v>
      </c>
      <c r="C71" s="1" t="s">
        <v>60</v>
      </c>
    </row>
    <row r="72" spans="1:4" ht="19.95" customHeight="1" thickBot="1" x14ac:dyDescent="0.35">
      <c r="A72" s="48" t="s">
        <v>51</v>
      </c>
      <c r="B72" s="49" t="s">
        <v>52</v>
      </c>
      <c r="C72" s="50" t="s">
        <v>53</v>
      </c>
      <c r="D72" s="51" t="s">
        <v>54</v>
      </c>
    </row>
    <row r="73" spans="1:4" ht="19.95" customHeight="1" x14ac:dyDescent="0.3">
      <c r="A73" s="2">
        <v>10</v>
      </c>
      <c r="B73" s="41">
        <v>2.0078200000000002</v>
      </c>
      <c r="C73" s="41">
        <v>3.6470400000000001</v>
      </c>
      <c r="D73" s="31" t="s">
        <v>55</v>
      </c>
    </row>
    <row r="74" spans="1:4" ht="19.95" customHeight="1" x14ac:dyDescent="0.3">
      <c r="A74" s="42">
        <v>20</v>
      </c>
      <c r="B74" s="40">
        <v>2.0779899999999998</v>
      </c>
      <c r="C74" s="40">
        <v>3.6559599999999999</v>
      </c>
      <c r="D74" s="32">
        <f>(C74-C73)/(B74-B73)</f>
        <v>0.12711985178851168</v>
      </c>
    </row>
    <row r="75" spans="1:4" ht="19.95" customHeight="1" x14ac:dyDescent="0.3">
      <c r="A75" s="42">
        <v>30</v>
      </c>
      <c r="B75" s="40">
        <v>2.14791</v>
      </c>
      <c r="C75" s="40">
        <v>3.6625399999999999</v>
      </c>
      <c r="D75" s="32">
        <f>(C75-C74)/(B75-B74)</f>
        <v>9.4107551487414343E-2</v>
      </c>
    </row>
    <row r="76" spans="1:4" ht="19.95" customHeight="1" x14ac:dyDescent="0.3">
      <c r="A76" s="54">
        <v>40</v>
      </c>
      <c r="B76" s="55">
        <v>2.2175600000000002</v>
      </c>
      <c r="C76" s="55">
        <v>3.6691099999999999</v>
      </c>
      <c r="D76" s="32">
        <f t="shared" ref="D76:D79" si="8">(C76-C75)/(B76-B75)</f>
        <v>9.432878679109756E-2</v>
      </c>
    </row>
    <row r="77" spans="1:4" ht="19.95" customHeight="1" x14ac:dyDescent="0.3">
      <c r="A77" s="54">
        <v>50</v>
      </c>
      <c r="B77" s="55">
        <v>2.2869199999999998</v>
      </c>
      <c r="C77" s="55">
        <v>3.6756899999999999</v>
      </c>
      <c r="D77" s="32">
        <f t="shared" si="8"/>
        <v>9.4867358708190075E-2</v>
      </c>
    </row>
    <row r="78" spans="1:4" ht="19.95" customHeight="1" x14ac:dyDescent="0.3">
      <c r="A78" s="54">
        <v>60</v>
      </c>
      <c r="B78" s="55">
        <v>2.3560099999999999</v>
      </c>
      <c r="C78" s="55">
        <v>3.68228</v>
      </c>
      <c r="D78" s="32">
        <f t="shared" si="8"/>
        <v>9.5382833984658952E-2</v>
      </c>
    </row>
    <row r="79" spans="1:4" ht="19.95" customHeight="1" thickBot="1" x14ac:dyDescent="0.35">
      <c r="A79" s="43">
        <v>70</v>
      </c>
      <c r="B79" s="44">
        <v>2.42483</v>
      </c>
      <c r="C79" s="44">
        <v>3.6888899999999998</v>
      </c>
      <c r="D79" s="33">
        <f t="shared" si="8"/>
        <v>9.6047660563786288E-2</v>
      </c>
    </row>
    <row r="80" spans="1:4" ht="19.95" customHeight="1" x14ac:dyDescent="0.3">
      <c r="A80" s="1" t="s">
        <v>56</v>
      </c>
      <c r="B80" s="1">
        <f>AVERAGE(D74:D79)</f>
        <v>0.10030900722060981</v>
      </c>
    </row>
    <row r="82" spans="1:4" ht="19.95" customHeight="1" thickBot="1" x14ac:dyDescent="0.35">
      <c r="A82" s="1" t="s">
        <v>68</v>
      </c>
      <c r="C82" s="1" t="s">
        <v>60</v>
      </c>
    </row>
    <row r="83" spans="1:4" ht="19.95" customHeight="1" thickBot="1" x14ac:dyDescent="0.35">
      <c r="A83" s="48" t="s">
        <v>51</v>
      </c>
      <c r="B83" s="49" t="s">
        <v>52</v>
      </c>
      <c r="C83" s="50" t="s">
        <v>53</v>
      </c>
      <c r="D83" s="51" t="s">
        <v>54</v>
      </c>
    </row>
    <row r="84" spans="1:4" ht="19.95" customHeight="1" x14ac:dyDescent="0.3">
      <c r="A84" s="2">
        <v>10</v>
      </c>
      <c r="B84" s="41">
        <v>2.02332</v>
      </c>
      <c r="C84" s="41">
        <v>3.6472199999999999</v>
      </c>
      <c r="D84" s="31" t="s">
        <v>55</v>
      </c>
    </row>
    <row r="85" spans="1:4" ht="19.95" customHeight="1" x14ac:dyDescent="0.3">
      <c r="A85" s="42">
        <v>20</v>
      </c>
      <c r="B85" s="40">
        <v>2.1713</v>
      </c>
      <c r="C85" s="40">
        <v>3.6570499999999999</v>
      </c>
      <c r="D85" s="32">
        <f>(C85-C84)/(B85-B84)</f>
        <v>6.642789566157592E-2</v>
      </c>
    </row>
    <row r="86" spans="1:4" ht="19.95" customHeight="1" x14ac:dyDescent="0.3">
      <c r="A86" s="42">
        <v>30</v>
      </c>
      <c r="B86" s="40">
        <v>2.31873</v>
      </c>
      <c r="C86" s="40">
        <v>3.6645300000000001</v>
      </c>
      <c r="D86" s="32">
        <f>(C86-C85)/(B86-B85)</f>
        <v>5.0735942481178561E-2</v>
      </c>
    </row>
    <row r="87" spans="1:4" ht="19.95" customHeight="1" x14ac:dyDescent="0.3">
      <c r="A87" s="54">
        <v>40</v>
      </c>
      <c r="B87" s="55">
        <v>2.4655399999999998</v>
      </c>
      <c r="C87" s="55">
        <v>3.6720100000000002</v>
      </c>
      <c r="D87" s="32">
        <f t="shared" ref="D87:D90" si="9">(C87-C86)/(B87-B86)</f>
        <v>5.0950207751516645E-2</v>
      </c>
    </row>
    <row r="88" spans="1:4" ht="19.95" customHeight="1" x14ac:dyDescent="0.3">
      <c r="A88" s="54">
        <v>50</v>
      </c>
      <c r="B88" s="55">
        <v>2.6117300000000001</v>
      </c>
      <c r="C88" s="55">
        <v>3.6794899999999999</v>
      </c>
      <c r="D88" s="32">
        <f t="shared" si="9"/>
        <v>5.1166290443940735E-2</v>
      </c>
    </row>
    <row r="89" spans="1:4" ht="19.95" customHeight="1" x14ac:dyDescent="0.3">
      <c r="A89" s="54">
        <v>60</v>
      </c>
      <c r="B89" s="55">
        <v>2.7572899999999998</v>
      </c>
      <c r="C89" s="55">
        <v>3.6869800000000001</v>
      </c>
      <c r="D89" s="32">
        <f t="shared" si="9"/>
        <v>5.1456444078045033E-2</v>
      </c>
    </row>
    <row r="90" spans="1:4" ht="19.95" customHeight="1" thickBot="1" x14ac:dyDescent="0.35">
      <c r="A90" s="43">
        <v>70</v>
      </c>
      <c r="B90" s="44">
        <v>2.9022399999999999</v>
      </c>
      <c r="C90" s="44">
        <v>3.6944900000000001</v>
      </c>
      <c r="D90" s="33">
        <f t="shared" si="9"/>
        <v>5.1810969299757835E-2</v>
      </c>
    </row>
    <row r="91" spans="1:4" ht="19.95" customHeight="1" x14ac:dyDescent="0.3">
      <c r="A91" s="1" t="s">
        <v>56</v>
      </c>
      <c r="B91" s="1">
        <f>AVERAGE(D85:D90)</f>
        <v>5.3757958286002459E-2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304A-BE94-453C-8584-D430EFA6F631}">
  <dimension ref="A1:N91"/>
  <sheetViews>
    <sheetView topLeftCell="A39" zoomScaleNormal="100" workbookViewId="0">
      <selection activeCell="H2" sqref="H2"/>
    </sheetView>
  </sheetViews>
  <sheetFormatPr defaultColWidth="12.6328125" defaultRowHeight="19.95" customHeight="1" x14ac:dyDescent="0.3"/>
  <cols>
    <col min="1" max="16384" width="12.6328125" style="1"/>
  </cols>
  <sheetData>
    <row r="1" spans="1:14" ht="19.95" customHeight="1" x14ac:dyDescent="0.3">
      <c r="A1" s="12" t="s">
        <v>18</v>
      </c>
      <c r="H1" s="1" t="s">
        <v>71</v>
      </c>
    </row>
    <row r="2" spans="1:14" ht="19.95" customHeight="1" x14ac:dyDescent="0.3">
      <c r="G2" s="37"/>
      <c r="N2" s="37"/>
    </row>
    <row r="3" spans="1:14" ht="19.95" customHeight="1" thickBot="1" x14ac:dyDescent="0.35">
      <c r="A3" s="12" t="s">
        <v>17</v>
      </c>
      <c r="H3" s="12" t="s">
        <v>16</v>
      </c>
    </row>
    <row r="4" spans="1:14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4" ht="19.95" customHeight="1" x14ac:dyDescent="0.3">
      <c r="A5" s="18" t="s">
        <v>0</v>
      </c>
      <c r="B5" s="3">
        <v>21.94</v>
      </c>
      <c r="C5" s="4">
        <v>9.99</v>
      </c>
      <c r="D5" s="4">
        <v>28.89</v>
      </c>
      <c r="E5" s="4">
        <v>11.88</v>
      </c>
      <c r="F5" s="5">
        <v>12.69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4" ht="19.95" customHeight="1" x14ac:dyDescent="0.3">
      <c r="A6" s="18" t="s">
        <v>1</v>
      </c>
      <c r="B6" s="6">
        <v>1.69</v>
      </c>
      <c r="C6" s="7">
        <v>0.34</v>
      </c>
      <c r="D6" s="7">
        <v>4.95</v>
      </c>
      <c r="E6" s="7">
        <v>1.3</v>
      </c>
      <c r="F6" s="8">
        <v>3.05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4" ht="19.95" customHeight="1" thickBot="1" x14ac:dyDescent="0.35">
      <c r="A7" s="19" t="s">
        <v>2</v>
      </c>
      <c r="B7" s="9">
        <v>0.35</v>
      </c>
      <c r="C7" s="10">
        <v>0.21</v>
      </c>
      <c r="D7" s="10">
        <v>1.21</v>
      </c>
      <c r="E7" s="10">
        <v>1.07</v>
      </c>
      <c r="F7" s="11">
        <v>0.41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</row>
    <row r="9" spans="1:14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4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0.96</v>
      </c>
      <c r="K10" s="27" t="s">
        <v>8</v>
      </c>
      <c r="L10" s="13">
        <v>85.15</v>
      </c>
      <c r="M10" s="1" t="s">
        <v>65</v>
      </c>
      <c r="N10" s="58">
        <v>0.10908</v>
      </c>
    </row>
    <row r="11" spans="1:14" ht="19.95" customHeight="1" x14ac:dyDescent="0.3">
      <c r="A11" s="18" t="s">
        <v>0</v>
      </c>
      <c r="B11" s="3">
        <f>B5-I5</f>
        <v>0.15000000000000213</v>
      </c>
      <c r="C11" s="4">
        <f t="shared" ref="C11:F13" si="0">C5-J5</f>
        <v>1.9999999999999574E-2</v>
      </c>
      <c r="D11" s="4">
        <f t="shared" si="0"/>
        <v>0.10999999999999943</v>
      </c>
      <c r="E11" s="4">
        <f t="shared" si="0"/>
        <v>0.12000000000000099</v>
      </c>
      <c r="F11" s="5">
        <f t="shared" si="0"/>
        <v>0.22999999999999865</v>
      </c>
      <c r="H11" s="21" t="s">
        <v>9</v>
      </c>
      <c r="I11" s="14">
        <v>1.2</v>
      </c>
      <c r="K11" s="28" t="s">
        <v>9</v>
      </c>
      <c r="L11" s="14">
        <v>11.45</v>
      </c>
      <c r="M11" s="1" t="s">
        <v>66</v>
      </c>
      <c r="N11" s="58">
        <v>5.4200000000000003E-3</v>
      </c>
    </row>
    <row r="12" spans="1:14" ht="19.95" customHeight="1" x14ac:dyDescent="0.3">
      <c r="A12" s="18" t="s">
        <v>1</v>
      </c>
      <c r="B12" s="6">
        <f t="shared" ref="B12:B13" si="1">B6-I6</f>
        <v>0</v>
      </c>
      <c r="C12" s="7">
        <f t="shared" si="0"/>
        <v>3.0000000000000027E-2</v>
      </c>
      <c r="D12" s="7">
        <f t="shared" si="0"/>
        <v>3.0000000000000249E-2</v>
      </c>
      <c r="E12" s="7">
        <f t="shared" si="0"/>
        <v>1.0000000000000009E-2</v>
      </c>
      <c r="F12" s="8">
        <f t="shared" si="0"/>
        <v>-1.0000000000000231E-2</v>
      </c>
      <c r="H12" s="21" t="s">
        <v>10</v>
      </c>
      <c r="I12" s="14">
        <v>0.96</v>
      </c>
      <c r="K12" s="28" t="s">
        <v>10</v>
      </c>
      <c r="L12" s="14">
        <v>3.24</v>
      </c>
    </row>
    <row r="13" spans="1:14" ht="19.95" customHeight="1" thickBot="1" x14ac:dyDescent="0.35">
      <c r="A13" s="19" t="s">
        <v>2</v>
      </c>
      <c r="B13" s="9">
        <f t="shared" si="1"/>
        <v>2.9999999999999971E-2</v>
      </c>
      <c r="C13" s="10">
        <f t="shared" si="0"/>
        <v>9.9999999999999811E-3</v>
      </c>
      <c r="D13" s="10">
        <f t="shared" si="0"/>
        <v>1.0000000000000009E-2</v>
      </c>
      <c r="E13" s="10">
        <f t="shared" si="0"/>
        <v>1.0000000000000009E-2</v>
      </c>
      <c r="F13" s="11">
        <f t="shared" si="0"/>
        <v>-1.0000000000000009E-2</v>
      </c>
      <c r="H13" s="22"/>
      <c r="I13" s="14"/>
      <c r="K13" s="29"/>
      <c r="L13" s="14"/>
    </row>
    <row r="14" spans="1:14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4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4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0.6883891693437455</v>
      </c>
      <c r="C17" s="4">
        <f t="shared" ref="C17:F19" si="2">(C11/J5)*100</f>
        <v>0.20060180541624445</v>
      </c>
      <c r="D17" s="4">
        <f t="shared" si="2"/>
        <v>0.3822098679638618</v>
      </c>
      <c r="E17" s="4">
        <f t="shared" si="2"/>
        <v>1.0204081632653146</v>
      </c>
      <c r="F17" s="5">
        <f t="shared" si="2"/>
        <v>1.8459069020866665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0</v>
      </c>
      <c r="C18" s="7">
        <f>(C12/J6)*100</f>
        <v>9.6774193548387171</v>
      </c>
      <c r="D18" s="7">
        <f t="shared" si="2"/>
        <v>0.6097560975609807</v>
      </c>
      <c r="E18" s="7">
        <f t="shared" si="2"/>
        <v>0.77519379844961311</v>
      </c>
      <c r="F18" s="8">
        <f t="shared" si="2"/>
        <v>-0.32679738562092259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9.3749999999999911</v>
      </c>
      <c r="C19" s="10">
        <f t="shared" si="2"/>
        <v>4.9999999999999902</v>
      </c>
      <c r="D19" s="10">
        <f t="shared" si="2"/>
        <v>0.83333333333333415</v>
      </c>
      <c r="E19" s="10">
        <f t="shared" si="2"/>
        <v>0.94339622641509513</v>
      </c>
      <c r="F19" s="11">
        <f t="shared" si="2"/>
        <v>-2.3809523809523832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0.78000000000000136</v>
      </c>
      <c r="E21" s="24" t="s">
        <v>22</v>
      </c>
      <c r="F21" s="24"/>
      <c r="H21" s="34" t="s">
        <v>34</v>
      </c>
      <c r="I21" s="31">
        <v>0.76500000000000001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34.05936448524686</v>
      </c>
      <c r="E22" s="24" t="s">
        <v>20</v>
      </c>
      <c r="F22" s="24"/>
      <c r="H22" s="35" t="s">
        <v>29</v>
      </c>
      <c r="I22" s="32">
        <v>0.37</v>
      </c>
      <c r="K22" s="12"/>
    </row>
    <row r="23" spans="1:12" ht="19.95" customHeight="1" x14ac:dyDescent="0.3">
      <c r="H23" s="35" t="s">
        <v>37</v>
      </c>
      <c r="I23" s="32">
        <v>1.07</v>
      </c>
      <c r="K23" s="12"/>
    </row>
    <row r="24" spans="1:12" ht="19.95" customHeight="1" x14ac:dyDescent="0.3">
      <c r="A24" s="12" t="s">
        <v>44</v>
      </c>
      <c r="H24" s="35" t="s">
        <v>30</v>
      </c>
      <c r="I24" s="32">
        <v>0.44</v>
      </c>
      <c r="K24" s="12"/>
    </row>
    <row r="25" spans="1:12" ht="19.95" customHeight="1" x14ac:dyDescent="0.3">
      <c r="A25" s="1" t="s">
        <v>45</v>
      </c>
      <c r="H25" s="35" t="s">
        <v>41</v>
      </c>
      <c r="I25" s="32">
        <v>0.47</v>
      </c>
      <c r="K25" s="12"/>
    </row>
    <row r="26" spans="1:12" ht="19.95" customHeight="1" x14ac:dyDescent="0.3">
      <c r="A26" s="1" t="s">
        <v>46</v>
      </c>
      <c r="B26" s="39" t="s">
        <v>47</v>
      </c>
      <c r="H26" s="38" t="s">
        <v>35</v>
      </c>
      <c r="I26" s="32">
        <v>0.55700000000000005</v>
      </c>
      <c r="K26" s="12"/>
    </row>
    <row r="27" spans="1:12" ht="19.95" customHeight="1" x14ac:dyDescent="0.3">
      <c r="A27" s="1" t="s">
        <v>48</v>
      </c>
      <c r="B27" s="39" t="s">
        <v>49</v>
      </c>
      <c r="H27" s="38" t="s">
        <v>25</v>
      </c>
      <c r="I27" s="32">
        <v>0.11</v>
      </c>
      <c r="K27" s="12"/>
    </row>
    <row r="28" spans="1:12" ht="19.95" customHeight="1" x14ac:dyDescent="0.3">
      <c r="H28" s="38" t="s">
        <v>31</v>
      </c>
      <c r="I28" s="32">
        <v>1.23</v>
      </c>
      <c r="K28" s="12"/>
    </row>
    <row r="29" spans="1:12" ht="19.95" customHeight="1" x14ac:dyDescent="0.3">
      <c r="A29" s="53" t="s">
        <v>46</v>
      </c>
      <c r="H29" s="38" t="s">
        <v>36</v>
      </c>
      <c r="I29" s="32">
        <v>0.38</v>
      </c>
      <c r="K29" s="12"/>
    </row>
    <row r="30" spans="1:12" ht="19.95" customHeight="1" thickBot="1" x14ac:dyDescent="0.35">
      <c r="A30" s="1" t="s">
        <v>62</v>
      </c>
      <c r="C30" s="1" t="s">
        <v>50</v>
      </c>
      <c r="H30" s="38" t="s">
        <v>28</v>
      </c>
      <c r="I30" s="32">
        <v>0.61</v>
      </c>
      <c r="K30" s="12"/>
    </row>
    <row r="31" spans="1:12" ht="19.95" customHeight="1" thickBot="1" x14ac:dyDescent="0.35">
      <c r="A31" s="48" t="s">
        <v>51</v>
      </c>
      <c r="B31" s="49" t="s">
        <v>52</v>
      </c>
      <c r="C31" s="50" t="s">
        <v>53</v>
      </c>
      <c r="D31" s="51" t="s">
        <v>54</v>
      </c>
      <c r="H31" s="35" t="s">
        <v>42</v>
      </c>
      <c r="I31" s="32">
        <v>0.66</v>
      </c>
    </row>
    <row r="32" spans="1:12" ht="19.95" customHeight="1" x14ac:dyDescent="0.3">
      <c r="A32" s="45">
        <v>10</v>
      </c>
      <c r="B32" s="46">
        <v>1195.83</v>
      </c>
      <c r="C32" s="46">
        <v>12.344099999999999</v>
      </c>
      <c r="D32" s="47" t="s">
        <v>55</v>
      </c>
      <c r="H32" s="35" t="s">
        <v>33</v>
      </c>
      <c r="I32" s="32">
        <v>0.23</v>
      </c>
    </row>
    <row r="33" spans="1:9" ht="19.95" customHeight="1" x14ac:dyDescent="0.3">
      <c r="A33" s="42">
        <v>20</v>
      </c>
      <c r="B33" s="40">
        <v>1205.79</v>
      </c>
      <c r="C33" s="40">
        <v>12.4108</v>
      </c>
      <c r="D33" s="32">
        <f>(C33-C32)/(B33-B32)</f>
        <v>6.6967871485944406E-3</v>
      </c>
      <c r="H33" s="35" t="s">
        <v>32</v>
      </c>
      <c r="I33" s="32">
        <v>1.25</v>
      </c>
    </row>
    <row r="34" spans="1:9" ht="19.95" customHeight="1" x14ac:dyDescent="0.3">
      <c r="A34" s="42">
        <v>30</v>
      </c>
      <c r="B34" s="40">
        <v>1215.6500000000001</v>
      </c>
      <c r="C34" s="40">
        <v>12.472</v>
      </c>
      <c r="D34" s="32">
        <f t="shared" ref="D34:D35" si="4">(C34-C33)/(B34-B33)</f>
        <v>6.206896551724005E-3</v>
      </c>
      <c r="H34" s="35" t="s">
        <v>26</v>
      </c>
      <c r="I34" s="32">
        <v>1.1000000000000001</v>
      </c>
    </row>
    <row r="35" spans="1:9" ht="19.95" customHeight="1" thickBot="1" x14ac:dyDescent="0.35">
      <c r="A35" s="43">
        <v>40</v>
      </c>
      <c r="B35" s="44">
        <v>1225.4000000000001</v>
      </c>
      <c r="C35" s="44">
        <v>12.5328</v>
      </c>
      <c r="D35" s="33">
        <f t="shared" si="4"/>
        <v>6.2358974358974776E-3</v>
      </c>
      <c r="H35" s="36" t="s">
        <v>27</v>
      </c>
      <c r="I35" s="33">
        <v>0.13</v>
      </c>
    </row>
    <row r="36" spans="1:9" ht="19.95" customHeight="1" x14ac:dyDescent="0.3">
      <c r="A36" s="57" t="s">
        <v>63</v>
      </c>
      <c r="B36" s="57"/>
      <c r="C36" s="57"/>
      <c r="D36" s="57"/>
      <c r="E36" s="57"/>
      <c r="F36" s="57"/>
    </row>
    <row r="37" spans="1:9" ht="19.95" customHeight="1" x14ac:dyDescent="0.3">
      <c r="A37" s="1" t="s">
        <v>56</v>
      </c>
      <c r="B37" s="52">
        <f>AVERAGE(D33:D35)</f>
        <v>6.3798603787386414E-3</v>
      </c>
      <c r="C37" s="1" t="s">
        <v>57</v>
      </c>
      <c r="D37" s="52">
        <f>B37*(1/(20.122+1))</f>
        <v>3.0204811943654206E-4</v>
      </c>
    </row>
    <row r="39" spans="1:9" ht="19.95" customHeight="1" thickBot="1" x14ac:dyDescent="0.35">
      <c r="A39" s="1" t="s">
        <v>64</v>
      </c>
      <c r="C39" s="1" t="s">
        <v>50</v>
      </c>
    </row>
    <row r="40" spans="1:9" ht="19.95" customHeight="1" thickBot="1" x14ac:dyDescent="0.35">
      <c r="A40" s="48" t="s">
        <v>51</v>
      </c>
      <c r="B40" s="49" t="s">
        <v>52</v>
      </c>
      <c r="C40" s="50" t="s">
        <v>53</v>
      </c>
      <c r="D40" s="51" t="s">
        <v>54</v>
      </c>
    </row>
    <row r="41" spans="1:9" ht="19.95" customHeight="1" x14ac:dyDescent="0.3">
      <c r="A41" s="45">
        <v>10</v>
      </c>
      <c r="B41" s="46">
        <v>1203.1300000000001</v>
      </c>
      <c r="C41" s="46">
        <v>12.3795</v>
      </c>
      <c r="D41" s="47" t="s">
        <v>55</v>
      </c>
    </row>
    <row r="42" spans="1:9" ht="19.95" customHeight="1" x14ac:dyDescent="0.3">
      <c r="A42" s="42">
        <v>20</v>
      </c>
      <c r="B42" s="40">
        <v>1225.19</v>
      </c>
      <c r="C42" s="40">
        <v>12.505800000000001</v>
      </c>
      <c r="D42" s="32">
        <f>(C42-C41)/(B42-B41)</f>
        <v>5.7252946509519873E-3</v>
      </c>
    </row>
    <row r="43" spans="1:9" ht="19.95" customHeight="1" x14ac:dyDescent="0.3">
      <c r="A43" s="42">
        <v>30</v>
      </c>
      <c r="B43" s="40">
        <v>1246.83</v>
      </c>
      <c r="C43" s="40">
        <v>12.625500000000001</v>
      </c>
      <c r="D43" s="32">
        <f t="shared" ref="D43:D44" si="5">(C43-C42)/(B43-B42)</f>
        <v>5.5314232902033559E-3</v>
      </c>
    </row>
    <row r="44" spans="1:9" ht="19.95" customHeight="1" thickBot="1" x14ac:dyDescent="0.35">
      <c r="A44" s="43">
        <v>40</v>
      </c>
      <c r="B44" s="44">
        <v>1268.06</v>
      </c>
      <c r="C44" s="44">
        <v>12.7441</v>
      </c>
      <c r="D44" s="33">
        <f t="shared" si="5"/>
        <v>5.5864342910974486E-3</v>
      </c>
    </row>
    <row r="45" spans="1:9" ht="19.95" customHeight="1" x14ac:dyDescent="0.3">
      <c r="A45" s="57" t="s">
        <v>63</v>
      </c>
      <c r="B45" s="57"/>
      <c r="C45" s="57"/>
      <c r="D45" s="57"/>
      <c r="E45" s="57"/>
      <c r="F45" s="57"/>
    </row>
    <row r="46" spans="1:9" ht="19.95" customHeight="1" x14ac:dyDescent="0.3">
      <c r="A46" s="1" t="s">
        <v>56</v>
      </c>
      <c r="B46" s="52">
        <f>AVERAGE(D42:D44)</f>
        <v>5.6143840774175975E-3</v>
      </c>
      <c r="C46" s="1" t="s">
        <v>57</v>
      </c>
      <c r="D46" s="52">
        <f>B46*(1/(20.122+1))</f>
        <v>2.6580740826709581E-4</v>
      </c>
    </row>
    <row r="47" spans="1:9" ht="19.95" customHeight="1" x14ac:dyDescent="0.3">
      <c r="B47" s="52"/>
      <c r="D47" s="52"/>
    </row>
    <row r="48" spans="1:9" ht="19.95" customHeight="1" thickBot="1" x14ac:dyDescent="0.35">
      <c r="A48" s="12" t="s">
        <v>69</v>
      </c>
      <c r="C48" s="1" t="s">
        <v>50</v>
      </c>
    </row>
    <row r="49" spans="1:4" ht="19.95" customHeight="1" thickBot="1" x14ac:dyDescent="0.35">
      <c r="A49" s="48" t="s">
        <v>51</v>
      </c>
      <c r="B49" s="49" t="s">
        <v>52</v>
      </c>
      <c r="C49" s="50" t="s">
        <v>53</v>
      </c>
      <c r="D49" s="51" t="s">
        <v>54</v>
      </c>
    </row>
    <row r="50" spans="1:4" ht="19.95" customHeight="1" x14ac:dyDescent="0.3">
      <c r="A50" s="45">
        <v>10</v>
      </c>
      <c r="B50" s="46">
        <v>1190.71</v>
      </c>
      <c r="C50" s="46">
        <v>12.3193</v>
      </c>
      <c r="D50" s="47" t="s">
        <v>55</v>
      </c>
    </row>
    <row r="51" spans="1:4" ht="19.95" customHeight="1" x14ac:dyDescent="0.3">
      <c r="A51" s="42">
        <v>20</v>
      </c>
      <c r="B51" s="40">
        <v>1192.1199999999999</v>
      </c>
      <c r="C51" s="40">
        <v>12.344200000000001</v>
      </c>
      <c r="D51" s="32">
        <f>(C51-C50)/(B51-B50)</f>
        <v>1.7659574468087347E-2</v>
      </c>
    </row>
    <row r="52" spans="1:4" ht="19.95" customHeight="1" x14ac:dyDescent="0.3">
      <c r="A52" s="42">
        <v>30</v>
      </c>
      <c r="B52" s="40">
        <v>1193.52</v>
      </c>
      <c r="C52" s="40">
        <v>12.363899999999999</v>
      </c>
      <c r="D52" s="32">
        <f t="shared" ref="D52:D53" si="6">(C52-C51)/(B52-B51)</f>
        <v>1.4071428571426584E-2</v>
      </c>
    </row>
    <row r="53" spans="1:4" ht="19.95" customHeight="1" thickBot="1" x14ac:dyDescent="0.35">
      <c r="A53" s="43">
        <v>40</v>
      </c>
      <c r="B53" s="44">
        <v>1194.9100000000001</v>
      </c>
      <c r="C53" s="44">
        <v>12.3835</v>
      </c>
      <c r="D53" s="33">
        <f t="shared" si="6"/>
        <v>1.4100719424459781E-2</v>
      </c>
    </row>
    <row r="54" spans="1:4" ht="19.95" customHeight="1" x14ac:dyDescent="0.3">
      <c r="A54" s="57" t="s">
        <v>63</v>
      </c>
      <c r="B54" s="57"/>
      <c r="C54" s="57"/>
      <c r="D54" s="57"/>
    </row>
    <row r="55" spans="1:4" ht="19.95" customHeight="1" x14ac:dyDescent="0.3">
      <c r="A55" s="1" t="s">
        <v>56</v>
      </c>
      <c r="B55" s="52">
        <f>AVERAGE(D51:D53)</f>
        <v>1.527724082132457E-2</v>
      </c>
      <c r="C55" s="12" t="s">
        <v>57</v>
      </c>
      <c r="D55" s="60">
        <f>B55*(1/(20.122+1))</f>
        <v>7.2328571258993318E-4</v>
      </c>
    </row>
    <row r="59" spans="1:4" ht="19.95" customHeight="1" x14ac:dyDescent="0.3">
      <c r="A59" s="53" t="s">
        <v>48</v>
      </c>
    </row>
    <row r="60" spans="1:4" ht="19.95" customHeight="1" thickBot="1" x14ac:dyDescent="0.35">
      <c r="A60" s="12" t="s">
        <v>59</v>
      </c>
      <c r="B60" s="12"/>
      <c r="C60" s="12" t="s">
        <v>60</v>
      </c>
    </row>
    <row r="61" spans="1:4" ht="19.95" customHeight="1" thickBot="1" x14ac:dyDescent="0.35">
      <c r="A61" s="48" t="s">
        <v>51</v>
      </c>
      <c r="B61" s="49" t="s">
        <v>52</v>
      </c>
      <c r="C61" s="50" t="s">
        <v>53</v>
      </c>
      <c r="D61" s="51" t="s">
        <v>54</v>
      </c>
    </row>
    <row r="62" spans="1:4" ht="19.95" customHeight="1" x14ac:dyDescent="0.3">
      <c r="A62" s="2">
        <v>10</v>
      </c>
      <c r="B62" s="41">
        <v>2.1473300000000002</v>
      </c>
      <c r="C62" s="41">
        <v>3.6486700000000001</v>
      </c>
      <c r="D62" s="31" t="s">
        <v>55</v>
      </c>
    </row>
    <row r="63" spans="1:4" ht="19.95" customHeight="1" x14ac:dyDescent="0.3">
      <c r="A63" s="42">
        <v>20</v>
      </c>
      <c r="B63" s="40">
        <v>2.9176899999999999</v>
      </c>
      <c r="C63" s="40">
        <v>3.6657500000000001</v>
      </c>
      <c r="D63" s="32">
        <f>(C63-C62)/(B63-B62)</f>
        <v>2.2171452308011826E-2</v>
      </c>
    </row>
    <row r="64" spans="1:4" ht="19.95" customHeight="1" x14ac:dyDescent="0.3">
      <c r="A64" s="42">
        <v>30</v>
      </c>
      <c r="B64" s="40">
        <v>3.6840199999999999</v>
      </c>
      <c r="C64" s="40">
        <v>3.6804700000000001</v>
      </c>
      <c r="D64" s="32">
        <f t="shared" ref="D64:D68" si="7">(C64-C63)/(B64-B63)</f>
        <v>1.9208435008416826E-2</v>
      </c>
    </row>
    <row r="65" spans="1:4" ht="19.95" customHeight="1" x14ac:dyDescent="0.3">
      <c r="A65" s="54">
        <v>40</v>
      </c>
      <c r="B65" s="55">
        <v>4.4455499999999999</v>
      </c>
      <c r="C65" s="55">
        <v>3.6951800000000001</v>
      </c>
      <c r="D65" s="32">
        <f t="shared" si="7"/>
        <v>1.9316376242564312E-2</v>
      </c>
    </row>
    <row r="66" spans="1:4" ht="19.95" customHeight="1" x14ac:dyDescent="0.3">
      <c r="A66" s="54">
        <v>50</v>
      </c>
      <c r="B66" s="55">
        <v>5.2023000000000001</v>
      </c>
      <c r="C66" s="55">
        <v>3.7098800000000001</v>
      </c>
      <c r="D66" s="32">
        <f t="shared" si="7"/>
        <v>1.9425173439048472E-2</v>
      </c>
    </row>
    <row r="67" spans="1:4" ht="19.95" customHeight="1" x14ac:dyDescent="0.3">
      <c r="A67" s="54">
        <v>60</v>
      </c>
      <c r="B67" s="55">
        <v>5.9542900000000003</v>
      </c>
      <c r="C67" s="55">
        <v>3.72458</v>
      </c>
      <c r="D67" s="32">
        <f t="shared" si="7"/>
        <v>1.9548132288993113E-2</v>
      </c>
    </row>
    <row r="68" spans="1:4" ht="19.95" customHeight="1" thickBot="1" x14ac:dyDescent="0.35">
      <c r="A68" s="43">
        <v>70</v>
      </c>
      <c r="B68" s="44">
        <v>6.7015399999999996</v>
      </c>
      <c r="C68" s="44">
        <v>3.7392799999999999</v>
      </c>
      <c r="D68" s="33">
        <f t="shared" si="7"/>
        <v>1.9672131147540916E-2</v>
      </c>
    </row>
    <row r="69" spans="1:4" ht="19.95" customHeight="1" x14ac:dyDescent="0.3">
      <c r="A69" s="12" t="s">
        <v>56</v>
      </c>
      <c r="B69" s="12">
        <f>AVERAGE(D63:D68)</f>
        <v>1.9890283405762578E-2</v>
      </c>
    </row>
    <row r="71" spans="1:4" ht="19.95" customHeight="1" thickBot="1" x14ac:dyDescent="0.35">
      <c r="A71" s="1" t="s">
        <v>67</v>
      </c>
      <c r="C71" s="1" t="s">
        <v>60</v>
      </c>
    </row>
    <row r="72" spans="1:4" ht="19.95" customHeight="1" thickBot="1" x14ac:dyDescent="0.35">
      <c r="A72" s="48" t="s">
        <v>51</v>
      </c>
      <c r="B72" s="49" t="s">
        <v>52</v>
      </c>
      <c r="C72" s="50" t="s">
        <v>53</v>
      </c>
      <c r="D72" s="51" t="s">
        <v>54</v>
      </c>
    </row>
    <row r="73" spans="1:4" ht="19.95" customHeight="1" x14ac:dyDescent="0.3">
      <c r="A73" s="2">
        <v>10</v>
      </c>
      <c r="B73" s="41">
        <v>2.0078200000000002</v>
      </c>
      <c r="C73" s="41">
        <v>3.6470400000000001</v>
      </c>
      <c r="D73" s="31" t="s">
        <v>55</v>
      </c>
    </row>
    <row r="74" spans="1:4" ht="19.95" customHeight="1" x14ac:dyDescent="0.3">
      <c r="A74" s="42">
        <v>20</v>
      </c>
      <c r="B74" s="40">
        <v>2.0779899999999998</v>
      </c>
      <c r="C74" s="40">
        <v>3.6559599999999999</v>
      </c>
      <c r="D74" s="32">
        <f>(C74-C73)/(B74-B73)</f>
        <v>0.12711985178851168</v>
      </c>
    </row>
    <row r="75" spans="1:4" ht="19.95" customHeight="1" x14ac:dyDescent="0.3">
      <c r="A75" s="42">
        <v>30</v>
      </c>
      <c r="B75" s="40">
        <v>2.14791</v>
      </c>
      <c r="C75" s="40">
        <v>3.6625399999999999</v>
      </c>
      <c r="D75" s="32">
        <f>(C75-C74)/(B75-B74)</f>
        <v>9.4107551487414343E-2</v>
      </c>
    </row>
    <row r="76" spans="1:4" ht="19.95" customHeight="1" x14ac:dyDescent="0.3">
      <c r="A76" s="54">
        <v>40</v>
      </c>
      <c r="B76" s="55">
        <v>2.2175600000000002</v>
      </c>
      <c r="C76" s="55">
        <v>3.6691099999999999</v>
      </c>
      <c r="D76" s="32">
        <f t="shared" ref="D76:D79" si="8">(C76-C75)/(B76-B75)</f>
        <v>9.432878679109756E-2</v>
      </c>
    </row>
    <row r="77" spans="1:4" ht="19.95" customHeight="1" x14ac:dyDescent="0.3">
      <c r="A77" s="54">
        <v>50</v>
      </c>
      <c r="B77" s="55">
        <v>2.2869199999999998</v>
      </c>
      <c r="C77" s="55">
        <v>3.6756899999999999</v>
      </c>
      <c r="D77" s="32">
        <f t="shared" si="8"/>
        <v>9.4867358708190075E-2</v>
      </c>
    </row>
    <row r="78" spans="1:4" ht="19.95" customHeight="1" x14ac:dyDescent="0.3">
      <c r="A78" s="54">
        <v>60</v>
      </c>
      <c r="B78" s="55">
        <v>2.3560099999999999</v>
      </c>
      <c r="C78" s="55">
        <v>3.68228</v>
      </c>
      <c r="D78" s="32">
        <f t="shared" si="8"/>
        <v>9.5382833984658952E-2</v>
      </c>
    </row>
    <row r="79" spans="1:4" ht="19.95" customHeight="1" thickBot="1" x14ac:dyDescent="0.35">
      <c r="A79" s="43">
        <v>70</v>
      </c>
      <c r="B79" s="44">
        <v>2.42483</v>
      </c>
      <c r="C79" s="44">
        <v>3.6888899999999998</v>
      </c>
      <c r="D79" s="33">
        <f t="shared" si="8"/>
        <v>9.6047660563786288E-2</v>
      </c>
    </row>
    <row r="80" spans="1:4" ht="19.95" customHeight="1" x14ac:dyDescent="0.3">
      <c r="A80" s="1" t="s">
        <v>56</v>
      </c>
      <c r="B80" s="1">
        <f>AVERAGE(D74:D79)</f>
        <v>0.10030900722060981</v>
      </c>
    </row>
    <row r="82" spans="1:4" ht="19.95" customHeight="1" thickBot="1" x14ac:dyDescent="0.35">
      <c r="A82" s="1" t="s">
        <v>68</v>
      </c>
      <c r="C82" s="1" t="s">
        <v>60</v>
      </c>
    </row>
    <row r="83" spans="1:4" ht="19.95" customHeight="1" thickBot="1" x14ac:dyDescent="0.35">
      <c r="A83" s="48" t="s">
        <v>51</v>
      </c>
      <c r="B83" s="49" t="s">
        <v>52</v>
      </c>
      <c r="C83" s="50" t="s">
        <v>53</v>
      </c>
      <c r="D83" s="51" t="s">
        <v>54</v>
      </c>
    </row>
    <row r="84" spans="1:4" ht="19.95" customHeight="1" x14ac:dyDescent="0.3">
      <c r="A84" s="2">
        <v>10</v>
      </c>
      <c r="B84" s="41">
        <v>2.02332</v>
      </c>
      <c r="C84" s="41">
        <v>3.6472199999999999</v>
      </c>
      <c r="D84" s="31" t="s">
        <v>55</v>
      </c>
    </row>
    <row r="85" spans="1:4" ht="19.95" customHeight="1" x14ac:dyDescent="0.3">
      <c r="A85" s="42">
        <v>20</v>
      </c>
      <c r="B85" s="40">
        <v>2.1713</v>
      </c>
      <c r="C85" s="40">
        <v>3.6570499999999999</v>
      </c>
      <c r="D85" s="32">
        <f>(C85-C84)/(B85-B84)</f>
        <v>6.642789566157592E-2</v>
      </c>
    </row>
    <row r="86" spans="1:4" ht="19.95" customHeight="1" x14ac:dyDescent="0.3">
      <c r="A86" s="42">
        <v>30</v>
      </c>
      <c r="B86" s="40">
        <v>2.31873</v>
      </c>
      <c r="C86" s="40">
        <v>3.6645300000000001</v>
      </c>
      <c r="D86" s="32">
        <f>(C86-C85)/(B86-B85)</f>
        <v>5.0735942481178561E-2</v>
      </c>
    </row>
    <row r="87" spans="1:4" ht="19.95" customHeight="1" x14ac:dyDescent="0.3">
      <c r="A87" s="54">
        <v>40</v>
      </c>
      <c r="B87" s="55">
        <v>2.4655399999999998</v>
      </c>
      <c r="C87" s="55">
        <v>3.6720100000000002</v>
      </c>
      <c r="D87" s="32">
        <f t="shared" ref="D87:D90" si="9">(C87-C86)/(B87-B86)</f>
        <v>5.0950207751516645E-2</v>
      </c>
    </row>
    <row r="88" spans="1:4" ht="19.95" customHeight="1" x14ac:dyDescent="0.3">
      <c r="A88" s="54">
        <v>50</v>
      </c>
      <c r="B88" s="55">
        <v>2.6117300000000001</v>
      </c>
      <c r="C88" s="55">
        <v>3.6794899999999999</v>
      </c>
      <c r="D88" s="32">
        <f t="shared" si="9"/>
        <v>5.1166290443940735E-2</v>
      </c>
    </row>
    <row r="89" spans="1:4" ht="19.95" customHeight="1" x14ac:dyDescent="0.3">
      <c r="A89" s="54">
        <v>60</v>
      </c>
      <c r="B89" s="55">
        <v>2.7572899999999998</v>
      </c>
      <c r="C89" s="55">
        <v>3.6869800000000001</v>
      </c>
      <c r="D89" s="32">
        <f t="shared" si="9"/>
        <v>5.1456444078045033E-2</v>
      </c>
    </row>
    <row r="90" spans="1:4" ht="19.95" customHeight="1" thickBot="1" x14ac:dyDescent="0.35">
      <c r="A90" s="43">
        <v>70</v>
      </c>
      <c r="B90" s="44">
        <v>2.9022399999999999</v>
      </c>
      <c r="C90" s="44">
        <v>3.6944900000000001</v>
      </c>
      <c r="D90" s="33">
        <f t="shared" si="9"/>
        <v>5.1810969299757835E-2</v>
      </c>
    </row>
    <row r="91" spans="1:4" ht="19.95" customHeight="1" x14ac:dyDescent="0.3">
      <c r="A91" s="1" t="s">
        <v>56</v>
      </c>
      <c r="B91" s="1">
        <f>AVERAGE(D85:D90)</f>
        <v>5.3757958286002459E-2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F47A-B406-4EDF-B4B6-E4C9019D07B2}">
  <dimension ref="A1:V83"/>
  <sheetViews>
    <sheetView tabSelected="1" topLeftCell="A23" zoomScaleNormal="100" workbookViewId="0">
      <selection activeCell="B49" sqref="B49"/>
    </sheetView>
  </sheetViews>
  <sheetFormatPr defaultColWidth="12.6328125" defaultRowHeight="19.95" customHeight="1" x14ac:dyDescent="0.3"/>
  <cols>
    <col min="1" max="16384" width="12.6328125" style="1"/>
  </cols>
  <sheetData>
    <row r="1" spans="1:15" ht="19.95" customHeight="1" x14ac:dyDescent="0.3">
      <c r="A1" s="12" t="s">
        <v>18</v>
      </c>
      <c r="H1" s="1" t="s">
        <v>70</v>
      </c>
    </row>
    <row r="2" spans="1:15" ht="19.95" customHeight="1" x14ac:dyDescent="0.3">
      <c r="G2" s="37"/>
      <c r="N2" s="37"/>
    </row>
    <row r="3" spans="1:15" ht="19.95" customHeight="1" thickBot="1" x14ac:dyDescent="0.35">
      <c r="A3" s="12" t="s">
        <v>17</v>
      </c>
      <c r="H3" s="12" t="s">
        <v>16</v>
      </c>
    </row>
    <row r="4" spans="1:15" ht="19.95" customHeight="1" thickBot="1" x14ac:dyDescent="0.35">
      <c r="A4" s="2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H4" s="2"/>
      <c r="I4" s="16" t="s">
        <v>3</v>
      </c>
      <c r="J4" s="16" t="s">
        <v>4</v>
      </c>
      <c r="K4" s="16" t="s">
        <v>5</v>
      </c>
      <c r="L4" s="16" t="s">
        <v>6</v>
      </c>
      <c r="M4" s="17" t="s">
        <v>7</v>
      </c>
    </row>
    <row r="5" spans="1:15" ht="19.95" customHeight="1" x14ac:dyDescent="0.3">
      <c r="A5" s="18" t="s">
        <v>0</v>
      </c>
      <c r="B5" s="3">
        <v>21.93</v>
      </c>
      <c r="C5" s="4">
        <v>10.19</v>
      </c>
      <c r="D5" s="4">
        <v>28.91</v>
      </c>
      <c r="E5" s="4">
        <v>11.84</v>
      </c>
      <c r="F5" s="5">
        <v>12.39</v>
      </c>
      <c r="H5" s="18" t="s">
        <v>0</v>
      </c>
      <c r="I5" s="3">
        <v>21.79</v>
      </c>
      <c r="J5" s="4">
        <v>9.9700000000000006</v>
      </c>
      <c r="K5" s="4">
        <v>28.78</v>
      </c>
      <c r="L5" s="4">
        <v>11.76</v>
      </c>
      <c r="M5" s="5">
        <v>12.46</v>
      </c>
    </row>
    <row r="6" spans="1:15" ht="19.95" customHeight="1" x14ac:dyDescent="0.3">
      <c r="A6" s="18" t="s">
        <v>1</v>
      </c>
      <c r="B6" s="6">
        <v>1.73</v>
      </c>
      <c r="C6" s="7">
        <v>0.31</v>
      </c>
      <c r="D6" s="7">
        <v>5</v>
      </c>
      <c r="E6" s="7">
        <v>1.33</v>
      </c>
      <c r="F6" s="8">
        <v>3.08</v>
      </c>
      <c r="H6" s="18" t="s">
        <v>1</v>
      </c>
      <c r="I6" s="6">
        <v>1.69</v>
      </c>
      <c r="J6" s="7">
        <v>0.31</v>
      </c>
      <c r="K6" s="7">
        <v>4.92</v>
      </c>
      <c r="L6" s="7">
        <v>1.29</v>
      </c>
      <c r="M6" s="8">
        <v>3.06</v>
      </c>
    </row>
    <row r="7" spans="1:15" ht="19.95" customHeight="1" thickBot="1" x14ac:dyDescent="0.35">
      <c r="A7" s="19" t="s">
        <v>2</v>
      </c>
      <c r="B7" s="9">
        <v>0.36</v>
      </c>
      <c r="C7" s="10">
        <v>0.2</v>
      </c>
      <c r="D7" s="10">
        <v>1.24</v>
      </c>
      <c r="E7" s="10">
        <v>1.0900000000000001</v>
      </c>
      <c r="F7" s="11">
        <v>0.43</v>
      </c>
      <c r="H7" s="19" t="s">
        <v>2</v>
      </c>
      <c r="I7" s="9">
        <v>0.32</v>
      </c>
      <c r="J7" s="10">
        <v>0.2</v>
      </c>
      <c r="K7" s="10">
        <v>1.2</v>
      </c>
      <c r="L7" s="10">
        <v>1.06</v>
      </c>
      <c r="M7" s="11">
        <v>0.42</v>
      </c>
      <c r="O7" s="37">
        <f>SUM(I5:M7)</f>
        <v>99.23</v>
      </c>
    </row>
    <row r="9" spans="1:15" ht="19.95" customHeight="1" thickBot="1" x14ac:dyDescent="0.35">
      <c r="A9" s="12" t="s">
        <v>40</v>
      </c>
      <c r="H9" s="12" t="s">
        <v>19</v>
      </c>
      <c r="K9" s="12" t="s">
        <v>23</v>
      </c>
    </row>
    <row r="10" spans="1:15" ht="19.95" customHeight="1" thickBot="1" x14ac:dyDescent="0.35">
      <c r="A10" s="2"/>
      <c r="B10" s="16" t="s">
        <v>3</v>
      </c>
      <c r="C10" s="16" t="s">
        <v>4</v>
      </c>
      <c r="D10" s="16" t="s">
        <v>5</v>
      </c>
      <c r="E10" s="16" t="s">
        <v>6</v>
      </c>
      <c r="F10" s="17" t="s">
        <v>7</v>
      </c>
      <c r="H10" s="20" t="s">
        <v>8</v>
      </c>
      <c r="I10" s="13">
        <v>0.96</v>
      </c>
      <c r="K10" s="27" t="s">
        <v>8</v>
      </c>
      <c r="L10" s="13">
        <v>85.15</v>
      </c>
      <c r="M10" s="1" t="s">
        <v>65</v>
      </c>
      <c r="N10" s="58">
        <v>0.10908</v>
      </c>
    </row>
    <row r="11" spans="1:15" ht="19.95" customHeight="1" x14ac:dyDescent="0.3">
      <c r="A11" s="18" t="s">
        <v>0</v>
      </c>
      <c r="B11" s="3">
        <f>B5-I5</f>
        <v>0.14000000000000057</v>
      </c>
      <c r="C11" s="4">
        <f t="shared" ref="C11:F13" si="0">C5-J5</f>
        <v>0.21999999999999886</v>
      </c>
      <c r="D11" s="4">
        <f t="shared" si="0"/>
        <v>0.12999999999999901</v>
      </c>
      <c r="E11" s="4">
        <f t="shared" si="0"/>
        <v>8.0000000000000071E-2</v>
      </c>
      <c r="F11" s="5">
        <f t="shared" si="0"/>
        <v>-7.0000000000000284E-2</v>
      </c>
      <c r="H11" s="21" t="s">
        <v>9</v>
      </c>
      <c r="I11" s="14">
        <v>1.2</v>
      </c>
      <c r="K11" s="28" t="s">
        <v>9</v>
      </c>
      <c r="L11" s="14">
        <v>11.45</v>
      </c>
      <c r="M11" s="1" t="s">
        <v>66</v>
      </c>
      <c r="N11" s="58">
        <v>5.4200000000000003E-3</v>
      </c>
    </row>
    <row r="12" spans="1:15" ht="19.95" customHeight="1" x14ac:dyDescent="0.3">
      <c r="A12" s="18" t="s">
        <v>1</v>
      </c>
      <c r="B12" s="6">
        <f t="shared" ref="B12:B13" si="1">B6-I6</f>
        <v>4.0000000000000036E-2</v>
      </c>
      <c r="C12" s="7">
        <f t="shared" si="0"/>
        <v>0</v>
      </c>
      <c r="D12" s="7">
        <f t="shared" si="0"/>
        <v>8.0000000000000071E-2</v>
      </c>
      <c r="E12" s="7">
        <f t="shared" si="0"/>
        <v>4.0000000000000036E-2</v>
      </c>
      <c r="F12" s="8">
        <f t="shared" si="0"/>
        <v>2.0000000000000018E-2</v>
      </c>
      <c r="H12" s="21" t="s">
        <v>10</v>
      </c>
      <c r="I12" s="14">
        <v>0.96</v>
      </c>
      <c r="K12" s="28" t="s">
        <v>10</v>
      </c>
      <c r="L12" s="14">
        <v>3.24</v>
      </c>
    </row>
    <row r="13" spans="1:15" ht="19.95" customHeight="1" thickBot="1" x14ac:dyDescent="0.35">
      <c r="A13" s="19" t="s">
        <v>2</v>
      </c>
      <c r="B13" s="9">
        <f t="shared" si="1"/>
        <v>3.999999999999998E-2</v>
      </c>
      <c r="C13" s="10">
        <f t="shared" si="0"/>
        <v>0</v>
      </c>
      <c r="D13" s="10">
        <f t="shared" si="0"/>
        <v>4.0000000000000036E-2</v>
      </c>
      <c r="E13" s="10">
        <f t="shared" si="0"/>
        <v>3.0000000000000027E-2</v>
      </c>
      <c r="F13" s="11">
        <f t="shared" si="0"/>
        <v>1.0000000000000009E-2</v>
      </c>
      <c r="H13" s="22"/>
      <c r="I13" s="14"/>
      <c r="K13" s="29"/>
      <c r="L13" s="14"/>
    </row>
    <row r="14" spans="1:15" ht="19.95" customHeight="1" x14ac:dyDescent="0.3">
      <c r="B14" s="37"/>
      <c r="H14" s="21" t="s">
        <v>11</v>
      </c>
      <c r="I14" s="14">
        <v>1</v>
      </c>
      <c r="K14" s="28" t="s">
        <v>11</v>
      </c>
      <c r="L14" s="14">
        <v>23.79</v>
      </c>
    </row>
    <row r="15" spans="1:15" ht="19.95" customHeight="1" thickBot="1" x14ac:dyDescent="0.35">
      <c r="A15" s="12" t="s">
        <v>39</v>
      </c>
      <c r="H15" s="21" t="s">
        <v>12</v>
      </c>
      <c r="I15" s="14">
        <v>1</v>
      </c>
      <c r="K15" s="28" t="s">
        <v>12</v>
      </c>
      <c r="L15" s="14">
        <v>10.48</v>
      </c>
    </row>
    <row r="16" spans="1:15" ht="19.95" customHeight="1" thickBot="1" x14ac:dyDescent="0.35">
      <c r="A16" s="2"/>
      <c r="B16" s="16" t="s">
        <v>3</v>
      </c>
      <c r="C16" s="16" t="s">
        <v>4</v>
      </c>
      <c r="D16" s="16" t="s">
        <v>5</v>
      </c>
      <c r="E16" s="16" t="s">
        <v>6</v>
      </c>
      <c r="F16" s="17" t="s">
        <v>7</v>
      </c>
      <c r="H16" s="21" t="s">
        <v>13</v>
      </c>
      <c r="I16" s="14">
        <v>1</v>
      </c>
      <c r="K16" s="28" t="s">
        <v>13</v>
      </c>
      <c r="L16" s="14">
        <v>35.049999999999997</v>
      </c>
    </row>
    <row r="17" spans="1:12" ht="19.95" customHeight="1" x14ac:dyDescent="0.3">
      <c r="A17" s="18" t="s">
        <v>0</v>
      </c>
      <c r="B17" s="3">
        <f>(B11/I5)*100</f>
        <v>0.64249655805415584</v>
      </c>
      <c r="C17" s="4">
        <f t="shared" ref="C17:F19" si="2">(C11/J5)*100</f>
        <v>2.206619859578725</v>
      </c>
      <c r="D17" s="4">
        <f t="shared" si="2"/>
        <v>0.45170257123001739</v>
      </c>
      <c r="E17" s="4">
        <f t="shared" si="2"/>
        <v>0.68027210884353795</v>
      </c>
      <c r="F17" s="5">
        <f t="shared" si="2"/>
        <v>-0.56179775280899102</v>
      </c>
      <c r="H17" s="21" t="s">
        <v>14</v>
      </c>
      <c r="I17" s="14">
        <v>1</v>
      </c>
      <c r="K17" s="28" t="s">
        <v>14</v>
      </c>
      <c r="L17" s="14">
        <v>14.12</v>
      </c>
    </row>
    <row r="18" spans="1:12" ht="19.95" customHeight="1" thickBot="1" x14ac:dyDescent="0.35">
      <c r="A18" s="18" t="s">
        <v>1</v>
      </c>
      <c r="B18" s="6">
        <f t="shared" ref="B18:B19" si="3">(B12/I6)*100</f>
        <v>2.3668639053254457</v>
      </c>
      <c r="C18" s="7">
        <f>(C12/J6)*100</f>
        <v>0</v>
      </c>
      <c r="D18" s="7">
        <f t="shared" si="2"/>
        <v>1.6260162601626031</v>
      </c>
      <c r="E18" s="7">
        <f t="shared" si="2"/>
        <v>3.1007751937984525</v>
      </c>
      <c r="F18" s="8">
        <f t="shared" si="2"/>
        <v>0.65359477124183063</v>
      </c>
      <c r="H18" s="23" t="s">
        <v>15</v>
      </c>
      <c r="I18" s="15">
        <v>1</v>
      </c>
      <c r="K18" s="30" t="s">
        <v>15</v>
      </c>
      <c r="L18" s="15">
        <v>15.93</v>
      </c>
    </row>
    <row r="19" spans="1:12" ht="19.95" customHeight="1" thickBot="1" x14ac:dyDescent="0.35">
      <c r="A19" s="19" t="s">
        <v>2</v>
      </c>
      <c r="B19" s="9">
        <f t="shared" si="3"/>
        <v>12.499999999999993</v>
      </c>
      <c r="C19" s="10">
        <f t="shared" si="2"/>
        <v>0</v>
      </c>
      <c r="D19" s="10">
        <f t="shared" si="2"/>
        <v>3.3333333333333366</v>
      </c>
      <c r="E19" s="10">
        <f t="shared" si="2"/>
        <v>2.8301886792452855</v>
      </c>
      <c r="F19" s="11">
        <f t="shared" si="2"/>
        <v>2.3809523809523832</v>
      </c>
    </row>
    <row r="20" spans="1:12" ht="19.95" customHeight="1" thickBot="1" x14ac:dyDescent="0.35">
      <c r="B20" s="37"/>
      <c r="H20" s="12" t="s">
        <v>24</v>
      </c>
    </row>
    <row r="21" spans="1:12" ht="19.95" customHeight="1" x14ac:dyDescent="0.3">
      <c r="A21" s="24" t="s">
        <v>21</v>
      </c>
      <c r="B21" s="24"/>
      <c r="C21" s="24"/>
      <c r="D21" s="24" cm="1">
        <f t="array" ref="D21">SUM(ABS(B11:F13))</f>
        <v>0.93999999999999906</v>
      </c>
      <c r="E21" s="24" t="s">
        <v>22</v>
      </c>
      <c r="F21" s="24"/>
      <c r="H21" s="34" t="s">
        <v>34</v>
      </c>
      <c r="I21" s="31">
        <v>0.75</v>
      </c>
      <c r="K21" s="12"/>
    </row>
    <row r="22" spans="1:12" ht="19.95" customHeight="1" x14ac:dyDescent="0.3">
      <c r="A22" s="24" t="s">
        <v>38</v>
      </c>
      <c r="B22" s="25"/>
      <c r="C22" s="25"/>
      <c r="D22" s="26" cm="1">
        <f t="array" ref="D22">SUM(ABS(B17:F19))</f>
        <v>33.334613374574758</v>
      </c>
      <c r="E22" s="24" t="s">
        <v>20</v>
      </c>
      <c r="F22" s="24"/>
      <c r="H22" s="35" t="s">
        <v>29</v>
      </c>
      <c r="I22" s="32">
        <v>0.37</v>
      </c>
      <c r="K22" s="12"/>
    </row>
    <row r="23" spans="1:12" ht="19.95" customHeight="1" x14ac:dyDescent="0.3">
      <c r="H23" s="35" t="s">
        <v>37</v>
      </c>
      <c r="I23" s="32">
        <v>1.05</v>
      </c>
      <c r="K23" s="12"/>
    </row>
    <row r="24" spans="1:12" ht="19.95" customHeight="1" x14ac:dyDescent="0.3">
      <c r="A24" s="12" t="s">
        <v>44</v>
      </c>
      <c r="H24" s="35" t="s">
        <v>30</v>
      </c>
      <c r="I24" s="32">
        <v>0.43</v>
      </c>
      <c r="K24" s="12"/>
    </row>
    <row r="25" spans="1:12" ht="19.95" customHeight="1" x14ac:dyDescent="0.3">
      <c r="A25" s="1" t="s">
        <v>45</v>
      </c>
      <c r="H25" s="35" t="s">
        <v>41</v>
      </c>
      <c r="I25" s="32">
        <v>0.45</v>
      </c>
      <c r="K25" s="12"/>
    </row>
    <row r="26" spans="1:12" ht="19.95" customHeight="1" x14ac:dyDescent="0.3">
      <c r="A26" s="1" t="s">
        <v>46</v>
      </c>
      <c r="B26" s="39" t="s">
        <v>47</v>
      </c>
      <c r="H26" s="38" t="s">
        <v>35</v>
      </c>
      <c r="I26" s="32">
        <v>0.56000000000000005</v>
      </c>
      <c r="K26" s="12"/>
    </row>
    <row r="27" spans="1:12" ht="19.95" customHeight="1" x14ac:dyDescent="0.3">
      <c r="A27" s="1" t="s">
        <v>48</v>
      </c>
      <c r="B27" s="39" t="s">
        <v>49</v>
      </c>
      <c r="H27" s="38" t="s">
        <v>25</v>
      </c>
      <c r="I27" s="32">
        <v>0.1</v>
      </c>
      <c r="K27" s="12"/>
    </row>
    <row r="28" spans="1:12" ht="19.95" customHeight="1" x14ac:dyDescent="0.3">
      <c r="H28" s="38" t="s">
        <v>31</v>
      </c>
      <c r="I28" s="32">
        <v>1.22</v>
      </c>
      <c r="K28" s="12"/>
    </row>
    <row r="29" spans="1:12" ht="19.95" customHeight="1" x14ac:dyDescent="0.3">
      <c r="A29" s="53" t="s">
        <v>46</v>
      </c>
      <c r="H29" s="38" t="s">
        <v>36</v>
      </c>
      <c r="I29" s="32">
        <v>0.38</v>
      </c>
      <c r="K29" s="12"/>
    </row>
    <row r="30" spans="1:12" ht="19.95" customHeight="1" thickBot="1" x14ac:dyDescent="0.35">
      <c r="A30" s="12" t="s">
        <v>69</v>
      </c>
      <c r="C30" s="1" t="s">
        <v>50</v>
      </c>
      <c r="H30" s="38" t="s">
        <v>28</v>
      </c>
      <c r="I30" s="32">
        <v>0.66</v>
      </c>
      <c r="K30" s="12"/>
    </row>
    <row r="31" spans="1:12" ht="19.95" customHeight="1" thickBot="1" x14ac:dyDescent="0.35">
      <c r="A31" s="48" t="s">
        <v>51</v>
      </c>
      <c r="B31" s="49" t="s">
        <v>52</v>
      </c>
      <c r="C31" s="50" t="s">
        <v>53</v>
      </c>
      <c r="D31" s="51" t="s">
        <v>54</v>
      </c>
      <c r="H31" s="35" t="s">
        <v>42</v>
      </c>
      <c r="I31" s="32">
        <v>0.66</v>
      </c>
    </row>
    <row r="32" spans="1:12" ht="19.95" customHeight="1" x14ac:dyDescent="0.3">
      <c r="A32" s="45">
        <v>10</v>
      </c>
      <c r="B32" s="46">
        <v>1190.71</v>
      </c>
      <c r="C32" s="46">
        <v>11.9885</v>
      </c>
      <c r="D32" s="47" t="s">
        <v>55</v>
      </c>
      <c r="H32" s="35" t="s">
        <v>33</v>
      </c>
      <c r="I32" s="32">
        <v>0.42</v>
      </c>
    </row>
    <row r="33" spans="1:22" ht="19.95" customHeight="1" x14ac:dyDescent="0.3">
      <c r="A33" s="42">
        <v>20</v>
      </c>
      <c r="B33" s="40">
        <v>1192.08</v>
      </c>
      <c r="C33" s="40">
        <v>12.007899999999999</v>
      </c>
      <c r="D33" s="32">
        <f>(C33-C32)/(B33-B32)</f>
        <v>1.4160583941606381E-2</v>
      </c>
      <c r="H33" s="35" t="s">
        <v>32</v>
      </c>
      <c r="I33" s="32">
        <v>1.25</v>
      </c>
    </row>
    <row r="34" spans="1:22" ht="19.95" customHeight="1" x14ac:dyDescent="0.3">
      <c r="A34" s="42">
        <v>30</v>
      </c>
      <c r="B34" s="40">
        <v>1193.45</v>
      </c>
      <c r="C34" s="40">
        <v>12.026999999999999</v>
      </c>
      <c r="D34" s="32">
        <f>(C34-C33)/(B34-B33)</f>
        <v>1.3941605839414778E-2</v>
      </c>
      <c r="H34" s="35" t="s">
        <v>26</v>
      </c>
      <c r="I34" s="32">
        <v>1.1000000000000001</v>
      </c>
    </row>
    <row r="35" spans="1:22" ht="19.95" customHeight="1" thickBot="1" x14ac:dyDescent="0.35">
      <c r="A35" s="43">
        <v>40</v>
      </c>
      <c r="B35" s="44">
        <v>1194.82</v>
      </c>
      <c r="C35" s="44">
        <v>12.046099999999999</v>
      </c>
      <c r="D35" s="33">
        <f>(C35-C34)/(B35-B34)</f>
        <v>1.3941605839417092E-2</v>
      </c>
      <c r="H35" s="36" t="s">
        <v>27</v>
      </c>
      <c r="I35" s="33">
        <v>0.25</v>
      </c>
    </row>
    <row r="36" spans="1:22" ht="19.95" customHeight="1" thickBot="1" x14ac:dyDescent="0.35">
      <c r="A36" s="57" t="s">
        <v>63</v>
      </c>
      <c r="B36" s="57"/>
      <c r="C36" s="57"/>
      <c r="D36" s="57"/>
    </row>
    <row r="37" spans="1:22" ht="19.95" customHeight="1" thickBot="1" x14ac:dyDescent="0.35">
      <c r="A37" s="1" t="s">
        <v>56</v>
      </c>
      <c r="B37" s="52">
        <f>AVERAGE(D33:D35)</f>
        <v>1.4014598540146084E-2</v>
      </c>
      <c r="C37" s="12" t="s">
        <v>57</v>
      </c>
      <c r="D37" s="60">
        <f>B37*(1/(20.122+1))</f>
        <v>6.6350717451690573E-4</v>
      </c>
      <c r="E37" s="12" t="s">
        <v>58</v>
      </c>
      <c r="H37" s="34" t="s">
        <v>34</v>
      </c>
      <c r="I37" s="35" t="s">
        <v>29</v>
      </c>
      <c r="J37" s="35" t="s">
        <v>37</v>
      </c>
      <c r="K37" s="35" t="s">
        <v>30</v>
      </c>
      <c r="L37" s="35" t="s">
        <v>41</v>
      </c>
      <c r="M37" s="38" t="s">
        <v>35</v>
      </c>
      <c r="N37" s="38" t="s">
        <v>25</v>
      </c>
      <c r="O37" s="38" t="s">
        <v>31</v>
      </c>
      <c r="P37" s="38" t="s">
        <v>36</v>
      </c>
      <c r="Q37" s="38" t="s">
        <v>28</v>
      </c>
      <c r="R37" s="35" t="s">
        <v>42</v>
      </c>
      <c r="S37" s="35" t="s">
        <v>33</v>
      </c>
      <c r="T37" s="35" t="s">
        <v>32</v>
      </c>
      <c r="U37" s="35" t="s">
        <v>26</v>
      </c>
      <c r="V37" s="36" t="s">
        <v>27</v>
      </c>
    </row>
    <row r="38" spans="1:22" ht="19.95" customHeight="1" thickBot="1" x14ac:dyDescent="0.35">
      <c r="H38" s="31">
        <v>0.75</v>
      </c>
      <c r="I38" s="32">
        <v>0.37</v>
      </c>
      <c r="J38" s="32">
        <v>1.05</v>
      </c>
      <c r="K38" s="32">
        <v>0.43</v>
      </c>
      <c r="L38" s="32">
        <v>0.45</v>
      </c>
      <c r="M38" s="32">
        <v>0.56000000000000005</v>
      </c>
      <c r="N38" s="32">
        <v>0.1</v>
      </c>
      <c r="O38" s="32">
        <v>1.22</v>
      </c>
      <c r="P38" s="32">
        <v>0.38</v>
      </c>
      <c r="Q38" s="32">
        <v>0.66</v>
      </c>
      <c r="R38" s="32">
        <v>0.66</v>
      </c>
      <c r="S38" s="32">
        <v>0.42</v>
      </c>
      <c r="T38" s="32">
        <v>1.25</v>
      </c>
      <c r="U38" s="32">
        <v>1.1000000000000001</v>
      </c>
      <c r="V38" s="33">
        <v>0.25</v>
      </c>
    </row>
    <row r="39" spans="1:22" ht="19.95" customHeight="1" x14ac:dyDescent="0.3">
      <c r="A39" s="53" t="s">
        <v>48</v>
      </c>
    </row>
    <row r="40" spans="1:22" ht="19.95" customHeight="1" thickBot="1" x14ac:dyDescent="0.35">
      <c r="A40" s="12" t="s">
        <v>59</v>
      </c>
      <c r="B40" s="12"/>
      <c r="C40" s="12" t="s">
        <v>60</v>
      </c>
    </row>
    <row r="41" spans="1:22" ht="19.95" customHeight="1" thickBot="1" x14ac:dyDescent="0.35">
      <c r="A41" s="48" t="s">
        <v>51</v>
      </c>
      <c r="B41" s="49" t="s">
        <v>72</v>
      </c>
      <c r="C41" s="50" t="s">
        <v>73</v>
      </c>
      <c r="D41" s="51" t="s">
        <v>54</v>
      </c>
    </row>
    <row r="42" spans="1:22" ht="19.95" customHeight="1" x14ac:dyDescent="0.3">
      <c r="A42" s="2">
        <v>10</v>
      </c>
      <c r="B42" s="41">
        <v>2.1473800000000001</v>
      </c>
      <c r="C42" s="41">
        <v>3.53803</v>
      </c>
      <c r="D42" s="31" t="s">
        <v>55</v>
      </c>
    </row>
    <row r="43" spans="1:22" ht="19.95" customHeight="1" x14ac:dyDescent="0.3">
      <c r="A43" s="42">
        <v>20</v>
      </c>
      <c r="B43" s="40">
        <v>2.9157999999999999</v>
      </c>
      <c r="C43" s="40">
        <v>3.5524</v>
      </c>
      <c r="D43" s="32">
        <f>(C43-C42)/(B43-B42)</f>
        <v>1.8700710548918555E-2</v>
      </c>
    </row>
    <row r="44" spans="1:22" ht="19.95" customHeight="1" x14ac:dyDescent="0.3">
      <c r="A44" s="42">
        <v>30</v>
      </c>
      <c r="B44" s="40">
        <v>3.67991</v>
      </c>
      <c r="C44" s="40">
        <v>3.5666600000000002</v>
      </c>
      <c r="D44" s="32">
        <f t="shared" ref="D44:D48" si="4">(C44-C43)/(B44-B43)</f>
        <v>1.8662234495033646E-2</v>
      </c>
    </row>
    <row r="45" spans="1:22" ht="19.95" customHeight="1" x14ac:dyDescent="0.3">
      <c r="A45" s="54">
        <v>40</v>
      </c>
      <c r="B45" s="55">
        <v>4.4392199999999997</v>
      </c>
      <c r="C45" s="55">
        <v>3.5809099999999998</v>
      </c>
      <c r="D45" s="32">
        <f t="shared" si="4"/>
        <v>1.8767038495475705E-2</v>
      </c>
    </row>
    <row r="46" spans="1:22" ht="19.95" customHeight="1" x14ac:dyDescent="0.3">
      <c r="A46" s="54">
        <v>50</v>
      </c>
      <c r="B46" s="55">
        <v>5.1937499999999996</v>
      </c>
      <c r="C46" s="55">
        <v>3.5951599999999999</v>
      </c>
      <c r="D46" s="32">
        <f t="shared" si="4"/>
        <v>1.888592898890713E-2</v>
      </c>
    </row>
    <row r="47" spans="1:22" ht="19.95" customHeight="1" x14ac:dyDescent="0.3">
      <c r="A47" s="54">
        <v>60</v>
      </c>
      <c r="B47" s="55">
        <v>5.9435200000000004</v>
      </c>
      <c r="C47" s="55">
        <v>3.6093999999999999</v>
      </c>
      <c r="D47" s="32">
        <f t="shared" si="4"/>
        <v>1.8992491030582734E-2</v>
      </c>
    </row>
    <row r="48" spans="1:22" ht="19.95" customHeight="1" thickBot="1" x14ac:dyDescent="0.35">
      <c r="A48" s="43">
        <v>70</v>
      </c>
      <c r="B48" s="44">
        <v>6.6885399999999997</v>
      </c>
      <c r="C48" s="44">
        <v>3.62364</v>
      </c>
      <c r="D48" s="33">
        <f t="shared" si="4"/>
        <v>1.9113580843467346E-2</v>
      </c>
    </row>
    <row r="49" spans="1:3" ht="19.95" customHeight="1" x14ac:dyDescent="0.3">
      <c r="A49" s="12" t="s">
        <v>56</v>
      </c>
      <c r="B49" s="60">
        <f>AVERAGE(D43:D48)</f>
        <v>1.8853664067064183E-2</v>
      </c>
      <c r="C49" s="1" t="s">
        <v>74</v>
      </c>
    </row>
    <row r="72" spans="2:2" ht="19.95" customHeight="1" x14ac:dyDescent="0.3">
      <c r="B72" s="56"/>
    </row>
    <row r="83" spans="2:2" ht="19.95" customHeight="1" x14ac:dyDescent="0.3">
      <c r="B83" s="5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BA4847BB2B74A94E70B41B376D420" ma:contentTypeVersion="17" ma:contentTypeDescription="Create a new document." ma:contentTypeScope="" ma:versionID="16e506cfda0f34500cc78ef1d6becf0b">
  <xsd:schema xmlns:xsd="http://www.w3.org/2001/XMLSchema" xmlns:xs="http://www.w3.org/2001/XMLSchema" xmlns:p="http://schemas.microsoft.com/office/2006/metadata/properties" xmlns:ns2="23d5d9bf-f68f-46ca-ade4-42d82e05e1a5" xmlns:ns3="b14ff385-8857-4c58-9db5-6fb14afe97f2" xmlns:ns4="ab06a5aa-8e31-4bdb-9b13-38c58a92ec8a" targetNamespace="http://schemas.microsoft.com/office/2006/metadata/properties" ma:root="true" ma:fieldsID="8705f15b914ef7fc087bd9e7c1bda879" ns2:_="" ns3:_="" ns4:_="">
    <xsd:import namespace="23d5d9bf-f68f-46ca-ade4-42d82e05e1a5"/>
    <xsd:import namespace="b14ff385-8857-4c58-9db5-6fb14afe97f2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5d9bf-f68f-46ca-ade4-42d82e05e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ff385-8857-4c58-9db5-6fb14afe9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70ef6c8-65c4-4b6e-ab74-9d03595dfd84}" ma:internalName="TaxCatchAll" ma:showField="CatchAllData" ma:web="b14ff385-8857-4c58-9db5-6fb14afe9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06a5aa-8e31-4bdb-9b13-38c58a92ec8a" xsi:nil="true"/>
    <lcf76f155ced4ddcb4097134ff3c332f xmlns="23d5d9bf-f68f-46ca-ade4-42d82e05e1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CD196E-9B72-46F1-AA72-AF6410457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5d9bf-f68f-46ca-ade4-42d82e05e1a5"/>
    <ds:schemaRef ds:uri="b14ff385-8857-4c58-9db5-6fb14afe97f2"/>
    <ds:schemaRef ds:uri="ab06a5aa-8e31-4bdb-9b13-38c58a92e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4DE686-A059-431B-A277-EA8C7F8FC9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39C303-20C4-4537-8943-5EB71D4090AC}">
  <ds:schemaRefs>
    <ds:schemaRef ds:uri="http://schemas.microsoft.com/office/2006/metadata/properties"/>
    <ds:schemaRef ds:uri="http://schemas.microsoft.com/office/infopath/2007/PartnerControls"/>
    <ds:schemaRef ds:uri="ab06a5aa-8e31-4bdb-9b13-38c58a92ec8a"/>
    <ds:schemaRef ds:uri="23d5d9bf-f68f-46ca-ade4-42d82e05e1a5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v2.10</vt:lpstr>
      <vt:lpstr>v1</vt:lpstr>
      <vt:lpstr>v2</vt:lpstr>
      <vt:lpstr>v3</vt:lpstr>
      <vt:lpstr>v4</vt:lpstr>
      <vt:lpstr>v2.1</vt:lpstr>
      <vt:lpstr>v2.2</vt:lpstr>
      <vt:lpstr>v2.3</vt:lpstr>
      <vt:lpstr>v2.4</vt:lpstr>
      <vt:lpstr>v3.1</vt:lpstr>
      <vt:lpstr>v3.2</vt:lpstr>
      <vt:lpstr>v3.3</vt:lpstr>
      <vt:lpstr>v3.4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</dc:creator>
  <cp:lastModifiedBy>Jeremy Chan</cp:lastModifiedBy>
  <dcterms:created xsi:type="dcterms:W3CDTF">2024-11-21T17:46:39Z</dcterms:created>
  <dcterms:modified xsi:type="dcterms:W3CDTF">2025-03-28T21:39:24Z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0x010100555BA4847BB2B74A94E70B41B376D420</vt:lpwstr>
  </property>
  <property fmtid="{D5CDD505-2E9C-101B-9397-08002B2CF9AE}" pid="3" name="MediaServiceImageTags">
    <vt:lpwstr/>
  </property>
</Properties>
</file>