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.sharepoint.com/sites/og_nsf_leap-hi_2021start/Shared Documents/General/Project (funded) documents/Thrusts/T5 System dynamics/Working Documents/"/>
    </mc:Choice>
  </mc:AlternateContent>
  <xr:revisionPtr revIDLastSave="1315" documentId="8_{9D4B6E2E-0B76-4A1E-834E-F93E1E614EA7}" xr6:coauthVersionLast="47" xr6:coauthVersionMax="47" xr10:uidLastSave="{F58C8A60-77CB-43B1-9558-37B41F38D07F}"/>
  <bookViews>
    <workbookView xWindow="-28920" yWindow="-8595" windowWidth="29040" windowHeight="15840" activeTab="11" xr2:uid="{A5F09D2D-A2BA-4CFA-9A12-E194BA86975C}"/>
  </bookViews>
  <sheets>
    <sheet name="v1.5" sheetId="19" r:id="rId1"/>
    <sheet name="v2.0" sheetId="20" r:id="rId2"/>
    <sheet name="v2.1" sheetId="21" r:id="rId3"/>
    <sheet name="v2.2" sheetId="22" r:id="rId4"/>
    <sheet name="v2.3" sheetId="23" r:id="rId5"/>
    <sheet name="v2.4" sheetId="24" r:id="rId6"/>
    <sheet name="v2.5" sheetId="25" r:id="rId7"/>
    <sheet name="v2.6" sheetId="26" r:id="rId8"/>
    <sheet name="v2.7" sheetId="27" r:id="rId9"/>
    <sheet name="v2.8" sheetId="28" r:id="rId10"/>
    <sheet name="v2.9" sheetId="29" r:id="rId11"/>
    <sheet name="v2.10" sheetId="3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30" l="1"/>
  <c r="D58" i="30"/>
  <c r="D57" i="30"/>
  <c r="D56" i="30"/>
  <c r="D55" i="30"/>
  <c r="D54" i="30"/>
  <c r="D48" i="30"/>
  <c r="D44" i="30"/>
  <c r="D45" i="30"/>
  <c r="D46" i="30"/>
  <c r="D47" i="30"/>
  <c r="D43" i="30"/>
  <c r="B49" i="30" s="1"/>
  <c r="D34" i="30"/>
  <c r="D35" i="30"/>
  <c r="D33" i="30"/>
  <c r="B37" i="30" s="1"/>
  <c r="D37" i="30" s="1"/>
  <c r="B19" i="30"/>
  <c r="F18" i="30"/>
  <c r="F13" i="30"/>
  <c r="E13" i="30"/>
  <c r="E19" i="30" s="1"/>
  <c r="D13" i="30"/>
  <c r="D19" i="30" s="1"/>
  <c r="C13" i="30"/>
  <c r="C19" i="30" s="1"/>
  <c r="B13" i="30"/>
  <c r="F12" i="30"/>
  <c r="E12" i="30"/>
  <c r="E18" i="30" s="1"/>
  <c r="D12" i="30"/>
  <c r="D18" i="30" s="1"/>
  <c r="C12" i="30"/>
  <c r="C18" i="30" s="1"/>
  <c r="B12" i="30"/>
  <c r="B18" i="30" s="1"/>
  <c r="F11" i="30"/>
  <c r="F17" i="30" s="1"/>
  <c r="E11" i="30"/>
  <c r="E17" i="30" s="1"/>
  <c r="D11" i="30"/>
  <c r="D17" i="30" s="1"/>
  <c r="C11" i="30"/>
  <c r="C17" i="30" s="1"/>
  <c r="B11" i="30"/>
  <c r="B17" i="30" s="1"/>
  <c r="F13" i="29"/>
  <c r="F19" i="29" s="1"/>
  <c r="E13" i="29"/>
  <c r="E19" i="29" s="1"/>
  <c r="D13" i="29"/>
  <c r="D19" i="29" s="1"/>
  <c r="C13" i="29"/>
  <c r="C19" i="29" s="1"/>
  <c r="B13" i="29"/>
  <c r="B19" i="29" s="1"/>
  <c r="F12" i="29"/>
  <c r="F18" i="29" s="1"/>
  <c r="E12" i="29"/>
  <c r="E18" i="29" s="1"/>
  <c r="D12" i="29"/>
  <c r="D18" i="29" s="1"/>
  <c r="C12" i="29"/>
  <c r="C18" i="29" s="1"/>
  <c r="B12" i="29"/>
  <c r="B18" i="29" s="1"/>
  <c r="F11" i="29"/>
  <c r="F17" i="29" s="1"/>
  <c r="E11" i="29"/>
  <c r="E17" i="29" s="1"/>
  <c r="D11" i="29"/>
  <c r="D17" i="29" s="1"/>
  <c r="C11" i="29"/>
  <c r="C17" i="29" s="1"/>
  <c r="B11" i="29"/>
  <c r="D21" i="28" a="1"/>
  <c r="D21" i="28" s="1"/>
  <c r="F13" i="28"/>
  <c r="F19" i="28" s="1"/>
  <c r="E13" i="28"/>
  <c r="E19" i="28" s="1"/>
  <c r="D13" i="28"/>
  <c r="D19" i="28" s="1"/>
  <c r="C13" i="28"/>
  <c r="C19" i="28" s="1"/>
  <c r="B13" i="28"/>
  <c r="B19" i="28" s="1"/>
  <c r="F12" i="28"/>
  <c r="F18" i="28" s="1"/>
  <c r="E12" i="28"/>
  <c r="E18" i="28" s="1"/>
  <c r="D12" i="28"/>
  <c r="D18" i="28" s="1"/>
  <c r="C12" i="28"/>
  <c r="C18" i="28" s="1"/>
  <c r="B12" i="28"/>
  <c r="B18" i="28" s="1"/>
  <c r="F11" i="28"/>
  <c r="F17" i="28" s="1"/>
  <c r="E11" i="28"/>
  <c r="E17" i="28" s="1"/>
  <c r="D11" i="28"/>
  <c r="D17" i="28" s="1"/>
  <c r="C11" i="28"/>
  <c r="C17" i="28" s="1"/>
  <c r="B11" i="28"/>
  <c r="B17" i="28" s="1"/>
  <c r="F13" i="27"/>
  <c r="F19" i="27" s="1"/>
  <c r="E13" i="27"/>
  <c r="E19" i="27" s="1"/>
  <c r="D13" i="27"/>
  <c r="D19" i="27" s="1"/>
  <c r="C13" i="27"/>
  <c r="C19" i="27" s="1"/>
  <c r="B13" i="27"/>
  <c r="B19" i="27" s="1"/>
  <c r="F12" i="27"/>
  <c r="F18" i="27" s="1"/>
  <c r="E12" i="27"/>
  <c r="E18" i="27" s="1"/>
  <c r="D12" i="27"/>
  <c r="D18" i="27" s="1"/>
  <c r="C12" i="27"/>
  <c r="C18" i="27" s="1"/>
  <c r="B12" i="27"/>
  <c r="B18" i="27" s="1"/>
  <c r="F11" i="27"/>
  <c r="F17" i="27" s="1"/>
  <c r="E11" i="27"/>
  <c r="E17" i="27" s="1"/>
  <c r="D11" i="27"/>
  <c r="D17" i="27" s="1"/>
  <c r="C11" i="27"/>
  <c r="C17" i="27" s="1"/>
  <c r="B11" i="27"/>
  <c r="B17" i="27" s="1"/>
  <c r="F13" i="26"/>
  <c r="F19" i="26" s="1"/>
  <c r="E13" i="26"/>
  <c r="E19" i="26" s="1"/>
  <c r="D13" i="26"/>
  <c r="D19" i="26" s="1"/>
  <c r="C13" i="26"/>
  <c r="C19" i="26" s="1"/>
  <c r="B13" i="26"/>
  <c r="B19" i="26" s="1"/>
  <c r="F12" i="26"/>
  <c r="F18" i="26" s="1"/>
  <c r="E12" i="26"/>
  <c r="E18" i="26" s="1"/>
  <c r="D12" i="26"/>
  <c r="D18" i="26" s="1"/>
  <c r="C12" i="26"/>
  <c r="C18" i="26" s="1"/>
  <c r="B12" i="26"/>
  <c r="B18" i="26" s="1"/>
  <c r="F11" i="26"/>
  <c r="F17" i="26" s="1"/>
  <c r="E11" i="26"/>
  <c r="E17" i="26" s="1"/>
  <c r="D11" i="26"/>
  <c r="D17" i="26" s="1"/>
  <c r="C11" i="26"/>
  <c r="C17" i="26" s="1"/>
  <c r="B11" i="26"/>
  <c r="B60" i="30" l="1"/>
  <c r="B14" i="30" a="1"/>
  <c r="B14" i="30" s="1"/>
  <c r="D21" i="30" a="1"/>
  <c r="D21" i="30" s="1"/>
  <c r="C14" i="30" a="1"/>
  <c r="C14" i="30" s="1"/>
  <c r="F19" i="30"/>
  <c r="D22" i="30" s="1" a="1"/>
  <c r="D22" i="30" s="1"/>
  <c r="D21" i="29" a="1"/>
  <c r="D21" i="29" s="1"/>
  <c r="B17" i="29"/>
  <c r="D22" i="29" s="1" a="1"/>
  <c r="D22" i="29" s="1"/>
  <c r="D22" i="28" a="1"/>
  <c r="D22" i="28" s="1"/>
  <c r="D22" i="27" a="1"/>
  <c r="D22" i="27" s="1"/>
  <c r="D21" i="27" a="1"/>
  <c r="D21" i="27" s="1"/>
  <c r="D21" i="26" a="1"/>
  <c r="D21" i="26" s="1"/>
  <c r="B17" i="26"/>
  <c r="D22" i="26" s="1" a="1"/>
  <c r="D22" i="26" s="1"/>
  <c r="D17" i="25"/>
  <c r="F13" i="25"/>
  <c r="F19" i="25" s="1"/>
  <c r="E13" i="25"/>
  <c r="E19" i="25" s="1"/>
  <c r="D13" i="25"/>
  <c r="D19" i="25" s="1"/>
  <c r="C13" i="25"/>
  <c r="C19" i="25" s="1"/>
  <c r="B13" i="25"/>
  <c r="B19" i="25" s="1"/>
  <c r="F12" i="25"/>
  <c r="F18" i="25" s="1"/>
  <c r="E12" i="25"/>
  <c r="E18" i="25" s="1"/>
  <c r="D12" i="25"/>
  <c r="D18" i="25" s="1"/>
  <c r="C12" i="25"/>
  <c r="C18" i="25" s="1"/>
  <c r="B12" i="25"/>
  <c r="B18" i="25" s="1"/>
  <c r="F11" i="25"/>
  <c r="F17" i="25" s="1"/>
  <c r="E11" i="25"/>
  <c r="E17" i="25" s="1"/>
  <c r="D11" i="25"/>
  <c r="C11" i="25"/>
  <c r="C17" i="25" s="1"/>
  <c r="B11" i="25"/>
  <c r="B17" i="25" s="1"/>
  <c r="F13" i="24"/>
  <c r="F19" i="24" s="1"/>
  <c r="E13" i="24"/>
  <c r="E19" i="24" s="1"/>
  <c r="D13" i="24"/>
  <c r="D19" i="24" s="1"/>
  <c r="C13" i="24"/>
  <c r="C19" i="24" s="1"/>
  <c r="B13" i="24"/>
  <c r="B19" i="24" s="1"/>
  <c r="F12" i="24"/>
  <c r="F18" i="24" s="1"/>
  <c r="E12" i="24"/>
  <c r="E18" i="24" s="1"/>
  <c r="D12" i="24"/>
  <c r="D18" i="24" s="1"/>
  <c r="C12" i="24"/>
  <c r="C18" i="24" s="1"/>
  <c r="B12" i="24"/>
  <c r="B18" i="24" s="1"/>
  <c r="F11" i="24"/>
  <c r="F17" i="24" s="1"/>
  <c r="E11" i="24"/>
  <c r="E17" i="24" s="1"/>
  <c r="D11" i="24"/>
  <c r="D17" i="24" s="1"/>
  <c r="C11" i="24"/>
  <c r="C17" i="24" s="1"/>
  <c r="B11" i="24"/>
  <c r="B17" i="24" s="1"/>
  <c r="C19" i="23"/>
  <c r="F13" i="23"/>
  <c r="F19" i="23" s="1"/>
  <c r="E13" i="23"/>
  <c r="E19" i="23" s="1"/>
  <c r="D13" i="23"/>
  <c r="D19" i="23" s="1"/>
  <c r="C13" i="23"/>
  <c r="B13" i="23"/>
  <c r="B19" i="23" s="1"/>
  <c r="F12" i="23"/>
  <c r="F18" i="23" s="1"/>
  <c r="E12" i="23"/>
  <c r="E18" i="23" s="1"/>
  <c r="D12" i="23"/>
  <c r="D18" i="23" s="1"/>
  <c r="C12" i="23"/>
  <c r="C18" i="23" s="1"/>
  <c r="B12" i="23"/>
  <c r="B18" i="23" s="1"/>
  <c r="F11" i="23"/>
  <c r="F17" i="23" s="1"/>
  <c r="E11" i="23"/>
  <c r="E17" i="23" s="1"/>
  <c r="D11" i="23"/>
  <c r="D17" i="23" s="1"/>
  <c r="C11" i="23"/>
  <c r="C17" i="23" s="1"/>
  <c r="B11" i="23"/>
  <c r="B17" i="23" s="1"/>
  <c r="F13" i="22"/>
  <c r="F19" i="22" s="1"/>
  <c r="E13" i="22"/>
  <c r="E19" i="22" s="1"/>
  <c r="D13" i="22"/>
  <c r="D19" i="22" s="1"/>
  <c r="C13" i="22"/>
  <c r="C19" i="22" s="1"/>
  <c r="B13" i="22"/>
  <c r="B19" i="22" s="1"/>
  <c r="F12" i="22"/>
  <c r="F18" i="22" s="1"/>
  <c r="E12" i="22"/>
  <c r="E18" i="22" s="1"/>
  <c r="D12" i="22"/>
  <c r="D18" i="22" s="1"/>
  <c r="C12" i="22"/>
  <c r="C18" i="22" s="1"/>
  <c r="B12" i="22"/>
  <c r="B18" i="22" s="1"/>
  <c r="F11" i="22"/>
  <c r="F17" i="22" s="1"/>
  <c r="E11" i="22"/>
  <c r="E17" i="22" s="1"/>
  <c r="D11" i="22"/>
  <c r="D17" i="22" s="1"/>
  <c r="C11" i="22"/>
  <c r="C17" i="22" s="1"/>
  <c r="B11" i="22"/>
  <c r="B17" i="22" s="1"/>
  <c r="F13" i="21"/>
  <c r="F19" i="21" s="1"/>
  <c r="E13" i="21"/>
  <c r="E19" i="21" s="1"/>
  <c r="D13" i="21"/>
  <c r="D19" i="21" s="1"/>
  <c r="C13" i="21"/>
  <c r="C19" i="21" s="1"/>
  <c r="B13" i="21"/>
  <c r="B19" i="21" s="1"/>
  <c r="F12" i="21"/>
  <c r="F18" i="21" s="1"/>
  <c r="E12" i="21"/>
  <c r="E18" i="21" s="1"/>
  <c r="D12" i="21"/>
  <c r="D18" i="21" s="1"/>
  <c r="C12" i="21"/>
  <c r="C18" i="21" s="1"/>
  <c r="B12" i="21"/>
  <c r="B18" i="21" s="1"/>
  <c r="F11" i="21"/>
  <c r="F17" i="21" s="1"/>
  <c r="E11" i="21"/>
  <c r="E17" i="21" s="1"/>
  <c r="D11" i="21"/>
  <c r="D17" i="21" s="1"/>
  <c r="C11" i="21"/>
  <c r="C17" i="21" s="1"/>
  <c r="B11" i="21"/>
  <c r="B17" i="21" s="1"/>
  <c r="D19" i="20"/>
  <c r="F13" i="20"/>
  <c r="F19" i="20" s="1"/>
  <c r="E13" i="20"/>
  <c r="E19" i="20" s="1"/>
  <c r="D13" i="20"/>
  <c r="C13" i="20"/>
  <c r="C19" i="20" s="1"/>
  <c r="B13" i="20"/>
  <c r="B19" i="20" s="1"/>
  <c r="F12" i="20"/>
  <c r="F18" i="20" s="1"/>
  <c r="E12" i="20"/>
  <c r="E18" i="20" s="1"/>
  <c r="D12" i="20"/>
  <c r="C12" i="20"/>
  <c r="C18" i="20" s="1"/>
  <c r="B12" i="20"/>
  <c r="B18" i="20" s="1"/>
  <c r="F11" i="20"/>
  <c r="F17" i="20" s="1"/>
  <c r="E11" i="20"/>
  <c r="E17" i="20" s="1"/>
  <c r="D11" i="20"/>
  <c r="D17" i="20" s="1"/>
  <c r="C11" i="20"/>
  <c r="C17" i="20" s="1"/>
  <c r="B11" i="20"/>
  <c r="B17" i="20" s="1"/>
  <c r="F13" i="19"/>
  <c r="F19" i="19" s="1"/>
  <c r="E13" i="19"/>
  <c r="E19" i="19" s="1"/>
  <c r="D13" i="19"/>
  <c r="D19" i="19" s="1"/>
  <c r="C13" i="19"/>
  <c r="C19" i="19" s="1"/>
  <c r="B13" i="19"/>
  <c r="B19" i="19" s="1"/>
  <c r="F12" i="19"/>
  <c r="F18" i="19" s="1"/>
  <c r="E12" i="19"/>
  <c r="E18" i="19" s="1"/>
  <c r="D12" i="19"/>
  <c r="D18" i="19" s="1"/>
  <c r="C12" i="19"/>
  <c r="C18" i="19" s="1"/>
  <c r="B12" i="19"/>
  <c r="B18" i="19" s="1"/>
  <c r="F11" i="19"/>
  <c r="F17" i="19" s="1"/>
  <c r="E11" i="19"/>
  <c r="E17" i="19" s="1"/>
  <c r="D11" i="19"/>
  <c r="D17" i="19" s="1"/>
  <c r="C11" i="19"/>
  <c r="C17" i="19" s="1"/>
  <c r="B11" i="19"/>
  <c r="B17" i="19" s="1"/>
  <c r="B20" i="30" l="1" a="1"/>
  <c r="B20" i="30" s="1"/>
  <c r="C20" i="30" a="1"/>
  <c r="C20" i="30" s="1"/>
  <c r="D22" i="25" a="1"/>
  <c r="D22" i="25" s="1"/>
  <c r="D21" i="25" a="1"/>
  <c r="D21" i="25" s="1"/>
  <c r="D22" i="24" a="1"/>
  <c r="D22" i="24" s="1"/>
  <c r="D21" i="24" a="1"/>
  <c r="D21" i="24" s="1"/>
  <c r="D22" i="23" a="1"/>
  <c r="D22" i="23" s="1"/>
  <c r="D21" i="23" a="1"/>
  <c r="D21" i="23" s="1"/>
  <c r="D22" i="22" a="1"/>
  <c r="D22" i="22" s="1"/>
  <c r="D21" i="22" a="1"/>
  <c r="D21" i="22" s="1"/>
  <c r="D22" i="21" a="1"/>
  <c r="D22" i="21" s="1"/>
  <c r="D21" i="21" a="1"/>
  <c r="D21" i="21" s="1"/>
  <c r="D21" i="20" a="1"/>
  <c r="D21" i="20" s="1"/>
  <c r="D18" i="20"/>
  <c r="D22" i="20" s="1" a="1"/>
  <c r="D22" i="20" s="1"/>
  <c r="D22" i="19" a="1"/>
  <c r="D22" i="19" s="1"/>
  <c r="D21" i="19" a="1"/>
  <c r="D21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<sst xmlns="http://schemas.openxmlformats.org/spreadsheetml/2006/main" count="946" uniqueCount="78">
  <si>
    <t>Drive</t>
  </si>
  <si>
    <t>NMT</t>
  </si>
  <si>
    <t>Transit</t>
  </si>
  <si>
    <t>Commercial</t>
  </si>
  <si>
    <t>Errand</t>
  </si>
  <si>
    <t>Home</t>
  </si>
  <si>
    <t>WorkSchool</t>
  </si>
  <si>
    <t>SocRec</t>
  </si>
  <si>
    <t>MS Drive</t>
  </si>
  <si>
    <t>MS NMT</t>
  </si>
  <si>
    <t>MS Transit</t>
  </si>
  <si>
    <t>PS Commercial</t>
  </si>
  <si>
    <t>PS ErrandEscort</t>
  </si>
  <si>
    <t>PS Home</t>
  </si>
  <si>
    <t>PS WorkSchool</t>
  </si>
  <si>
    <t>PS SocRec</t>
  </si>
  <si>
    <t>Target Mode-Purpose Splits</t>
  </si>
  <si>
    <t>Difference from target</t>
  </si>
  <si>
    <t>Model outputs</t>
  </si>
  <si>
    <t>Percentage difference from target</t>
  </si>
  <si>
    <t>Instructions: input the "multiplier values" in the current model run, then update the "model outputs"</t>
  </si>
  <si>
    <t>Multiplier Values</t>
  </si>
  <si>
    <t xml:space="preserve">      (Want this &lt; 150)</t>
  </si>
  <si>
    <t>Total absolute difference:</t>
  </si>
  <si>
    <t xml:space="preserve">      (Want this &lt; 15)</t>
  </si>
  <si>
    <t>Overall Mode and Purpose Share Targets</t>
  </si>
  <si>
    <t>MPS-Specific Multipliers</t>
  </si>
  <si>
    <t>NMT-Errand</t>
  </si>
  <si>
    <t>Transit-WS</t>
  </si>
  <si>
    <t>Transit-SR</t>
  </si>
  <si>
    <t>NMT-SR</t>
  </si>
  <si>
    <t>Drive-Errand</t>
  </si>
  <si>
    <t>Drive-WS</t>
  </si>
  <si>
    <t>NMT-Home</t>
  </si>
  <si>
    <t>Transit-Home</t>
  </si>
  <si>
    <t>Transit-Errand</t>
  </si>
  <si>
    <t>Notes after this iteration:</t>
  </si>
  <si>
    <t>Drive-Comm</t>
  </si>
  <si>
    <t>NMT-Comm</t>
  </si>
  <si>
    <t>NMT-WS</t>
  </si>
  <si>
    <t>Drive-Home</t>
  </si>
  <si>
    <t>NOTE: CongestionLFS is 0.2 in this model</t>
  </si>
  <si>
    <t>NOTE: CongestionLFS changed from 0.2 to 0.31 (maximised Drive mode share under all 1 multipliers)</t>
  </si>
  <si>
    <t>Reduce MS Transit to 0.5</t>
  </si>
  <si>
    <t>Reduce MS Transit to 0.4</t>
  </si>
  <si>
    <t>Reduce Tr-SR to 0.15</t>
  </si>
  <si>
    <t>Reduce Tr-EE to 0.3</t>
  </si>
  <si>
    <t>Total absolute percentage difference:</t>
  </si>
  <si>
    <t>Percentage difference from target (aim for &lt;10%)</t>
  </si>
  <si>
    <t>Difference from target (aim for &lt;1%)</t>
  </si>
  <si>
    <t>Reduce Tr-C</t>
  </si>
  <si>
    <t>Reduce NMT-C</t>
  </si>
  <si>
    <t>Drive-SR</t>
  </si>
  <si>
    <t>Transit-Comm</t>
  </si>
  <si>
    <t>NOTE: CongestionLFS changed from 0.2 to 0.11 (same multipliers as v1.5)</t>
  </si>
  <si>
    <t>NOTE: CongestionLFS changed from 0.2 to 0.11</t>
  </si>
  <si>
    <t>NOTE: CongestionLFS changed from 0.2 to 0.06</t>
  </si>
  <si>
    <t>NOTE: CongestionLFS changed from 0.2 to 0.00</t>
  </si>
  <si>
    <t>Tuning Confirmation</t>
  </si>
  <si>
    <t>Check to see whether 1 mile of NMT and Transit ASU increase correspond to:</t>
  </si>
  <si>
    <t>Target 1</t>
  </si>
  <si>
    <t>+0.046% bus mode share per +1 mile transit ASU</t>
  </si>
  <si>
    <t>Target 2</t>
  </si>
  <si>
    <t>+0.0038% bike mode share per +1 mile of NMT ASU</t>
  </si>
  <si>
    <t>(set to this level to obtain a linear region of NMT ASU growth)</t>
  </si>
  <si>
    <t>Time (week)</t>
  </si>
  <si>
    <t>ASU NMT (mi)</t>
  </si>
  <si>
    <t>MS NMT (%)</t>
  </si>
  <si>
    <t>Gradient (%/mi)</t>
  </si>
  <si>
    <t>-</t>
  </si>
  <si>
    <t>Split the gradient according to the PSRC 2019 HTS bike/walk mode share ratio (31.3052 : 2.168)</t>
  </si>
  <si>
    <t>Avg gradient:</t>
  </si>
  <si>
    <t>Bike gradient:</t>
  </si>
  <si>
    <t>% bike share per +1 mile of NMT ASU</t>
  </si>
  <si>
    <t>ASU NMT FtCR = 1</t>
  </si>
  <si>
    <t>ASU Transit FtCR = 0.1</t>
  </si>
  <si>
    <t>(set to this level to obtain a linear region of Transit ASU growth)</t>
  </si>
  <si>
    <t>ASU Transit FtCR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</si>
</sst>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"/>
  </numFmts>
  <fonts count="4" x14ac:knownFonts="1">
    <font>
      <sz val="12"/>
      <color theme="1"/>
      <name val="Arial"/>
      <family val="2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u/>
      <sz val="12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9F7F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2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1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2" fillId="0" borderId="0" xfId="0" applyFo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4" borderId="14" xfId="0" applyFont="1" applyFill="1" applyBorder="1"/>
    <xf numFmtId="0" fontId="2" fillId="4" borderId="10" xfId="0" applyFont="1" applyFill="1" applyBorder="1"/>
    <xf numFmtId="0" fontId="2" fillId="0" borderId="10" xfId="0" applyFont="1" applyBorder="1"/>
    <xf numFmtId="0" fontId="2" fillId="4" borderId="11" xfId="0" applyFont="1" applyFill="1" applyBorder="1"/>
    <xf numFmtId="0" fontId="2" fillId="5" borderId="0" xfId="0" applyFont="1" applyFill="1"/>
    <xf numFmtId="0" fontId="1" fillId="5" borderId="0" xfId="0" applyFont="1" applyFill="1"/>
    <xf numFmtId="2" fontId="2" fillId="5" borderId="0" xfId="0" applyNumberFormat="1" applyFont="1" applyFill="1"/>
    <xf numFmtId="0" fontId="2" fillId="6" borderId="15" xfId="0" applyFont="1" applyFill="1" applyBorder="1"/>
    <xf numFmtId="0" fontId="2" fillId="6" borderId="16" xfId="0" applyFont="1" applyFill="1" applyBorder="1"/>
    <xf numFmtId="0" fontId="2" fillId="0" borderId="16" xfId="0" applyFont="1" applyBorder="1"/>
    <xf numFmtId="0" fontId="2" fillId="6" borderId="17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2" fillId="4" borderId="2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2" fontId="1" fillId="0" borderId="0" xfId="0" applyNumberFormat="1" applyFont="1"/>
    <xf numFmtId="0" fontId="2" fillId="7" borderId="5" xfId="0" applyFont="1" applyFill="1" applyBorder="1"/>
    <xf numFmtId="0" fontId="1" fillId="0" borderId="0" xfId="0" quotePrefix="1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6" borderId="21" xfId="0" applyFont="1" applyFill="1" applyBorder="1"/>
    <xf numFmtId="164" fontId="1" fillId="6" borderId="22" xfId="0" applyNumberFormat="1" applyFont="1" applyFill="1" applyBorder="1"/>
    <xf numFmtId="0" fontId="1" fillId="6" borderId="22" xfId="0" applyFont="1" applyFill="1" applyBorder="1"/>
    <xf numFmtId="0" fontId="1" fillId="6" borderId="23" xfId="0" applyFont="1" applyFill="1" applyBorder="1"/>
    <xf numFmtId="0" fontId="3" fillId="0" borderId="0" xfId="0" applyFont="1"/>
    <xf numFmtId="0" fontId="1" fillId="0" borderId="24" xfId="0" applyFont="1" applyBorder="1"/>
    <xf numFmtId="0" fontId="1" fillId="0" borderId="25" xfId="0" applyFont="1" applyBorder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8172-8695-4722-B824-E23227C4A4CA}">
  <dimension ref="A1:N30"/>
  <sheetViews>
    <sheetView zoomScaleNormal="100" workbookViewId="0">
      <selection activeCell="H21" sqref="H21:I30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41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6.4</v>
      </c>
      <c r="C5" s="4">
        <v>11.67</v>
      </c>
      <c r="D5" s="4">
        <v>14.97</v>
      </c>
      <c r="E5" s="4">
        <v>6.6</v>
      </c>
      <c r="F5" s="5">
        <v>5.04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7.68</v>
      </c>
      <c r="C6" s="7">
        <v>4.18</v>
      </c>
      <c r="D6" s="7">
        <v>11.79</v>
      </c>
      <c r="E6" s="7">
        <v>9.59</v>
      </c>
      <c r="F6" s="8">
        <v>7.69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1.86</v>
      </c>
      <c r="C7" s="10">
        <v>2.29</v>
      </c>
      <c r="D7" s="10">
        <v>4.7699999999999996</v>
      </c>
      <c r="E7" s="10">
        <v>4.33</v>
      </c>
      <c r="F7" s="11">
        <v>0.73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17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-1.4299999999999997</v>
      </c>
      <c r="C11" s="4">
        <f t="shared" ref="C11:F13" si="0">C5-J5</f>
        <v>-2.33</v>
      </c>
      <c r="D11" s="4">
        <f t="shared" si="0"/>
        <v>-1.9799999999999986</v>
      </c>
      <c r="E11" s="4">
        <f t="shared" si="0"/>
        <v>-1.9100000000000001</v>
      </c>
      <c r="F11" s="5">
        <f t="shared" si="0"/>
        <v>-0.84999999999999964</v>
      </c>
      <c r="H11" s="21" t="s">
        <v>9</v>
      </c>
      <c r="I11" s="14">
        <v>0.88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1.4499999999999993</v>
      </c>
      <c r="C12" s="7">
        <f t="shared" si="0"/>
        <v>0.81999999999999984</v>
      </c>
      <c r="D12" s="7">
        <f t="shared" si="0"/>
        <v>1.9499999999999993</v>
      </c>
      <c r="E12" s="7">
        <f t="shared" si="0"/>
        <v>1.88</v>
      </c>
      <c r="F12" s="8">
        <f t="shared" si="0"/>
        <v>1.3600000000000003</v>
      </c>
      <c r="H12" s="21" t="s">
        <v>10</v>
      </c>
      <c r="I12" s="14">
        <v>0.115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0.32000000000000006</v>
      </c>
      <c r="C13" s="10">
        <f t="shared" si="0"/>
        <v>0.38000000000000012</v>
      </c>
      <c r="D13" s="10">
        <f t="shared" si="0"/>
        <v>0.69999999999999929</v>
      </c>
      <c r="E13" s="10">
        <f t="shared" si="0"/>
        <v>0.69</v>
      </c>
      <c r="F13" s="11">
        <f t="shared" si="0"/>
        <v>0.12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19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-18.263090676883774</v>
      </c>
      <c r="C17" s="4">
        <f t="shared" ref="C17:F19" si="2">(C11/J5)*100</f>
        <v>-16.642857142857142</v>
      </c>
      <c r="D17" s="4">
        <f t="shared" si="2"/>
        <v>-11.681415929203533</v>
      </c>
      <c r="E17" s="4">
        <f t="shared" si="2"/>
        <v>-22.444183313748532</v>
      </c>
      <c r="F17" s="5">
        <f t="shared" si="2"/>
        <v>-14.431239388794562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23.274478330658095</v>
      </c>
      <c r="C18" s="7">
        <f>(C12/J6)*100</f>
        <v>24.404761904761902</v>
      </c>
      <c r="D18" s="7">
        <f t="shared" si="2"/>
        <v>19.8170731707317</v>
      </c>
      <c r="E18" s="7">
        <f t="shared" si="2"/>
        <v>24.383916990920881</v>
      </c>
      <c r="F18" s="8">
        <f t="shared" si="2"/>
        <v>21.484992101105849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20.779220779220783</v>
      </c>
      <c r="C19" s="10">
        <f t="shared" si="2"/>
        <v>19.89528795811519</v>
      </c>
      <c r="D19" s="10">
        <f t="shared" si="2"/>
        <v>17.199017199017181</v>
      </c>
      <c r="E19" s="10">
        <f t="shared" si="2"/>
        <v>18.956043956043956</v>
      </c>
      <c r="F19" s="11">
        <f t="shared" si="2"/>
        <v>19.672131147540984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18.169999999999998</v>
      </c>
      <c r="E21" s="24" t="s">
        <v>24</v>
      </c>
      <c r="F21" s="24"/>
      <c r="H21" s="34" t="s">
        <v>37</v>
      </c>
      <c r="I21" s="31">
        <v>0.89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293.32970998960411</v>
      </c>
      <c r="E22" s="24" t="s">
        <v>22</v>
      </c>
      <c r="F22" s="24"/>
      <c r="H22" s="35" t="s">
        <v>31</v>
      </c>
      <c r="I22" s="32">
        <v>1.18</v>
      </c>
      <c r="K22" s="12"/>
    </row>
    <row r="23" spans="1:12" ht="19.95" customHeight="1" x14ac:dyDescent="0.3">
      <c r="H23" s="35" t="s">
        <v>32</v>
      </c>
      <c r="I23" s="32">
        <v>0.75</v>
      </c>
      <c r="K23" s="12"/>
    </row>
    <row r="24" spans="1:12" ht="19.95" customHeight="1" x14ac:dyDescent="0.3">
      <c r="A24" s="1" t="s">
        <v>36</v>
      </c>
      <c r="H24" s="35" t="s">
        <v>27</v>
      </c>
      <c r="I24" s="32">
        <v>0.4</v>
      </c>
      <c r="K24" s="12"/>
    </row>
    <row r="25" spans="1:12" ht="19.95" customHeight="1" x14ac:dyDescent="0.3">
      <c r="H25" s="35" t="s">
        <v>33</v>
      </c>
      <c r="I25" s="32">
        <v>0.75</v>
      </c>
    </row>
    <row r="26" spans="1:12" ht="19.95" customHeight="1" x14ac:dyDescent="0.3">
      <c r="H26" s="35" t="s">
        <v>30</v>
      </c>
      <c r="I26" s="32">
        <v>1.44</v>
      </c>
    </row>
    <row r="27" spans="1:12" ht="19.95" customHeight="1" x14ac:dyDescent="0.3">
      <c r="H27" s="35" t="s">
        <v>35</v>
      </c>
      <c r="I27" s="32">
        <v>0.9</v>
      </c>
    </row>
    <row r="28" spans="1:12" ht="19.95" customHeight="1" x14ac:dyDescent="0.3">
      <c r="H28" s="35" t="s">
        <v>34</v>
      </c>
      <c r="I28" s="32">
        <v>1.25</v>
      </c>
    </row>
    <row r="29" spans="1:12" ht="19.95" customHeight="1" x14ac:dyDescent="0.3">
      <c r="H29" s="35" t="s">
        <v>28</v>
      </c>
      <c r="I29" s="32">
        <v>1.86</v>
      </c>
    </row>
    <row r="30" spans="1:12" ht="19.95" customHeight="1" thickBot="1" x14ac:dyDescent="0.35">
      <c r="H30" s="36" t="s">
        <v>29</v>
      </c>
      <c r="I30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D77E-FF5E-4CD1-9C72-7B10603EB50D}">
  <dimension ref="A1:N30"/>
  <sheetViews>
    <sheetView topLeftCell="A3" zoomScaleNormal="100" workbookViewId="0">
      <selection activeCell="D22" sqref="D22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42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5.38</v>
      </c>
      <c r="C5" s="4">
        <v>5.38</v>
      </c>
      <c r="D5" s="4">
        <v>5.31</v>
      </c>
      <c r="E5" s="4">
        <v>5.46</v>
      </c>
      <c r="F5" s="5">
        <v>5.38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5.01</v>
      </c>
      <c r="C6" s="7">
        <v>4.96</v>
      </c>
      <c r="D6" s="7">
        <v>5.01</v>
      </c>
      <c r="E6" s="7">
        <v>5.01</v>
      </c>
      <c r="F6" s="8">
        <v>4.9800000000000004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9.39</v>
      </c>
      <c r="C7" s="10">
        <v>9.32</v>
      </c>
      <c r="D7" s="10">
        <v>9.41</v>
      </c>
      <c r="E7" s="10">
        <v>9.41</v>
      </c>
      <c r="F7" s="11">
        <v>9.34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17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-2.4500000000000002</v>
      </c>
      <c r="C11" s="4">
        <f t="shared" ref="C11:F13" si="0">C5-J5</f>
        <v>-8.620000000000001</v>
      </c>
      <c r="D11" s="4">
        <f t="shared" si="0"/>
        <v>-11.64</v>
      </c>
      <c r="E11" s="4">
        <f t="shared" si="0"/>
        <v>-3.05</v>
      </c>
      <c r="F11" s="5">
        <f t="shared" si="0"/>
        <v>-0.50999999999999979</v>
      </c>
      <c r="H11" s="21" t="s">
        <v>9</v>
      </c>
      <c r="I11" s="14">
        <v>1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-1.2200000000000006</v>
      </c>
      <c r="C12" s="7">
        <f t="shared" si="0"/>
        <v>1.6</v>
      </c>
      <c r="D12" s="7">
        <f t="shared" si="0"/>
        <v>-4.83</v>
      </c>
      <c r="E12" s="7">
        <f t="shared" si="0"/>
        <v>-2.7</v>
      </c>
      <c r="F12" s="8">
        <f t="shared" si="0"/>
        <v>-1.3499999999999996</v>
      </c>
      <c r="H12" s="21" t="s">
        <v>10</v>
      </c>
      <c r="I12" s="14">
        <v>1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7.8500000000000005</v>
      </c>
      <c r="C13" s="10">
        <f t="shared" si="0"/>
        <v>7.41</v>
      </c>
      <c r="D13" s="10">
        <f t="shared" si="0"/>
        <v>5.34</v>
      </c>
      <c r="E13" s="10">
        <f t="shared" si="0"/>
        <v>5.77</v>
      </c>
      <c r="F13" s="11">
        <f t="shared" si="0"/>
        <v>8.73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1</v>
      </c>
      <c r="K14" s="28" t="s">
        <v>11</v>
      </c>
      <c r="L14" s="14">
        <v>15.6</v>
      </c>
    </row>
    <row r="15" spans="1:14" ht="19.95" customHeight="1" thickBot="1" x14ac:dyDescent="0.35">
      <c r="A15" s="12" t="s">
        <v>19</v>
      </c>
      <c r="H15" s="21" t="s">
        <v>12</v>
      </c>
      <c r="I15" s="14">
        <v>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-31.289910600255428</v>
      </c>
      <c r="C17" s="4">
        <f t="shared" ref="C17:F19" si="2">(C11/J5)*100</f>
        <v>-61.571428571428577</v>
      </c>
      <c r="D17" s="4">
        <f t="shared" si="2"/>
        <v>-68.672566371681427</v>
      </c>
      <c r="E17" s="4">
        <f t="shared" si="2"/>
        <v>-35.840188014101052</v>
      </c>
      <c r="F17" s="5">
        <f t="shared" si="2"/>
        <v>-8.6587436332767371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-19.582664526484763</v>
      </c>
      <c r="C18" s="7">
        <f>(C12/J6)*100</f>
        <v>47.61904761904762</v>
      </c>
      <c r="D18" s="7">
        <f t="shared" si="2"/>
        <v>-49.085365853658537</v>
      </c>
      <c r="E18" s="7">
        <f t="shared" si="2"/>
        <v>-35.019455252918291</v>
      </c>
      <c r="F18" s="8">
        <f t="shared" si="2"/>
        <v>-21.327014218009474</v>
      </c>
      <c r="H18" s="23" t="s">
        <v>15</v>
      </c>
      <c r="I18" s="15">
        <v>1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509.74025974025972</v>
      </c>
      <c r="C19" s="10">
        <f t="shared" si="2"/>
        <v>387.95811518324609</v>
      </c>
      <c r="D19" s="10">
        <f t="shared" si="2"/>
        <v>131.20393120393118</v>
      </c>
      <c r="E19" s="10">
        <f t="shared" si="2"/>
        <v>158.5164835164835</v>
      </c>
      <c r="F19" s="11">
        <f t="shared" si="2"/>
        <v>1431.1475409836066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73.070000000000007</v>
      </c>
      <c r="E21" s="24" t="s">
        <v>24</v>
      </c>
      <c r="F21" s="24"/>
      <c r="H21" s="34" t="s">
        <v>37</v>
      </c>
      <c r="I21" s="31">
        <v>1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2997.232715288389</v>
      </c>
      <c r="E22" s="24" t="s">
        <v>22</v>
      </c>
      <c r="F22" s="24"/>
      <c r="H22" s="35" t="s">
        <v>31</v>
      </c>
      <c r="I22" s="32">
        <v>1</v>
      </c>
      <c r="K22" s="12"/>
    </row>
    <row r="23" spans="1:12" ht="19.95" customHeight="1" x14ac:dyDescent="0.3">
      <c r="H23" s="35" t="s">
        <v>32</v>
      </c>
      <c r="I23" s="32">
        <v>1</v>
      </c>
      <c r="K23" s="12"/>
    </row>
    <row r="24" spans="1:12" ht="19.95" customHeight="1" x14ac:dyDescent="0.3">
      <c r="A24" s="1" t="s">
        <v>36</v>
      </c>
      <c r="H24" s="35" t="s">
        <v>27</v>
      </c>
      <c r="I24" s="32">
        <v>1</v>
      </c>
      <c r="K24" s="12"/>
    </row>
    <row r="25" spans="1:12" ht="19.95" customHeight="1" x14ac:dyDescent="0.3">
      <c r="A25" s="1" t="s">
        <v>43</v>
      </c>
      <c r="H25" s="35" t="s">
        <v>33</v>
      </c>
      <c r="I25" s="32">
        <v>1</v>
      </c>
    </row>
    <row r="26" spans="1:12" ht="19.95" customHeight="1" x14ac:dyDescent="0.3">
      <c r="H26" s="35" t="s">
        <v>30</v>
      </c>
      <c r="I26" s="32">
        <v>1</v>
      </c>
    </row>
    <row r="27" spans="1:12" ht="19.95" customHeight="1" x14ac:dyDescent="0.3">
      <c r="H27" s="35" t="s">
        <v>35</v>
      </c>
      <c r="I27" s="32">
        <v>1</v>
      </c>
    </row>
    <row r="28" spans="1:12" ht="19.95" customHeight="1" x14ac:dyDescent="0.3">
      <c r="H28" s="35" t="s">
        <v>34</v>
      </c>
      <c r="I28" s="32">
        <v>1</v>
      </c>
    </row>
    <row r="29" spans="1:12" ht="19.95" customHeight="1" x14ac:dyDescent="0.3">
      <c r="H29" s="35" t="s">
        <v>28</v>
      </c>
      <c r="I29" s="32">
        <v>1</v>
      </c>
    </row>
    <row r="30" spans="1:12" ht="19.95" customHeight="1" thickBot="1" x14ac:dyDescent="0.35">
      <c r="H30" s="36" t="s">
        <v>29</v>
      </c>
      <c r="I30" s="3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5D5E-5D55-412A-ADCE-690E099BD3AA}">
  <dimension ref="A1:N30"/>
  <sheetViews>
    <sheetView topLeftCell="A5" zoomScaleNormal="100" workbookViewId="0">
      <selection activeCell="A23" sqref="A23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42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6.95</v>
      </c>
      <c r="C5" s="4">
        <v>6.95</v>
      </c>
      <c r="D5" s="4">
        <v>6.89</v>
      </c>
      <c r="E5" s="4">
        <v>7.01</v>
      </c>
      <c r="F5" s="5">
        <v>6.95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6.68</v>
      </c>
      <c r="C6" s="7">
        <v>6.61</v>
      </c>
      <c r="D6" s="7">
        <v>6.67</v>
      </c>
      <c r="E6" s="7">
        <v>6.67</v>
      </c>
      <c r="F6" s="8">
        <v>6.64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6.24</v>
      </c>
      <c r="C7" s="10">
        <v>6.2</v>
      </c>
      <c r="D7" s="10">
        <v>6.25</v>
      </c>
      <c r="E7" s="10">
        <v>6.25</v>
      </c>
      <c r="F7" s="11">
        <v>6.21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17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-0.87999999999999989</v>
      </c>
      <c r="C11" s="4">
        <f t="shared" ref="C11:F13" si="0">C5-J5</f>
        <v>-7.05</v>
      </c>
      <c r="D11" s="4">
        <f t="shared" si="0"/>
        <v>-10.059999999999999</v>
      </c>
      <c r="E11" s="4">
        <f t="shared" si="0"/>
        <v>-1.5</v>
      </c>
      <c r="F11" s="5">
        <f t="shared" si="0"/>
        <v>1.0600000000000005</v>
      </c>
      <c r="H11" s="21" t="s">
        <v>9</v>
      </c>
      <c r="I11" s="14">
        <v>1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0.44999999999999929</v>
      </c>
      <c r="C12" s="7">
        <f t="shared" si="0"/>
        <v>3.2500000000000004</v>
      </c>
      <c r="D12" s="7">
        <f t="shared" si="0"/>
        <v>-3.17</v>
      </c>
      <c r="E12" s="7">
        <f t="shared" si="0"/>
        <v>-1.04</v>
      </c>
      <c r="F12" s="8">
        <f t="shared" si="0"/>
        <v>0.30999999999999961</v>
      </c>
      <c r="H12" s="21" t="s">
        <v>10</v>
      </c>
      <c r="I12" s="14">
        <v>0.5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4.7</v>
      </c>
      <c r="C13" s="10">
        <f t="shared" si="0"/>
        <v>4.29</v>
      </c>
      <c r="D13" s="10">
        <f t="shared" si="0"/>
        <v>2.1799999999999997</v>
      </c>
      <c r="E13" s="10">
        <f t="shared" si="0"/>
        <v>2.61</v>
      </c>
      <c r="F13" s="11">
        <f t="shared" si="0"/>
        <v>5.6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1</v>
      </c>
      <c r="K14" s="28" t="s">
        <v>11</v>
      </c>
      <c r="L14" s="14">
        <v>15.6</v>
      </c>
    </row>
    <row r="15" spans="1:14" ht="19.95" customHeight="1" thickBot="1" x14ac:dyDescent="0.35">
      <c r="A15" s="12" t="s">
        <v>19</v>
      </c>
      <c r="H15" s="21" t="s">
        <v>12</v>
      </c>
      <c r="I15" s="14">
        <v>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-11.238825031928478</v>
      </c>
      <c r="C17" s="4">
        <f t="shared" ref="C17:F19" si="2">(C11/J5)*100</f>
        <v>-50.357142857142854</v>
      </c>
      <c r="D17" s="4">
        <f t="shared" si="2"/>
        <v>-59.351032448377573</v>
      </c>
      <c r="E17" s="4">
        <f t="shared" si="2"/>
        <v>-17.626321974148063</v>
      </c>
      <c r="F17" s="5">
        <f t="shared" si="2"/>
        <v>17.996604414261469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7.223113964686986</v>
      </c>
      <c r="C18" s="7">
        <f>(C12/J6)*100</f>
        <v>96.726190476190482</v>
      </c>
      <c r="D18" s="7">
        <f t="shared" si="2"/>
        <v>-32.215447154471541</v>
      </c>
      <c r="E18" s="7">
        <f t="shared" si="2"/>
        <v>-13.488975356679637</v>
      </c>
      <c r="F18" s="8">
        <f t="shared" si="2"/>
        <v>4.8973143759873556</v>
      </c>
      <c r="H18" s="23" t="s">
        <v>15</v>
      </c>
      <c r="I18" s="15">
        <v>1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305.19480519480521</v>
      </c>
      <c r="C19" s="10">
        <f t="shared" si="2"/>
        <v>224.60732984293196</v>
      </c>
      <c r="D19" s="10">
        <f t="shared" si="2"/>
        <v>53.562653562653551</v>
      </c>
      <c r="E19" s="10">
        <f t="shared" si="2"/>
        <v>71.703296703296687</v>
      </c>
      <c r="F19" s="11">
        <f t="shared" si="2"/>
        <v>918.03278688524586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48.149999999999991</v>
      </c>
      <c r="E21" s="24" t="s">
        <v>24</v>
      </c>
      <c r="F21" s="24"/>
      <c r="H21" s="34" t="s">
        <v>37</v>
      </c>
      <c r="I21" s="31">
        <v>1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1884.2218402428077</v>
      </c>
      <c r="E22" s="24" t="s">
        <v>22</v>
      </c>
      <c r="F22" s="24"/>
      <c r="H22" s="35" t="s">
        <v>31</v>
      </c>
      <c r="I22" s="32">
        <v>1</v>
      </c>
      <c r="K22" s="12"/>
    </row>
    <row r="23" spans="1:12" ht="19.95" customHeight="1" x14ac:dyDescent="0.3">
      <c r="H23" s="35" t="s">
        <v>32</v>
      </c>
      <c r="I23" s="32">
        <v>1</v>
      </c>
      <c r="K23" s="12"/>
    </row>
    <row r="24" spans="1:12" ht="19.95" customHeight="1" x14ac:dyDescent="0.3">
      <c r="A24" s="1" t="s">
        <v>36</v>
      </c>
      <c r="H24" s="35" t="s">
        <v>27</v>
      </c>
      <c r="I24" s="32">
        <v>1</v>
      </c>
      <c r="K24" s="12"/>
    </row>
    <row r="25" spans="1:12" ht="19.95" customHeight="1" x14ac:dyDescent="0.3">
      <c r="A25" s="1" t="s">
        <v>44</v>
      </c>
      <c r="H25" s="35" t="s">
        <v>33</v>
      </c>
      <c r="I25" s="32">
        <v>1</v>
      </c>
    </row>
    <row r="26" spans="1:12" ht="19.95" customHeight="1" x14ac:dyDescent="0.3">
      <c r="A26" s="1" t="s">
        <v>45</v>
      </c>
      <c r="H26" s="35" t="s">
        <v>30</v>
      </c>
      <c r="I26" s="32">
        <v>1</v>
      </c>
    </row>
    <row r="27" spans="1:12" ht="19.95" customHeight="1" x14ac:dyDescent="0.3">
      <c r="A27" s="1" t="s">
        <v>46</v>
      </c>
      <c r="H27" s="35" t="s">
        <v>35</v>
      </c>
      <c r="I27" s="32">
        <v>1</v>
      </c>
    </row>
    <row r="28" spans="1:12" ht="19.95" customHeight="1" x14ac:dyDescent="0.3">
      <c r="H28" s="35" t="s">
        <v>34</v>
      </c>
      <c r="I28" s="32">
        <v>1</v>
      </c>
    </row>
    <row r="29" spans="1:12" ht="19.95" customHeight="1" x14ac:dyDescent="0.3">
      <c r="H29" s="35" t="s">
        <v>28</v>
      </c>
      <c r="I29" s="32">
        <v>1</v>
      </c>
    </row>
    <row r="30" spans="1:12" ht="19.95" customHeight="1" thickBot="1" x14ac:dyDescent="0.35">
      <c r="H30" s="36" t="s">
        <v>29</v>
      </c>
      <c r="I30" s="33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2557-F4C7-4771-A2C6-E1068B22B749}">
  <dimension ref="A1:N32"/>
  <sheetViews>
    <sheetView zoomScaleNormal="100" workbookViewId="0">
      <selection activeCell="F27" sqref="F27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42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4.01</v>
      </c>
      <c r="C5" s="4">
        <v>12.02</v>
      </c>
      <c r="D5" s="4">
        <v>14.84</v>
      </c>
      <c r="E5" s="4">
        <v>7.1</v>
      </c>
      <c r="F5" s="5">
        <v>4.01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6.99</v>
      </c>
      <c r="C6" s="7">
        <v>10.39</v>
      </c>
      <c r="D6" s="7">
        <v>7.68</v>
      </c>
      <c r="E6" s="7">
        <v>6.98</v>
      </c>
      <c r="F6" s="8">
        <v>6.95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5.05</v>
      </c>
      <c r="C7" s="10">
        <v>2.2599999999999998</v>
      </c>
      <c r="D7" s="10">
        <v>5.56</v>
      </c>
      <c r="E7" s="10">
        <v>5.05</v>
      </c>
      <c r="F7" s="11">
        <v>0.75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-3.8200000000000003</v>
      </c>
      <c r="C11" s="4">
        <f t="shared" ref="C11:F13" si="0">C5-J5</f>
        <v>-1.9800000000000004</v>
      </c>
      <c r="D11" s="4">
        <f t="shared" si="0"/>
        <v>-2.1099999999999994</v>
      </c>
      <c r="E11" s="4">
        <f t="shared" si="0"/>
        <v>-1.4100000000000001</v>
      </c>
      <c r="F11" s="5">
        <f t="shared" si="0"/>
        <v>-1.88</v>
      </c>
      <c r="H11" s="21" t="s">
        <v>9</v>
      </c>
      <c r="I11" s="14">
        <v>1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0.75999999999999979</v>
      </c>
      <c r="C12" s="7">
        <f t="shared" si="0"/>
        <v>7.0300000000000011</v>
      </c>
      <c r="D12" s="7">
        <f t="shared" si="0"/>
        <v>-2.16</v>
      </c>
      <c r="E12" s="7">
        <f t="shared" si="0"/>
        <v>-0.72999999999999954</v>
      </c>
      <c r="F12" s="8">
        <f t="shared" si="0"/>
        <v>0.62000000000000011</v>
      </c>
      <c r="H12" s="21" t="s">
        <v>10</v>
      </c>
      <c r="I12" s="14">
        <v>0.4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3.51</v>
      </c>
      <c r="C13" s="10">
        <f t="shared" si="0"/>
        <v>0.34999999999999987</v>
      </c>
      <c r="D13" s="10">
        <f t="shared" si="0"/>
        <v>1.4899999999999993</v>
      </c>
      <c r="E13" s="10">
        <f t="shared" si="0"/>
        <v>1.4099999999999997</v>
      </c>
      <c r="F13" s="11">
        <f t="shared" si="0"/>
        <v>0.14000000000000001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1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1.5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1.1000000000000001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-48.786717752234999</v>
      </c>
      <c r="C17" s="4">
        <f t="shared" ref="C17:F19" si="2">(C11/J5)*100</f>
        <v>-14.142857142857146</v>
      </c>
      <c r="D17" s="4">
        <f t="shared" si="2"/>
        <v>-12.448377581120941</v>
      </c>
      <c r="E17" s="4">
        <f t="shared" si="2"/>
        <v>-16.568742655699179</v>
      </c>
      <c r="F17" s="5">
        <f t="shared" si="2"/>
        <v>-31.918505942275043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12.199036918138036</v>
      </c>
      <c r="C18" s="7">
        <f>(C12/J6)*100</f>
        <v>209.22619047619051</v>
      </c>
      <c r="D18" s="7">
        <f t="shared" si="2"/>
        <v>-21.951219512195124</v>
      </c>
      <c r="E18" s="7">
        <f t="shared" si="2"/>
        <v>-9.4682230869001245</v>
      </c>
      <c r="F18" s="8">
        <f t="shared" si="2"/>
        <v>9.7946287519747255</v>
      </c>
      <c r="H18" s="23" t="s">
        <v>15</v>
      </c>
      <c r="I18" s="15">
        <v>1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227.9220779220779</v>
      </c>
      <c r="C19" s="10">
        <f t="shared" si="2"/>
        <v>18.324607329842927</v>
      </c>
      <c r="D19" s="10">
        <f t="shared" si="2"/>
        <v>36.609336609336587</v>
      </c>
      <c r="E19" s="10">
        <f t="shared" si="2"/>
        <v>38.736263736263723</v>
      </c>
      <c r="F19" s="11">
        <f t="shared" si="2"/>
        <v>22.95081967213115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29.400000000000006</v>
      </c>
      <c r="E21" s="24" t="s">
        <v>24</v>
      </c>
      <c r="F21" s="24"/>
      <c r="H21" s="34" t="s">
        <v>37</v>
      </c>
      <c r="I21" s="31">
        <v>1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731.04760508923812</v>
      </c>
      <c r="E22" s="24" t="s">
        <v>22</v>
      </c>
      <c r="F22" s="24"/>
      <c r="H22" s="35" t="s">
        <v>31</v>
      </c>
      <c r="I22" s="32">
        <v>2</v>
      </c>
      <c r="K22" s="12"/>
    </row>
    <row r="23" spans="1:12" ht="19.95" customHeight="1" x14ac:dyDescent="0.3">
      <c r="H23" s="35" t="s">
        <v>40</v>
      </c>
      <c r="I23" s="32">
        <v>3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2</v>
      </c>
      <c r="K24" s="12"/>
    </row>
    <row r="25" spans="1:12" ht="19.95" customHeight="1" x14ac:dyDescent="0.3">
      <c r="A25" s="1" t="s">
        <v>50</v>
      </c>
      <c r="H25" s="35" t="s">
        <v>38</v>
      </c>
      <c r="I25" s="32">
        <v>1</v>
      </c>
    </row>
    <row r="26" spans="1:12" ht="19.95" customHeight="1" x14ac:dyDescent="0.3">
      <c r="A26" s="1" t="s">
        <v>51</v>
      </c>
      <c r="H26" s="35" t="s">
        <v>27</v>
      </c>
      <c r="I26" s="32">
        <v>1</v>
      </c>
    </row>
    <row r="27" spans="1:12" ht="19.95" customHeight="1" x14ac:dyDescent="0.3">
      <c r="H27" s="35" t="s">
        <v>33</v>
      </c>
      <c r="I27" s="32">
        <v>1</v>
      </c>
    </row>
    <row r="28" spans="1:12" ht="19.95" customHeight="1" x14ac:dyDescent="0.3">
      <c r="H28" s="35" t="s">
        <v>30</v>
      </c>
      <c r="I28" s="32">
        <v>1</v>
      </c>
    </row>
    <row r="29" spans="1:12" ht="19.95" customHeight="1" x14ac:dyDescent="0.3">
      <c r="H29" s="35" t="s">
        <v>35</v>
      </c>
      <c r="I29" s="32">
        <v>0.3</v>
      </c>
    </row>
    <row r="30" spans="1:12" ht="19.95" customHeight="1" x14ac:dyDescent="0.3">
      <c r="H30" s="35" t="s">
        <v>34</v>
      </c>
      <c r="I30" s="32">
        <v>1</v>
      </c>
    </row>
    <row r="31" spans="1:12" ht="19.95" customHeight="1" x14ac:dyDescent="0.3">
      <c r="H31" s="35" t="s">
        <v>28</v>
      </c>
      <c r="I31" s="32">
        <v>1</v>
      </c>
    </row>
    <row r="32" spans="1:12" ht="19.95" customHeight="1" thickBot="1" x14ac:dyDescent="0.35">
      <c r="H32" s="36" t="s">
        <v>29</v>
      </c>
      <c r="I32" s="33">
        <v>0.15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424D-1B71-4CF0-9A7B-1AB489ABBD8E}">
  <dimension ref="A1:N35"/>
  <sheetViews>
    <sheetView zoomScaleNormal="100" workbookViewId="0">
      <selection activeCell="J13" sqref="J13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54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6.66</v>
      </c>
      <c r="C5" s="4">
        <v>12.14</v>
      </c>
      <c r="D5" s="4">
        <v>15.37</v>
      </c>
      <c r="E5" s="4">
        <v>7.01</v>
      </c>
      <c r="F5" s="5">
        <v>5.24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7.42</v>
      </c>
      <c r="C6" s="7">
        <v>4.04</v>
      </c>
      <c r="D6" s="7">
        <v>11.4</v>
      </c>
      <c r="E6" s="7">
        <v>9.27</v>
      </c>
      <c r="F6" s="8">
        <v>7.44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1.81</v>
      </c>
      <c r="C7" s="10">
        <v>2.2200000000000002</v>
      </c>
      <c r="D7" s="10">
        <v>4.6399999999999997</v>
      </c>
      <c r="E7" s="10">
        <v>4.21</v>
      </c>
      <c r="F7" s="11">
        <v>0.71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-1.17</v>
      </c>
      <c r="C11" s="4">
        <f t="shared" ref="C11:F13" si="0">C5-J5</f>
        <v>-1.8599999999999994</v>
      </c>
      <c r="D11" s="4">
        <f t="shared" si="0"/>
        <v>-1.58</v>
      </c>
      <c r="E11" s="4">
        <f t="shared" si="0"/>
        <v>-1.5</v>
      </c>
      <c r="F11" s="5">
        <f t="shared" si="0"/>
        <v>-0.64999999999999947</v>
      </c>
      <c r="H11" s="21" t="s">
        <v>9</v>
      </c>
      <c r="I11" s="14">
        <v>0.88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1.1899999999999995</v>
      </c>
      <c r="C12" s="7">
        <f t="shared" si="0"/>
        <v>0.68000000000000016</v>
      </c>
      <c r="D12" s="7">
        <f t="shared" si="0"/>
        <v>1.5600000000000005</v>
      </c>
      <c r="E12" s="7">
        <f t="shared" si="0"/>
        <v>1.5599999999999996</v>
      </c>
      <c r="F12" s="8">
        <f t="shared" si="0"/>
        <v>1.1100000000000003</v>
      </c>
      <c r="H12" s="21" t="s">
        <v>10</v>
      </c>
      <c r="I12" s="14">
        <v>0.115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0.27</v>
      </c>
      <c r="C13" s="10">
        <f t="shared" si="0"/>
        <v>0.31000000000000028</v>
      </c>
      <c r="D13" s="10">
        <f t="shared" si="0"/>
        <v>0.5699999999999994</v>
      </c>
      <c r="E13" s="10">
        <f t="shared" si="0"/>
        <v>0.56999999999999984</v>
      </c>
      <c r="F13" s="11">
        <f t="shared" si="0"/>
        <v>9.9999999999999978E-2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-14.942528735632182</v>
      </c>
      <c r="C17" s="4">
        <f t="shared" ref="C17:F19" si="2">(C11/J5)*100</f>
        <v>-13.285714285714281</v>
      </c>
      <c r="D17" s="4">
        <f t="shared" si="2"/>
        <v>-9.3215339233038357</v>
      </c>
      <c r="E17" s="4">
        <f t="shared" si="2"/>
        <v>-17.626321974148063</v>
      </c>
      <c r="F17" s="5">
        <f t="shared" si="2"/>
        <v>-11.035653650254661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19.101123595505609</v>
      </c>
      <c r="C18" s="7">
        <f>(C12/J6)*100</f>
        <v>20.238095238095244</v>
      </c>
      <c r="D18" s="7">
        <f t="shared" si="2"/>
        <v>15.853658536585371</v>
      </c>
      <c r="E18" s="7">
        <f t="shared" si="2"/>
        <v>20.233463035019451</v>
      </c>
      <c r="F18" s="8">
        <f t="shared" si="2"/>
        <v>17.535545023696688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17.532467532467532</v>
      </c>
      <c r="C19" s="10">
        <f t="shared" si="2"/>
        <v>16.230366492146612</v>
      </c>
      <c r="D19" s="10">
        <f t="shared" si="2"/>
        <v>14.00491400491399</v>
      </c>
      <c r="E19" s="10">
        <f t="shared" si="2"/>
        <v>15.659340659340653</v>
      </c>
      <c r="F19" s="11">
        <f t="shared" si="2"/>
        <v>16.393442622950815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14.679999999999998</v>
      </c>
      <c r="E21" s="24" t="s">
        <v>24</v>
      </c>
      <c r="F21" s="24"/>
      <c r="H21" s="34" t="s">
        <v>37</v>
      </c>
      <c r="I21" s="31">
        <v>0.89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238.99416930977497</v>
      </c>
      <c r="E22" s="24" t="s">
        <v>22</v>
      </c>
      <c r="F22" s="24"/>
      <c r="H22" s="35" t="s">
        <v>31</v>
      </c>
      <c r="I22" s="32">
        <v>1.18</v>
      </c>
      <c r="K22" s="12"/>
    </row>
    <row r="23" spans="1:12" ht="19.95" customHeight="1" x14ac:dyDescent="0.3">
      <c r="H23" s="35" t="s">
        <v>40</v>
      </c>
      <c r="I23" s="32">
        <v>1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0.75</v>
      </c>
      <c r="K24" s="12"/>
    </row>
    <row r="25" spans="1:12" ht="19.95" customHeight="1" x14ac:dyDescent="0.3">
      <c r="H25" s="35" t="s">
        <v>52</v>
      </c>
      <c r="I25" s="32">
        <v>1</v>
      </c>
      <c r="K25" s="12"/>
    </row>
    <row r="26" spans="1:12" ht="19.95" customHeight="1" x14ac:dyDescent="0.3">
      <c r="H26" s="38" t="s">
        <v>38</v>
      </c>
      <c r="I26" s="32">
        <v>1</v>
      </c>
      <c r="K26" s="12"/>
    </row>
    <row r="27" spans="1:12" ht="19.95" customHeight="1" x14ac:dyDescent="0.3">
      <c r="H27" s="38" t="s">
        <v>27</v>
      </c>
      <c r="I27" s="32">
        <v>0.4</v>
      </c>
      <c r="K27" s="12"/>
    </row>
    <row r="28" spans="1:12" ht="19.95" customHeight="1" x14ac:dyDescent="0.3">
      <c r="H28" s="38" t="s">
        <v>33</v>
      </c>
      <c r="I28" s="32">
        <v>0.75</v>
      </c>
      <c r="K28" s="12"/>
    </row>
    <row r="29" spans="1:12" ht="19.95" customHeight="1" x14ac:dyDescent="0.3">
      <c r="H29" s="38" t="s">
        <v>39</v>
      </c>
      <c r="I29" s="32">
        <v>1</v>
      </c>
      <c r="K29" s="12"/>
    </row>
    <row r="30" spans="1:12" ht="19.95" customHeight="1" x14ac:dyDescent="0.3">
      <c r="H30" s="38" t="s">
        <v>30</v>
      </c>
      <c r="I30" s="32">
        <v>1.44</v>
      </c>
      <c r="K30" s="12"/>
    </row>
    <row r="31" spans="1:12" ht="19.95" customHeight="1" x14ac:dyDescent="0.3">
      <c r="H31" s="35" t="s">
        <v>53</v>
      </c>
      <c r="I31" s="32">
        <v>1</v>
      </c>
    </row>
    <row r="32" spans="1:12" ht="19.95" customHeight="1" x14ac:dyDescent="0.3">
      <c r="H32" s="35" t="s">
        <v>35</v>
      </c>
      <c r="I32" s="32">
        <v>0.9</v>
      </c>
    </row>
    <row r="33" spans="8:9" ht="19.95" customHeight="1" x14ac:dyDescent="0.3">
      <c r="H33" s="35" t="s">
        <v>34</v>
      </c>
      <c r="I33" s="32">
        <v>1.25</v>
      </c>
    </row>
    <row r="34" spans="8:9" ht="19.95" customHeight="1" x14ac:dyDescent="0.3">
      <c r="H34" s="35" t="s">
        <v>28</v>
      </c>
      <c r="I34" s="32">
        <v>1.86</v>
      </c>
    </row>
    <row r="35" spans="8:9" ht="19.95" customHeight="1" thickBot="1" x14ac:dyDescent="0.35">
      <c r="H35" s="36" t="s">
        <v>29</v>
      </c>
      <c r="I35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9E17-3C3A-4A9B-A903-06F7EB40915E}">
  <dimension ref="A1:N35"/>
  <sheetViews>
    <sheetView zoomScaleNormal="100" workbookViewId="0">
      <selection activeCell="G12" sqref="G12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55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6.72</v>
      </c>
      <c r="C5" s="4">
        <v>12.24</v>
      </c>
      <c r="D5" s="4">
        <v>16.82</v>
      </c>
      <c r="E5" s="4">
        <v>6.48</v>
      </c>
      <c r="F5" s="5">
        <v>5.28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7.17</v>
      </c>
      <c r="C6" s="7">
        <v>3.91</v>
      </c>
      <c r="D6" s="7">
        <v>11.02</v>
      </c>
      <c r="E6" s="7">
        <v>8.9600000000000009</v>
      </c>
      <c r="F6" s="8">
        <v>7.19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1.85</v>
      </c>
      <c r="C7" s="10">
        <v>2.27</v>
      </c>
      <c r="D7" s="10">
        <v>4.74</v>
      </c>
      <c r="E7" s="10">
        <v>4.3</v>
      </c>
      <c r="F7" s="11">
        <v>0.72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-1.1100000000000003</v>
      </c>
      <c r="C11" s="4">
        <f t="shared" ref="C11:F13" si="0">C5-J5</f>
        <v>-1.7599999999999998</v>
      </c>
      <c r="D11" s="4">
        <f t="shared" si="0"/>
        <v>-0.12999999999999901</v>
      </c>
      <c r="E11" s="4">
        <f t="shared" si="0"/>
        <v>-2.0299999999999994</v>
      </c>
      <c r="F11" s="5">
        <f t="shared" si="0"/>
        <v>-0.60999999999999943</v>
      </c>
      <c r="H11" s="21" t="s">
        <v>9</v>
      </c>
      <c r="I11" s="14">
        <v>0.56499999999999995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0.9399999999999995</v>
      </c>
      <c r="C12" s="7">
        <f t="shared" si="0"/>
        <v>0.55000000000000027</v>
      </c>
      <c r="D12" s="7">
        <f t="shared" si="0"/>
        <v>1.1799999999999997</v>
      </c>
      <c r="E12" s="7">
        <f t="shared" si="0"/>
        <v>1.2500000000000009</v>
      </c>
      <c r="F12" s="8">
        <f t="shared" si="0"/>
        <v>0.86000000000000032</v>
      </c>
      <c r="H12" s="21" t="s">
        <v>10</v>
      </c>
      <c r="I12" s="14">
        <v>0.08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0.31000000000000005</v>
      </c>
      <c r="C13" s="10">
        <f t="shared" si="0"/>
        <v>0.3600000000000001</v>
      </c>
      <c r="D13" s="10">
        <f t="shared" si="0"/>
        <v>0.66999999999999993</v>
      </c>
      <c r="E13" s="10">
        <f t="shared" si="0"/>
        <v>0.6599999999999997</v>
      </c>
      <c r="F13" s="11">
        <f t="shared" si="0"/>
        <v>0.10999999999999999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-14.176245210727972</v>
      </c>
      <c r="C17" s="4">
        <f t="shared" ref="C17:F19" si="2">(C11/J5)*100</f>
        <v>-12.571428571428569</v>
      </c>
      <c r="D17" s="4">
        <f t="shared" si="2"/>
        <v>-0.76696165191739829</v>
      </c>
      <c r="E17" s="4">
        <f t="shared" si="2"/>
        <v>-23.85428907168037</v>
      </c>
      <c r="F17" s="5">
        <f t="shared" si="2"/>
        <v>-10.35653650254668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15.088282504012831</v>
      </c>
      <c r="C18" s="7">
        <f>(C12/J6)*100</f>
        <v>16.369047619047628</v>
      </c>
      <c r="D18" s="7">
        <f t="shared" si="2"/>
        <v>11.991869918699184</v>
      </c>
      <c r="E18" s="7">
        <f t="shared" si="2"/>
        <v>16.212710765239962</v>
      </c>
      <c r="F18" s="8">
        <f t="shared" si="2"/>
        <v>13.586097946287525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20.129870129870135</v>
      </c>
      <c r="C19" s="10">
        <f t="shared" si="2"/>
        <v>18.84816753926702</v>
      </c>
      <c r="D19" s="10">
        <f t="shared" si="2"/>
        <v>16.461916461916459</v>
      </c>
      <c r="E19" s="10">
        <f t="shared" si="2"/>
        <v>18.131868131868124</v>
      </c>
      <c r="F19" s="11">
        <f t="shared" si="2"/>
        <v>18.032786885245898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12.529999999999998</v>
      </c>
      <c r="E21" s="24" t="s">
        <v>24</v>
      </c>
      <c r="F21" s="24"/>
      <c r="H21" s="34" t="s">
        <v>37</v>
      </c>
      <c r="I21" s="31">
        <v>0.89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226.57807890975573</v>
      </c>
      <c r="E22" s="24" t="s">
        <v>22</v>
      </c>
      <c r="F22" s="24"/>
      <c r="H22" s="35" t="s">
        <v>31</v>
      </c>
      <c r="I22" s="32">
        <v>1.18</v>
      </c>
      <c r="K22" s="12"/>
    </row>
    <row r="23" spans="1:12" ht="19.95" customHeight="1" x14ac:dyDescent="0.3">
      <c r="H23" s="35" t="s">
        <v>40</v>
      </c>
      <c r="I23" s="32">
        <v>1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0.75</v>
      </c>
      <c r="K24" s="12"/>
    </row>
    <row r="25" spans="1:12" ht="19.95" customHeight="1" x14ac:dyDescent="0.3">
      <c r="H25" s="35" t="s">
        <v>52</v>
      </c>
      <c r="I25" s="32">
        <v>1</v>
      </c>
      <c r="K25" s="12"/>
    </row>
    <row r="26" spans="1:12" ht="19.95" customHeight="1" x14ac:dyDescent="0.3">
      <c r="H26" s="38" t="s">
        <v>38</v>
      </c>
      <c r="I26" s="32">
        <v>1</v>
      </c>
      <c r="K26" s="12"/>
    </row>
    <row r="27" spans="1:12" ht="19.95" customHeight="1" x14ac:dyDescent="0.3">
      <c r="H27" s="38" t="s">
        <v>27</v>
      </c>
      <c r="I27" s="32">
        <v>0.4</v>
      </c>
      <c r="K27" s="12"/>
    </row>
    <row r="28" spans="1:12" ht="19.95" customHeight="1" x14ac:dyDescent="0.3">
      <c r="H28" s="38" t="s">
        <v>33</v>
      </c>
      <c r="I28" s="32">
        <v>0.75</v>
      </c>
      <c r="K28" s="12"/>
    </row>
    <row r="29" spans="1:12" ht="19.95" customHeight="1" x14ac:dyDescent="0.3">
      <c r="H29" s="38" t="s">
        <v>39</v>
      </c>
      <c r="I29" s="32">
        <v>1</v>
      </c>
      <c r="K29" s="12"/>
    </row>
    <row r="30" spans="1:12" ht="19.95" customHeight="1" x14ac:dyDescent="0.3">
      <c r="H30" s="38" t="s">
        <v>30</v>
      </c>
      <c r="I30" s="32">
        <v>1.44</v>
      </c>
      <c r="K30" s="12"/>
    </row>
    <row r="31" spans="1:12" ht="19.95" customHeight="1" x14ac:dyDescent="0.3">
      <c r="H31" s="35" t="s">
        <v>53</v>
      </c>
      <c r="I31" s="32">
        <v>1</v>
      </c>
    </row>
    <row r="32" spans="1:12" ht="19.95" customHeight="1" x14ac:dyDescent="0.3">
      <c r="H32" s="35" t="s">
        <v>35</v>
      </c>
      <c r="I32" s="32">
        <v>0.9</v>
      </c>
    </row>
    <row r="33" spans="8:9" ht="19.95" customHeight="1" x14ac:dyDescent="0.3">
      <c r="H33" s="35" t="s">
        <v>34</v>
      </c>
      <c r="I33" s="32">
        <v>1.25</v>
      </c>
    </row>
    <row r="34" spans="8:9" ht="19.95" customHeight="1" x14ac:dyDescent="0.3">
      <c r="H34" s="35" t="s">
        <v>28</v>
      </c>
      <c r="I34" s="32">
        <v>1.86</v>
      </c>
    </row>
    <row r="35" spans="8:9" ht="19.95" customHeight="1" thickBot="1" x14ac:dyDescent="0.35">
      <c r="H35" s="36" t="s">
        <v>29</v>
      </c>
      <c r="I35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A4A1-DB12-4E1D-A32F-0D7750D46451}">
  <dimension ref="A1:N35"/>
  <sheetViews>
    <sheetView zoomScaleNormal="100" workbookViewId="0">
      <selection activeCell="B11" sqref="B11:F11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55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6.74</v>
      </c>
      <c r="C5" s="4">
        <v>12.29</v>
      </c>
      <c r="D5" s="4">
        <v>15.71</v>
      </c>
      <c r="E5" s="4">
        <v>7.02</v>
      </c>
      <c r="F5" s="5">
        <v>5.3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7.3</v>
      </c>
      <c r="C6" s="7">
        <v>3.98</v>
      </c>
      <c r="D6" s="7">
        <v>11.22</v>
      </c>
      <c r="E6" s="7">
        <v>9.1199999999999992</v>
      </c>
      <c r="F6" s="8">
        <v>7.32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1.81</v>
      </c>
      <c r="C7" s="10">
        <v>2.2200000000000002</v>
      </c>
      <c r="D7" s="10">
        <v>4.6399999999999997</v>
      </c>
      <c r="E7" s="10">
        <v>4.21</v>
      </c>
      <c r="F7" s="11">
        <v>0.71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-1.0899999999999999</v>
      </c>
      <c r="C11" s="4">
        <f t="shared" ref="C11:F13" si="0">C5-J5</f>
        <v>-1.7100000000000009</v>
      </c>
      <c r="D11" s="4">
        <f t="shared" si="0"/>
        <v>-1.2399999999999984</v>
      </c>
      <c r="E11" s="4">
        <f t="shared" si="0"/>
        <v>-1.4900000000000002</v>
      </c>
      <c r="F11" s="5">
        <f t="shared" si="0"/>
        <v>-0.58999999999999986</v>
      </c>
      <c r="H11" s="21" t="s">
        <v>9</v>
      </c>
      <c r="I11" s="14">
        <v>0.45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1.0699999999999994</v>
      </c>
      <c r="C12" s="7">
        <f t="shared" si="0"/>
        <v>0.62000000000000011</v>
      </c>
      <c r="D12" s="7">
        <f t="shared" si="0"/>
        <v>1.3800000000000008</v>
      </c>
      <c r="E12" s="7">
        <f t="shared" si="0"/>
        <v>1.4099999999999993</v>
      </c>
      <c r="F12" s="8">
        <f t="shared" si="0"/>
        <v>0.99000000000000021</v>
      </c>
      <c r="H12" s="21" t="s">
        <v>10</v>
      </c>
      <c r="I12" s="14">
        <v>0.06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0.27</v>
      </c>
      <c r="C13" s="10">
        <f t="shared" si="0"/>
        <v>0.31000000000000028</v>
      </c>
      <c r="D13" s="10">
        <f t="shared" si="0"/>
        <v>0.5699999999999994</v>
      </c>
      <c r="E13" s="10">
        <f t="shared" si="0"/>
        <v>0.56999999999999984</v>
      </c>
      <c r="F13" s="11">
        <f t="shared" si="0"/>
        <v>9.9999999999999978E-2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-13.92081736909323</v>
      </c>
      <c r="C17" s="4">
        <f t="shared" ref="C17:F19" si="2">(C11/J5)*100</f>
        <v>-12.214285714285721</v>
      </c>
      <c r="D17" s="4">
        <f t="shared" si="2"/>
        <v>-7.3156342182890768</v>
      </c>
      <c r="E17" s="4">
        <f t="shared" si="2"/>
        <v>-17.508813160987078</v>
      </c>
      <c r="F17" s="5">
        <f t="shared" si="2"/>
        <v>-10.016977928692699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17.174959871589074</v>
      </c>
      <c r="C18" s="7">
        <f>(C12/J6)*100</f>
        <v>18.452380952380956</v>
      </c>
      <c r="D18" s="7">
        <f t="shared" si="2"/>
        <v>14.024390243902445</v>
      </c>
      <c r="E18" s="7">
        <f t="shared" si="2"/>
        <v>18.287937743190653</v>
      </c>
      <c r="F18" s="8">
        <f t="shared" si="2"/>
        <v>15.639810426540288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17.532467532467532</v>
      </c>
      <c r="C19" s="10">
        <f t="shared" si="2"/>
        <v>16.230366492146612</v>
      </c>
      <c r="D19" s="10">
        <f t="shared" si="2"/>
        <v>14.00491400491399</v>
      </c>
      <c r="E19" s="10">
        <f t="shared" si="2"/>
        <v>15.659340659340653</v>
      </c>
      <c r="F19" s="11">
        <f t="shared" si="2"/>
        <v>16.393442622950815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13.409999999999998</v>
      </c>
      <c r="E21" s="24" t="s">
        <v>24</v>
      </c>
      <c r="F21" s="24"/>
      <c r="H21" s="34" t="s">
        <v>37</v>
      </c>
      <c r="I21" s="31">
        <v>0.89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224.37653894077084</v>
      </c>
      <c r="E22" s="24" t="s">
        <v>22</v>
      </c>
      <c r="F22" s="24"/>
      <c r="H22" s="35" t="s">
        <v>31</v>
      </c>
      <c r="I22" s="32">
        <v>1.18</v>
      </c>
      <c r="K22" s="12"/>
    </row>
    <row r="23" spans="1:12" ht="19.95" customHeight="1" x14ac:dyDescent="0.3">
      <c r="H23" s="35" t="s">
        <v>40</v>
      </c>
      <c r="I23" s="32">
        <v>1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0.75</v>
      </c>
      <c r="K24" s="12"/>
    </row>
    <row r="25" spans="1:12" ht="19.95" customHeight="1" x14ac:dyDescent="0.3">
      <c r="H25" s="35" t="s">
        <v>52</v>
      </c>
      <c r="I25" s="32">
        <v>1</v>
      </c>
      <c r="K25" s="12"/>
    </row>
    <row r="26" spans="1:12" ht="19.95" customHeight="1" x14ac:dyDescent="0.3">
      <c r="H26" s="38" t="s">
        <v>38</v>
      </c>
      <c r="I26" s="32">
        <v>1</v>
      </c>
      <c r="K26" s="12"/>
    </row>
    <row r="27" spans="1:12" ht="19.95" customHeight="1" x14ac:dyDescent="0.3">
      <c r="H27" s="38" t="s">
        <v>27</v>
      </c>
      <c r="I27" s="32">
        <v>0.4</v>
      </c>
      <c r="K27" s="12"/>
    </row>
    <row r="28" spans="1:12" ht="19.95" customHeight="1" x14ac:dyDescent="0.3">
      <c r="H28" s="38" t="s">
        <v>33</v>
      </c>
      <c r="I28" s="32">
        <v>0.75</v>
      </c>
      <c r="K28" s="12"/>
    </row>
    <row r="29" spans="1:12" ht="19.95" customHeight="1" x14ac:dyDescent="0.3">
      <c r="H29" s="38" t="s">
        <v>39</v>
      </c>
      <c r="I29" s="32">
        <v>1</v>
      </c>
      <c r="K29" s="12"/>
    </row>
    <row r="30" spans="1:12" ht="19.95" customHeight="1" x14ac:dyDescent="0.3">
      <c r="H30" s="38" t="s">
        <v>30</v>
      </c>
      <c r="I30" s="32">
        <v>1.44</v>
      </c>
      <c r="K30" s="12"/>
    </row>
    <row r="31" spans="1:12" ht="19.95" customHeight="1" x14ac:dyDescent="0.3">
      <c r="H31" s="35" t="s">
        <v>53</v>
      </c>
      <c r="I31" s="32">
        <v>1</v>
      </c>
    </row>
    <row r="32" spans="1:12" ht="19.95" customHeight="1" x14ac:dyDescent="0.3">
      <c r="H32" s="35" t="s">
        <v>35</v>
      </c>
      <c r="I32" s="32">
        <v>0.9</v>
      </c>
    </row>
    <row r="33" spans="8:9" ht="19.95" customHeight="1" x14ac:dyDescent="0.3">
      <c r="H33" s="35" t="s">
        <v>34</v>
      </c>
      <c r="I33" s="32">
        <v>1.25</v>
      </c>
    </row>
    <row r="34" spans="8:9" ht="19.95" customHeight="1" x14ac:dyDescent="0.3">
      <c r="H34" s="35" t="s">
        <v>28</v>
      </c>
      <c r="I34" s="32">
        <v>1.86</v>
      </c>
    </row>
    <row r="35" spans="8:9" ht="19.95" customHeight="1" thickBot="1" x14ac:dyDescent="0.35">
      <c r="H35" s="36" t="s">
        <v>29</v>
      </c>
      <c r="I35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3B49-F5EC-4892-9173-0D42C24E2244}">
  <dimension ref="A1:N35"/>
  <sheetViews>
    <sheetView topLeftCell="A3" zoomScaleNormal="100" workbookViewId="0">
      <selection activeCell="C8" sqref="C8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55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6.82</v>
      </c>
      <c r="C5" s="4">
        <v>12.44</v>
      </c>
      <c r="D5" s="4">
        <v>16.13</v>
      </c>
      <c r="E5" s="4">
        <v>7</v>
      </c>
      <c r="F5" s="5">
        <v>5.37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7.22</v>
      </c>
      <c r="C6" s="7">
        <v>3.93</v>
      </c>
      <c r="D6" s="7">
        <v>11.09</v>
      </c>
      <c r="E6" s="7">
        <v>9.02</v>
      </c>
      <c r="F6" s="8">
        <v>7.23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1.78</v>
      </c>
      <c r="C7" s="10">
        <v>2.19</v>
      </c>
      <c r="D7" s="10">
        <v>4.57</v>
      </c>
      <c r="E7" s="10">
        <v>4.1399999999999997</v>
      </c>
      <c r="F7" s="11">
        <v>0.69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0.55000000000000004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-1.0099999999999998</v>
      </c>
      <c r="C11" s="4">
        <f t="shared" ref="C11:F13" si="0">C5-J5</f>
        <v>-1.5600000000000005</v>
      </c>
      <c r="D11" s="4">
        <f t="shared" si="0"/>
        <v>-0.82000000000000028</v>
      </c>
      <c r="E11" s="4">
        <f t="shared" si="0"/>
        <v>-1.5099999999999998</v>
      </c>
      <c r="F11" s="5">
        <f t="shared" si="0"/>
        <v>-0.51999999999999957</v>
      </c>
      <c r="H11" s="21" t="s">
        <v>9</v>
      </c>
      <c r="I11" s="14">
        <v>0.45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0.98999999999999932</v>
      </c>
      <c r="C12" s="7">
        <f t="shared" si="0"/>
        <v>0.57000000000000028</v>
      </c>
      <c r="D12" s="7">
        <f t="shared" si="0"/>
        <v>1.25</v>
      </c>
      <c r="E12" s="7">
        <f t="shared" si="0"/>
        <v>1.3099999999999996</v>
      </c>
      <c r="F12" s="8">
        <f t="shared" si="0"/>
        <v>0.90000000000000036</v>
      </c>
      <c r="H12" s="21" t="s">
        <v>10</v>
      </c>
      <c r="I12" s="14">
        <v>0.06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0.24</v>
      </c>
      <c r="C13" s="10">
        <f t="shared" si="0"/>
        <v>0.28000000000000003</v>
      </c>
      <c r="D13" s="10">
        <f t="shared" si="0"/>
        <v>0.5</v>
      </c>
      <c r="E13" s="10">
        <f t="shared" si="0"/>
        <v>0.49999999999999956</v>
      </c>
      <c r="F13" s="11">
        <f t="shared" si="0"/>
        <v>7.999999999999996E-2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-12.899106002554275</v>
      </c>
      <c r="C17" s="4">
        <f t="shared" ref="C17:F19" si="2">(C11/J5)*100</f>
        <v>-11.142857142857146</v>
      </c>
      <c r="D17" s="4">
        <f t="shared" si="2"/>
        <v>-4.8377581120943969</v>
      </c>
      <c r="E17" s="4">
        <f t="shared" si="2"/>
        <v>-17.743830787309044</v>
      </c>
      <c r="F17" s="5">
        <f t="shared" si="2"/>
        <v>-8.8285229202037279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15.890850722311384</v>
      </c>
      <c r="C18" s="7">
        <f>(C12/J6)*100</f>
        <v>16.964285714285722</v>
      </c>
      <c r="D18" s="7">
        <f t="shared" si="2"/>
        <v>12.703252032520327</v>
      </c>
      <c r="E18" s="7">
        <f t="shared" si="2"/>
        <v>16.990920881971462</v>
      </c>
      <c r="F18" s="8">
        <f t="shared" si="2"/>
        <v>14.218009478672991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15.584415584415584</v>
      </c>
      <c r="C19" s="10">
        <f t="shared" si="2"/>
        <v>14.659685863874348</v>
      </c>
      <c r="D19" s="10">
        <f t="shared" si="2"/>
        <v>12.285012285012284</v>
      </c>
      <c r="E19" s="10">
        <f t="shared" si="2"/>
        <v>13.736263736263723</v>
      </c>
      <c r="F19" s="11">
        <f t="shared" si="2"/>
        <v>13.114754098360649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12.04</v>
      </c>
      <c r="E21" s="24" t="s">
        <v>24</v>
      </c>
      <c r="F21" s="24"/>
      <c r="H21" s="34" t="s">
        <v>37</v>
      </c>
      <c r="I21" s="31">
        <v>0.89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201.59952536270708</v>
      </c>
      <c r="E22" s="24" t="s">
        <v>22</v>
      </c>
      <c r="F22" s="24"/>
      <c r="H22" s="35" t="s">
        <v>31</v>
      </c>
      <c r="I22" s="32">
        <v>1.18</v>
      </c>
      <c r="K22" s="12"/>
    </row>
    <row r="23" spans="1:12" ht="19.95" customHeight="1" x14ac:dyDescent="0.3">
      <c r="H23" s="35" t="s">
        <v>40</v>
      </c>
      <c r="I23" s="32">
        <v>1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0.75</v>
      </c>
      <c r="K24" s="12"/>
    </row>
    <row r="25" spans="1:12" ht="19.95" customHeight="1" x14ac:dyDescent="0.3">
      <c r="H25" s="35" t="s">
        <v>52</v>
      </c>
      <c r="I25" s="32">
        <v>1</v>
      </c>
      <c r="K25" s="12"/>
    </row>
    <row r="26" spans="1:12" ht="19.95" customHeight="1" x14ac:dyDescent="0.3">
      <c r="H26" s="38" t="s">
        <v>38</v>
      </c>
      <c r="I26" s="32">
        <v>1</v>
      </c>
      <c r="K26" s="12"/>
    </row>
    <row r="27" spans="1:12" ht="19.95" customHeight="1" x14ac:dyDescent="0.3">
      <c r="H27" s="38" t="s">
        <v>27</v>
      </c>
      <c r="I27" s="32">
        <v>0.4</v>
      </c>
      <c r="K27" s="12"/>
    </row>
    <row r="28" spans="1:12" ht="19.95" customHeight="1" x14ac:dyDescent="0.3">
      <c r="H28" s="38" t="s">
        <v>33</v>
      </c>
      <c r="I28" s="32">
        <v>0.75</v>
      </c>
      <c r="K28" s="12"/>
    </row>
    <row r="29" spans="1:12" ht="19.95" customHeight="1" x14ac:dyDescent="0.3">
      <c r="H29" s="38" t="s">
        <v>39</v>
      </c>
      <c r="I29" s="32">
        <v>1</v>
      </c>
      <c r="K29" s="12"/>
    </row>
    <row r="30" spans="1:12" ht="19.95" customHeight="1" x14ac:dyDescent="0.3">
      <c r="H30" s="38" t="s">
        <v>30</v>
      </c>
      <c r="I30" s="32">
        <v>1.44</v>
      </c>
      <c r="K30" s="12"/>
    </row>
    <row r="31" spans="1:12" ht="19.95" customHeight="1" x14ac:dyDescent="0.3">
      <c r="H31" s="35" t="s">
        <v>53</v>
      </c>
      <c r="I31" s="32">
        <v>1</v>
      </c>
    </row>
    <row r="32" spans="1:12" ht="19.95" customHeight="1" x14ac:dyDescent="0.3">
      <c r="H32" s="35" t="s">
        <v>35</v>
      </c>
      <c r="I32" s="32">
        <v>0.9</v>
      </c>
    </row>
    <row r="33" spans="8:9" ht="19.95" customHeight="1" x14ac:dyDescent="0.3">
      <c r="H33" s="35" t="s">
        <v>34</v>
      </c>
      <c r="I33" s="32">
        <v>1.25</v>
      </c>
    </row>
    <row r="34" spans="8:9" ht="19.95" customHeight="1" x14ac:dyDescent="0.3">
      <c r="H34" s="35" t="s">
        <v>28</v>
      </c>
      <c r="I34" s="32">
        <v>1.86</v>
      </c>
    </row>
    <row r="35" spans="8:9" ht="19.95" customHeight="1" thickBot="1" x14ac:dyDescent="0.35">
      <c r="H35" s="36" t="s">
        <v>29</v>
      </c>
      <c r="I35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E0D8-1A08-4510-A5F4-084A722C500F}">
  <dimension ref="A1:N35"/>
  <sheetViews>
    <sheetView zoomScaleNormal="100" workbookViewId="0">
      <selection activeCell="E25" sqref="E25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56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7.66</v>
      </c>
      <c r="C5" s="4">
        <v>13.14</v>
      </c>
      <c r="D5" s="4">
        <v>16.03</v>
      </c>
      <c r="E5" s="4">
        <v>7.54</v>
      </c>
      <c r="F5" s="5">
        <v>5.15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6.93</v>
      </c>
      <c r="C6" s="7">
        <v>3.73</v>
      </c>
      <c r="D6" s="7">
        <v>9.4600000000000009</v>
      </c>
      <c r="E6" s="7">
        <v>7.47</v>
      </c>
      <c r="F6" s="8">
        <v>8.57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1.86</v>
      </c>
      <c r="C7" s="10">
        <v>2.29</v>
      </c>
      <c r="D7" s="10">
        <v>4.7699999999999996</v>
      </c>
      <c r="E7" s="10">
        <v>4.33</v>
      </c>
      <c r="F7" s="11">
        <v>0.73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0.52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-0.16999999999999993</v>
      </c>
      <c r="C11" s="4">
        <f t="shared" ref="C11:F13" si="0">C5-J5</f>
        <v>-0.85999999999999943</v>
      </c>
      <c r="D11" s="4">
        <f t="shared" si="0"/>
        <v>-0.91999999999999815</v>
      </c>
      <c r="E11" s="4">
        <f t="shared" si="0"/>
        <v>-0.96999999999999975</v>
      </c>
      <c r="F11" s="5">
        <f t="shared" si="0"/>
        <v>-0.73999999999999932</v>
      </c>
      <c r="H11" s="21" t="s">
        <v>9</v>
      </c>
      <c r="I11" s="14">
        <v>0.53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0.69999999999999929</v>
      </c>
      <c r="C12" s="7">
        <f t="shared" si="0"/>
        <v>0.37000000000000011</v>
      </c>
      <c r="D12" s="7">
        <f t="shared" si="0"/>
        <v>-0.37999999999999901</v>
      </c>
      <c r="E12" s="7">
        <f t="shared" si="0"/>
        <v>-0.24000000000000021</v>
      </c>
      <c r="F12" s="8">
        <f t="shared" si="0"/>
        <v>2.2400000000000002</v>
      </c>
      <c r="H12" s="21" t="s">
        <v>10</v>
      </c>
      <c r="I12" s="14">
        <v>6.3E-2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0.32000000000000006</v>
      </c>
      <c r="C13" s="10">
        <f t="shared" si="0"/>
        <v>0.38000000000000012</v>
      </c>
      <c r="D13" s="10">
        <f t="shared" si="0"/>
        <v>0.69999999999999929</v>
      </c>
      <c r="E13" s="10">
        <f t="shared" si="0"/>
        <v>0.69</v>
      </c>
      <c r="F13" s="11">
        <f t="shared" si="0"/>
        <v>0.12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-2.1711366538952737</v>
      </c>
      <c r="C17" s="4">
        <f t="shared" ref="C17:F19" si="2">(C11/J5)*100</f>
        <v>-6.1428571428571388</v>
      </c>
      <c r="D17" s="4">
        <f t="shared" si="2"/>
        <v>-5.427728613569311</v>
      </c>
      <c r="E17" s="4">
        <f t="shared" si="2"/>
        <v>-11.398354876615743</v>
      </c>
      <c r="F17" s="5">
        <f t="shared" si="2"/>
        <v>-12.563667232597611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11.235955056179762</v>
      </c>
      <c r="C18" s="7">
        <f>(C12/J6)*100</f>
        <v>11.011904761904766</v>
      </c>
      <c r="D18" s="7">
        <f t="shared" si="2"/>
        <v>-3.8617886178861687</v>
      </c>
      <c r="E18" s="7">
        <f t="shared" si="2"/>
        <v>-3.1128404669260727</v>
      </c>
      <c r="F18" s="8">
        <f t="shared" si="2"/>
        <v>35.387045813586099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20.779220779220783</v>
      </c>
      <c r="C19" s="10">
        <f t="shared" si="2"/>
        <v>19.89528795811519</v>
      </c>
      <c r="D19" s="10">
        <f t="shared" si="2"/>
        <v>17.199017199017181</v>
      </c>
      <c r="E19" s="10">
        <f t="shared" si="2"/>
        <v>18.956043956043956</v>
      </c>
      <c r="F19" s="11">
        <f t="shared" si="2"/>
        <v>19.672131147540984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9.7999999999999936</v>
      </c>
      <c r="E21" s="24" t="s">
        <v>24</v>
      </c>
      <c r="F21" s="24"/>
      <c r="H21" s="34" t="s">
        <v>37</v>
      </c>
      <c r="I21" s="31">
        <v>1.25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198.81498027595609</v>
      </c>
      <c r="E22" s="24" t="s">
        <v>22</v>
      </c>
      <c r="F22" s="24"/>
      <c r="H22" s="35" t="s">
        <v>31</v>
      </c>
      <c r="I22" s="32">
        <v>1.56</v>
      </c>
      <c r="K22" s="12"/>
    </row>
    <row r="23" spans="1:12" ht="19.95" customHeight="1" x14ac:dyDescent="0.3">
      <c r="H23" s="35" t="s">
        <v>40</v>
      </c>
      <c r="I23" s="32">
        <v>1.2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1.05</v>
      </c>
      <c r="K24" s="12"/>
    </row>
    <row r="25" spans="1:12" ht="19.95" customHeight="1" x14ac:dyDescent="0.3">
      <c r="H25" s="35" t="s">
        <v>52</v>
      </c>
      <c r="I25" s="32">
        <v>1</v>
      </c>
      <c r="K25" s="12"/>
    </row>
    <row r="26" spans="1:12" ht="19.95" customHeight="1" x14ac:dyDescent="0.3">
      <c r="H26" s="38" t="s">
        <v>38</v>
      </c>
      <c r="I26" s="32">
        <v>0.81</v>
      </c>
      <c r="K26" s="12"/>
    </row>
    <row r="27" spans="1:12" ht="19.95" customHeight="1" x14ac:dyDescent="0.3">
      <c r="H27" s="38" t="s">
        <v>27</v>
      </c>
      <c r="I27" s="32">
        <v>0.32</v>
      </c>
      <c r="K27" s="12"/>
    </row>
    <row r="28" spans="1:12" ht="19.95" customHeight="1" x14ac:dyDescent="0.3">
      <c r="H28" s="38" t="s">
        <v>33</v>
      </c>
      <c r="I28" s="32">
        <v>0.54</v>
      </c>
      <c r="K28" s="12"/>
    </row>
    <row r="29" spans="1:12" ht="19.95" customHeight="1" x14ac:dyDescent="0.3">
      <c r="H29" s="38" t="s">
        <v>39</v>
      </c>
      <c r="I29" s="32">
        <v>0.7</v>
      </c>
      <c r="K29" s="12"/>
    </row>
    <row r="30" spans="1:12" ht="19.95" customHeight="1" x14ac:dyDescent="0.3">
      <c r="H30" s="38" t="s">
        <v>30</v>
      </c>
      <c r="I30" s="32">
        <v>1.44</v>
      </c>
      <c r="K30" s="12"/>
    </row>
    <row r="31" spans="1:12" ht="19.95" customHeight="1" x14ac:dyDescent="0.3">
      <c r="H31" s="35" t="s">
        <v>53</v>
      </c>
      <c r="I31" s="32">
        <v>1</v>
      </c>
    </row>
    <row r="32" spans="1:12" ht="19.95" customHeight="1" x14ac:dyDescent="0.3">
      <c r="H32" s="35" t="s">
        <v>35</v>
      </c>
      <c r="I32" s="32">
        <v>0.9</v>
      </c>
    </row>
    <row r="33" spans="8:9" ht="19.95" customHeight="1" x14ac:dyDescent="0.3">
      <c r="H33" s="35" t="s">
        <v>34</v>
      </c>
      <c r="I33" s="32">
        <v>1.25</v>
      </c>
    </row>
    <row r="34" spans="8:9" ht="19.95" customHeight="1" x14ac:dyDescent="0.3">
      <c r="H34" s="35" t="s">
        <v>28</v>
      </c>
      <c r="I34" s="32">
        <v>1.86</v>
      </c>
    </row>
    <row r="35" spans="8:9" ht="19.95" customHeight="1" thickBot="1" x14ac:dyDescent="0.35">
      <c r="H35" s="36" t="s">
        <v>29</v>
      </c>
      <c r="I35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9459-0916-4ADA-A528-70BCF0D80F8E}">
  <dimension ref="A1:N35"/>
  <sheetViews>
    <sheetView zoomScaleNormal="100" workbookViewId="0">
      <selection activeCell="G13" sqref="G13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57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7.85</v>
      </c>
      <c r="C5" s="4">
        <v>14.04</v>
      </c>
      <c r="D5" s="4">
        <v>17.05</v>
      </c>
      <c r="E5" s="4">
        <v>8.58</v>
      </c>
      <c r="F5" s="5">
        <v>5.88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7.31</v>
      </c>
      <c r="C6" s="7">
        <v>3.93</v>
      </c>
      <c r="D6" s="7">
        <v>9.99</v>
      </c>
      <c r="E6" s="7">
        <v>7.89</v>
      </c>
      <c r="F6" s="8">
        <v>6.28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1.47</v>
      </c>
      <c r="C7" s="10">
        <v>1.63</v>
      </c>
      <c r="D7" s="10">
        <v>3.78</v>
      </c>
      <c r="E7" s="10">
        <v>3.43</v>
      </c>
      <c r="F7" s="11">
        <v>0.56999999999999995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0.51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1.9999999999999574E-2</v>
      </c>
      <c r="C11" s="4">
        <f t="shared" ref="C11:F13" si="0">C5-J5</f>
        <v>3.9999999999999147E-2</v>
      </c>
      <c r="D11" s="4">
        <f t="shared" si="0"/>
        <v>0.10000000000000142</v>
      </c>
      <c r="E11" s="4">
        <f t="shared" si="0"/>
        <v>7.0000000000000284E-2</v>
      </c>
      <c r="F11" s="5">
        <f t="shared" si="0"/>
        <v>-9.9999999999997868E-3</v>
      </c>
      <c r="H11" s="21" t="s">
        <v>9</v>
      </c>
      <c r="I11" s="14">
        <v>0.435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1.0799999999999992</v>
      </c>
      <c r="C12" s="7">
        <f t="shared" si="0"/>
        <v>0.57000000000000028</v>
      </c>
      <c r="D12" s="7">
        <f t="shared" si="0"/>
        <v>0.15000000000000036</v>
      </c>
      <c r="E12" s="7">
        <f t="shared" si="0"/>
        <v>0.17999999999999972</v>
      </c>
      <c r="F12" s="8">
        <f t="shared" si="0"/>
        <v>-4.9999999999999822E-2</v>
      </c>
      <c r="H12" s="21" t="s">
        <v>10</v>
      </c>
      <c r="I12" s="14">
        <v>3.9E-2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-7.0000000000000062E-2</v>
      </c>
      <c r="C13" s="10">
        <f t="shared" si="0"/>
        <v>-0.28000000000000003</v>
      </c>
      <c r="D13" s="10">
        <f t="shared" si="0"/>
        <v>-0.29000000000000048</v>
      </c>
      <c r="E13" s="10">
        <f t="shared" si="0"/>
        <v>-0.20999999999999996</v>
      </c>
      <c r="F13" s="11">
        <f t="shared" si="0"/>
        <v>-4.0000000000000036E-2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0.25542784163473276</v>
      </c>
      <c r="C17" s="4">
        <f t="shared" ref="C17:F19" si="2">(C11/J5)*100</f>
        <v>0.28571428571427965</v>
      </c>
      <c r="D17" s="4">
        <f t="shared" si="2"/>
        <v>0.58997050147493468</v>
      </c>
      <c r="E17" s="4">
        <f t="shared" si="2"/>
        <v>0.82256169212691288</v>
      </c>
      <c r="F17" s="5">
        <f t="shared" si="2"/>
        <v>-0.16977928692699129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17.335473515248783</v>
      </c>
      <c r="C18" s="7">
        <f>(C12/J6)*100</f>
        <v>16.964285714285722</v>
      </c>
      <c r="D18" s="7">
        <f t="shared" si="2"/>
        <v>1.5243902439024426</v>
      </c>
      <c r="E18" s="7">
        <f t="shared" si="2"/>
        <v>2.3346303501945487</v>
      </c>
      <c r="F18" s="8">
        <f t="shared" si="2"/>
        <v>-0.78988941548182967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-4.5454545454545494</v>
      </c>
      <c r="C19" s="10">
        <f t="shared" si="2"/>
        <v>-14.659685863874348</v>
      </c>
      <c r="D19" s="10">
        <f t="shared" si="2"/>
        <v>-7.1253071253071374</v>
      </c>
      <c r="E19" s="10">
        <f t="shared" si="2"/>
        <v>-5.7692307692307683</v>
      </c>
      <c r="F19" s="11">
        <f t="shared" si="2"/>
        <v>-6.5573770491803334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3.1600000000000006</v>
      </c>
      <c r="E21" s="24" t="s">
        <v>24</v>
      </c>
      <c r="F21" s="24"/>
      <c r="H21" s="34" t="s">
        <v>37</v>
      </c>
      <c r="I21" s="31">
        <v>1.1299999999999999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79.729178200038319</v>
      </c>
      <c r="E22" s="24" t="s">
        <v>22</v>
      </c>
      <c r="F22" s="24"/>
      <c r="H22" s="35" t="s">
        <v>31</v>
      </c>
      <c r="I22" s="32">
        <v>1.47</v>
      </c>
      <c r="K22" s="12"/>
    </row>
    <row r="23" spans="1:12" ht="19.95" customHeight="1" x14ac:dyDescent="0.3">
      <c r="H23" s="35" t="s">
        <v>40</v>
      </c>
      <c r="I23" s="32">
        <v>1.1000000000000001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1.08</v>
      </c>
      <c r="K24" s="12"/>
    </row>
    <row r="25" spans="1:12" ht="19.95" customHeight="1" x14ac:dyDescent="0.3">
      <c r="H25" s="35" t="s">
        <v>52</v>
      </c>
      <c r="I25" s="32">
        <v>1.21</v>
      </c>
      <c r="K25" s="12"/>
    </row>
    <row r="26" spans="1:12" ht="19.95" customHeight="1" x14ac:dyDescent="0.3">
      <c r="H26" s="38" t="s">
        <v>38</v>
      </c>
      <c r="I26" s="32">
        <v>0.81</v>
      </c>
      <c r="K26" s="12"/>
    </row>
    <row r="27" spans="1:12" ht="19.95" customHeight="1" x14ac:dyDescent="0.3">
      <c r="H27" s="38" t="s">
        <v>27</v>
      </c>
      <c r="I27" s="32">
        <v>0.32</v>
      </c>
      <c r="K27" s="12"/>
    </row>
    <row r="28" spans="1:12" ht="19.95" customHeight="1" x14ac:dyDescent="0.3">
      <c r="H28" s="38" t="s">
        <v>33</v>
      </c>
      <c r="I28" s="32">
        <v>0.54</v>
      </c>
      <c r="K28" s="12"/>
    </row>
    <row r="29" spans="1:12" ht="19.95" customHeight="1" x14ac:dyDescent="0.3">
      <c r="H29" s="38" t="s">
        <v>39</v>
      </c>
      <c r="I29" s="32">
        <v>0.7</v>
      </c>
      <c r="K29" s="12"/>
    </row>
    <row r="30" spans="1:12" ht="19.95" customHeight="1" x14ac:dyDescent="0.3">
      <c r="H30" s="38" t="s">
        <v>30</v>
      </c>
      <c r="I30" s="32">
        <v>1</v>
      </c>
      <c r="K30" s="12"/>
    </row>
    <row r="31" spans="1:12" ht="19.95" customHeight="1" x14ac:dyDescent="0.3">
      <c r="H31" s="35" t="s">
        <v>53</v>
      </c>
      <c r="I31" s="32">
        <v>1</v>
      </c>
    </row>
    <row r="32" spans="1:12" ht="19.95" customHeight="1" x14ac:dyDescent="0.3">
      <c r="H32" s="35" t="s">
        <v>35</v>
      </c>
      <c r="I32" s="32">
        <v>0.9</v>
      </c>
    </row>
    <row r="33" spans="8:9" ht="19.95" customHeight="1" x14ac:dyDescent="0.3">
      <c r="H33" s="35" t="s">
        <v>34</v>
      </c>
      <c r="I33" s="32">
        <v>1.25</v>
      </c>
    </row>
    <row r="34" spans="8:9" ht="19.95" customHeight="1" x14ac:dyDescent="0.3">
      <c r="H34" s="35" t="s">
        <v>28</v>
      </c>
      <c r="I34" s="32">
        <v>1.86</v>
      </c>
    </row>
    <row r="35" spans="8:9" ht="19.95" customHeight="1" thickBot="1" x14ac:dyDescent="0.35">
      <c r="H35" s="36" t="s">
        <v>29</v>
      </c>
      <c r="I35" s="33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9901-7754-450F-9597-610BB8D19704}">
  <dimension ref="A1:N35"/>
  <sheetViews>
    <sheetView zoomScaleNormal="100" workbookViewId="0">
      <selection activeCell="G12" sqref="G12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20</v>
      </c>
      <c r="H1" s="1" t="s">
        <v>57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18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7.77</v>
      </c>
      <c r="C5" s="4">
        <v>14.01</v>
      </c>
      <c r="D5" s="4">
        <v>16.940000000000001</v>
      </c>
      <c r="E5" s="4">
        <v>8.5399999999999991</v>
      </c>
      <c r="F5" s="5">
        <v>5.91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6.51</v>
      </c>
      <c r="C6" s="7">
        <v>3.38</v>
      </c>
      <c r="D6" s="7">
        <v>10.15</v>
      </c>
      <c r="E6" s="7">
        <v>8.1199999999999992</v>
      </c>
      <c r="F6" s="8">
        <v>6.61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1.55</v>
      </c>
      <c r="C7" s="10">
        <v>1.92</v>
      </c>
      <c r="D7" s="10">
        <v>4.04</v>
      </c>
      <c r="E7" s="10">
        <v>3.66</v>
      </c>
      <c r="F7" s="11">
        <v>0.61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0.51</v>
      </c>
      <c r="K10" s="27" t="s">
        <v>8</v>
      </c>
      <c r="L10" s="13">
        <v>53.2</v>
      </c>
    </row>
    <row r="11" spans="1:14" ht="19.95" customHeight="1" x14ac:dyDescent="0.3">
      <c r="A11" s="18" t="s">
        <v>0</v>
      </c>
      <c r="B11" s="3">
        <f>B5-I5</f>
        <v>-6.0000000000000497E-2</v>
      </c>
      <c r="C11" s="4">
        <f t="shared" ref="C11:F13" si="0">C5-J5</f>
        <v>9.9999999999997868E-3</v>
      </c>
      <c r="D11" s="4">
        <f t="shared" si="0"/>
        <v>-9.9999999999980105E-3</v>
      </c>
      <c r="E11" s="4">
        <f t="shared" si="0"/>
        <v>2.9999999999999361E-2</v>
      </c>
      <c r="F11" s="5">
        <f t="shared" si="0"/>
        <v>2.0000000000000462E-2</v>
      </c>
      <c r="H11" s="21" t="s">
        <v>9</v>
      </c>
      <c r="I11" s="14">
        <v>0.435</v>
      </c>
      <c r="K11" s="28" t="s">
        <v>9</v>
      </c>
      <c r="L11" s="14">
        <v>33.5</v>
      </c>
    </row>
    <row r="12" spans="1:14" ht="19.95" customHeight="1" x14ac:dyDescent="0.3">
      <c r="A12" s="18" t="s">
        <v>1</v>
      </c>
      <c r="B12" s="6">
        <f t="shared" ref="B12:B13" si="1">B6-I6</f>
        <v>0.27999999999999936</v>
      </c>
      <c r="C12" s="7">
        <f t="shared" si="0"/>
        <v>2.0000000000000018E-2</v>
      </c>
      <c r="D12" s="7">
        <f t="shared" si="0"/>
        <v>0.3100000000000005</v>
      </c>
      <c r="E12" s="7">
        <f t="shared" si="0"/>
        <v>0.40999999999999925</v>
      </c>
      <c r="F12" s="8">
        <f t="shared" si="0"/>
        <v>0.28000000000000025</v>
      </c>
      <c r="H12" s="21" t="s">
        <v>10</v>
      </c>
      <c r="I12" s="14">
        <v>3.9E-2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1.0000000000000009E-2</v>
      </c>
      <c r="C13" s="10">
        <f t="shared" si="0"/>
        <v>1.0000000000000009E-2</v>
      </c>
      <c r="D13" s="10">
        <f t="shared" si="0"/>
        <v>-3.0000000000000249E-2</v>
      </c>
      <c r="E13" s="10">
        <f t="shared" si="0"/>
        <v>2.0000000000000018E-2</v>
      </c>
      <c r="F13" s="11">
        <f t="shared" si="0"/>
        <v>0</v>
      </c>
      <c r="H13" s="22"/>
      <c r="I13" s="14"/>
      <c r="K13" s="29"/>
      <c r="L13" s="14"/>
    </row>
    <row r="14" spans="1:14" ht="19.95" customHeight="1" x14ac:dyDescent="0.3"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-0.76628352490422091</v>
      </c>
      <c r="C17" s="4">
        <f t="shared" ref="C17:F19" si="2">(C11/J5)*100</f>
        <v>7.1428571428569912E-2</v>
      </c>
      <c r="D17" s="4">
        <f t="shared" si="2"/>
        <v>-5.8997050147480891E-2</v>
      </c>
      <c r="E17" s="4">
        <f t="shared" si="2"/>
        <v>0.3525264394829537</v>
      </c>
      <c r="F17" s="5">
        <f t="shared" si="2"/>
        <v>0.33955857385399768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4.4943820224718998</v>
      </c>
      <c r="C18" s="7">
        <f>(C12/J6)*100</f>
        <v>0.59523809523809579</v>
      </c>
      <c r="D18" s="7">
        <f t="shared" si="2"/>
        <v>3.150406504065046</v>
      </c>
      <c r="E18" s="7">
        <f t="shared" si="2"/>
        <v>5.317769130998693</v>
      </c>
      <c r="F18" s="8">
        <f t="shared" si="2"/>
        <v>4.4233807266982659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0.6493506493506499</v>
      </c>
      <c r="C19" s="10">
        <f t="shared" si="2"/>
        <v>0.52356020942408421</v>
      </c>
      <c r="D19" s="10">
        <f t="shared" si="2"/>
        <v>-0.7371007371007432</v>
      </c>
      <c r="E19" s="10">
        <f t="shared" si="2"/>
        <v>0.54945054945054994</v>
      </c>
      <c r="F19" s="11">
        <f t="shared" si="2"/>
        <v>0</v>
      </c>
    </row>
    <row r="20" spans="1:12" ht="19.95" customHeight="1" thickBot="1" x14ac:dyDescent="0.35"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1.4999999999999978</v>
      </c>
      <c r="E21" s="24" t="s">
        <v>24</v>
      </c>
      <c r="F21" s="24"/>
      <c r="H21" s="34" t="s">
        <v>37</v>
      </c>
      <c r="I21" s="31">
        <v>1.1599999999999999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22.029432784615253</v>
      </c>
      <c r="E22" s="24" t="s">
        <v>22</v>
      </c>
      <c r="F22" s="24"/>
      <c r="H22" s="35" t="s">
        <v>31</v>
      </c>
      <c r="I22" s="32">
        <v>1.52</v>
      </c>
      <c r="K22" s="12"/>
    </row>
    <row r="23" spans="1:12" ht="19.95" customHeight="1" x14ac:dyDescent="0.3">
      <c r="H23" s="35" t="s">
        <v>40</v>
      </c>
      <c r="I23" s="32">
        <v>1.0900000000000001</v>
      </c>
      <c r="K23" s="12"/>
    </row>
    <row r="24" spans="1:12" ht="19.95" customHeight="1" x14ac:dyDescent="0.3">
      <c r="A24" s="1" t="s">
        <v>36</v>
      </c>
      <c r="H24" s="35" t="s">
        <v>32</v>
      </c>
      <c r="I24" s="32">
        <v>1.1599999999999999</v>
      </c>
      <c r="K24" s="12"/>
    </row>
    <row r="25" spans="1:12" ht="19.95" customHeight="1" x14ac:dyDescent="0.3">
      <c r="H25" s="35" t="s">
        <v>52</v>
      </c>
      <c r="I25" s="32">
        <v>1.26</v>
      </c>
      <c r="K25" s="12"/>
    </row>
    <row r="26" spans="1:12" ht="19.95" customHeight="1" x14ac:dyDescent="0.3">
      <c r="H26" s="38" t="s">
        <v>38</v>
      </c>
      <c r="I26" s="32">
        <v>0.63</v>
      </c>
      <c r="K26" s="12"/>
    </row>
    <row r="27" spans="1:12" ht="19.95" customHeight="1" x14ac:dyDescent="0.3">
      <c r="H27" s="38" t="s">
        <v>27</v>
      </c>
      <c r="I27" s="32">
        <v>0.24</v>
      </c>
      <c r="K27" s="12"/>
    </row>
    <row r="28" spans="1:12" ht="19.95" customHeight="1" x14ac:dyDescent="0.3">
      <c r="H28" s="38" t="s">
        <v>33</v>
      </c>
      <c r="I28" s="32">
        <v>0.48</v>
      </c>
      <c r="K28" s="12"/>
    </row>
    <row r="29" spans="1:12" ht="19.95" customHeight="1" x14ac:dyDescent="0.3">
      <c r="H29" s="38" t="s">
        <v>39</v>
      </c>
      <c r="I29" s="32">
        <v>0.63</v>
      </c>
      <c r="K29" s="12"/>
    </row>
    <row r="30" spans="1:12" ht="19.95" customHeight="1" x14ac:dyDescent="0.3">
      <c r="H30" s="38" t="s">
        <v>30</v>
      </c>
      <c r="I30" s="32">
        <v>0.92</v>
      </c>
      <c r="K30" s="12"/>
    </row>
    <row r="31" spans="1:12" ht="19.95" customHeight="1" x14ac:dyDescent="0.3">
      <c r="H31" s="35" t="s">
        <v>53</v>
      </c>
      <c r="I31" s="32">
        <v>0.93</v>
      </c>
    </row>
    <row r="32" spans="1:12" ht="19.95" customHeight="1" x14ac:dyDescent="0.3">
      <c r="H32" s="35" t="s">
        <v>35</v>
      </c>
      <c r="I32" s="32">
        <v>0.84</v>
      </c>
    </row>
    <row r="33" spans="8:9" ht="19.95" customHeight="1" x14ac:dyDescent="0.3">
      <c r="H33" s="35" t="s">
        <v>34</v>
      </c>
      <c r="I33" s="32">
        <v>1.18</v>
      </c>
    </row>
    <row r="34" spans="8:9" ht="19.95" customHeight="1" x14ac:dyDescent="0.3">
      <c r="H34" s="35" t="s">
        <v>28</v>
      </c>
      <c r="I34" s="32">
        <v>1.75</v>
      </c>
    </row>
    <row r="35" spans="8:9" ht="19.95" customHeight="1" thickBot="1" x14ac:dyDescent="0.35">
      <c r="H35" s="36" t="s">
        <v>29</v>
      </c>
      <c r="I35" s="33">
        <v>0.52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2E3D-7596-4F10-BCEC-E72BDCB971C2}">
  <dimension ref="A1:O60"/>
  <sheetViews>
    <sheetView tabSelected="1" topLeftCell="A33" zoomScaleNormal="100" workbookViewId="0">
      <selection activeCell="H38" sqref="H38"/>
    </sheetView>
  </sheetViews>
  <sheetFormatPr defaultColWidth="12.6328125" defaultRowHeight="19.95" customHeight="1" x14ac:dyDescent="0.3"/>
  <cols>
    <col min="1" max="16384" width="12.6328125" style="1"/>
  </cols>
  <sheetData>
    <row r="1" spans="1:15" ht="19.95" customHeight="1" x14ac:dyDescent="0.3">
      <c r="A1" s="12" t="s">
        <v>20</v>
      </c>
      <c r="H1" s="1" t="s">
        <v>57</v>
      </c>
    </row>
    <row r="2" spans="1:15" ht="19.95" customHeight="1" x14ac:dyDescent="0.3">
      <c r="G2" s="37"/>
      <c r="N2" s="37"/>
    </row>
    <row r="3" spans="1:15" ht="19.95" customHeight="1" thickBot="1" x14ac:dyDescent="0.35">
      <c r="A3" s="12" t="s">
        <v>18</v>
      </c>
      <c r="H3" s="12" t="s">
        <v>16</v>
      </c>
    </row>
    <row r="4" spans="1:15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5" ht="19.95" customHeight="1" x14ac:dyDescent="0.3">
      <c r="A5" s="18" t="s">
        <v>0</v>
      </c>
      <c r="B5" s="3">
        <v>7.77</v>
      </c>
      <c r="C5" s="4">
        <v>14.01</v>
      </c>
      <c r="D5" s="4">
        <v>16.940000000000001</v>
      </c>
      <c r="E5" s="4">
        <v>8.5399999999999991</v>
      </c>
      <c r="F5" s="5">
        <v>5.91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5" ht="19.95" customHeight="1" x14ac:dyDescent="0.3">
      <c r="A6" s="18" t="s">
        <v>1</v>
      </c>
      <c r="B6" s="6">
        <v>6.51</v>
      </c>
      <c r="C6" s="7">
        <v>3.38</v>
      </c>
      <c r="D6" s="7">
        <v>10.15</v>
      </c>
      <c r="E6" s="7">
        <v>8.1199999999999992</v>
      </c>
      <c r="F6" s="8">
        <v>6.61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5" ht="19.95" customHeight="1" thickBot="1" x14ac:dyDescent="0.35">
      <c r="A7" s="19" t="s">
        <v>2</v>
      </c>
      <c r="B7" s="9">
        <v>1.55</v>
      </c>
      <c r="C7" s="10">
        <v>1.92</v>
      </c>
      <c r="D7" s="10">
        <v>4.04</v>
      </c>
      <c r="E7" s="10">
        <v>3.66</v>
      </c>
      <c r="F7" s="11">
        <v>0.61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8" spans="1:15" ht="19.95" customHeight="1" x14ac:dyDescent="0.3">
      <c r="N8" s="37"/>
      <c r="O8" s="37"/>
    </row>
    <row r="9" spans="1:15" ht="19.95" customHeight="1" thickBot="1" x14ac:dyDescent="0.35">
      <c r="A9" s="12" t="s">
        <v>49</v>
      </c>
      <c r="H9" s="12" t="s">
        <v>21</v>
      </c>
      <c r="K9" s="12" t="s">
        <v>25</v>
      </c>
    </row>
    <row r="10" spans="1:15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0.51</v>
      </c>
      <c r="K10" s="27" t="s">
        <v>8</v>
      </c>
      <c r="L10" s="13">
        <v>53.2</v>
      </c>
    </row>
    <row r="11" spans="1:15" ht="19.95" customHeight="1" x14ac:dyDescent="0.3">
      <c r="A11" s="18" t="s">
        <v>0</v>
      </c>
      <c r="B11" s="3">
        <f>B5-I5</f>
        <v>-6.0000000000000497E-2</v>
      </c>
      <c r="C11" s="4">
        <f t="shared" ref="C11:F13" si="0">C5-J5</f>
        <v>9.9999999999997868E-3</v>
      </c>
      <c r="D11" s="4">
        <f t="shared" si="0"/>
        <v>-9.9999999999980105E-3</v>
      </c>
      <c r="E11" s="4">
        <f t="shared" si="0"/>
        <v>2.9999999999999361E-2</v>
      </c>
      <c r="F11" s="5">
        <f t="shared" si="0"/>
        <v>2.0000000000000462E-2</v>
      </c>
      <c r="H11" s="21" t="s">
        <v>9</v>
      </c>
      <c r="I11" s="14">
        <v>0.435</v>
      </c>
      <c r="K11" s="28" t="s">
        <v>9</v>
      </c>
      <c r="L11" s="14">
        <v>33.5</v>
      </c>
    </row>
    <row r="12" spans="1:15" ht="19.95" customHeight="1" x14ac:dyDescent="0.3">
      <c r="A12" s="18" t="s">
        <v>1</v>
      </c>
      <c r="B12" s="6">
        <f t="shared" ref="B12:B13" si="1">B6-I6</f>
        <v>0.27999999999999936</v>
      </c>
      <c r="C12" s="7">
        <f t="shared" si="0"/>
        <v>2.0000000000000018E-2</v>
      </c>
      <c r="D12" s="7">
        <f t="shared" si="0"/>
        <v>0.3100000000000005</v>
      </c>
      <c r="E12" s="7">
        <f t="shared" si="0"/>
        <v>0.40999999999999925</v>
      </c>
      <c r="F12" s="8">
        <f t="shared" si="0"/>
        <v>0.28000000000000025</v>
      </c>
      <c r="H12" s="21" t="s">
        <v>10</v>
      </c>
      <c r="I12" s="14">
        <v>3.9E-2</v>
      </c>
      <c r="K12" s="28" t="s">
        <v>10</v>
      </c>
      <c r="L12" s="14">
        <v>11.9</v>
      </c>
    </row>
    <row r="13" spans="1:15" ht="19.95" customHeight="1" thickBot="1" x14ac:dyDescent="0.35">
      <c r="A13" s="19" t="s">
        <v>2</v>
      </c>
      <c r="B13" s="9">
        <f t="shared" si="1"/>
        <v>1.0000000000000009E-2</v>
      </c>
      <c r="C13" s="10">
        <f t="shared" si="0"/>
        <v>1.0000000000000009E-2</v>
      </c>
      <c r="D13" s="10">
        <f t="shared" si="0"/>
        <v>-3.0000000000000249E-2</v>
      </c>
      <c r="E13" s="10">
        <f t="shared" si="0"/>
        <v>2.0000000000000018E-2</v>
      </c>
      <c r="F13" s="11">
        <f t="shared" si="0"/>
        <v>0</v>
      </c>
      <c r="H13" s="22"/>
      <c r="I13" s="14"/>
      <c r="K13" s="29"/>
      <c r="L13" s="14"/>
    </row>
    <row r="14" spans="1:15" ht="19.95" customHeight="1" x14ac:dyDescent="0.3">
      <c r="B14" s="37" cm="1">
        <f t="array" ref="B14">AVERAGE(ABS(B11:F13))</f>
        <v>9.9999999999999853E-2</v>
      </c>
      <c r="C14" s="1" cm="1">
        <f t="array" ref="C14">MEDIAN(ABS(B11:F13))</f>
        <v>2.0000000000000462E-2</v>
      </c>
      <c r="H14" s="21" t="s">
        <v>11</v>
      </c>
      <c r="I14" s="14">
        <v>0.8</v>
      </c>
      <c r="K14" s="28" t="s">
        <v>11</v>
      </c>
      <c r="L14" s="14">
        <v>15.6</v>
      </c>
    </row>
    <row r="15" spans="1:15" ht="19.95" customHeight="1" thickBot="1" x14ac:dyDescent="0.35">
      <c r="A15" s="12" t="s">
        <v>48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5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-0.76628352490422091</v>
      </c>
      <c r="C17" s="4">
        <f t="shared" ref="C17:F19" si="2">(C11/J5)*100</f>
        <v>7.1428571428569912E-2</v>
      </c>
      <c r="D17" s="4">
        <f t="shared" si="2"/>
        <v>-5.8997050147480891E-2</v>
      </c>
      <c r="E17" s="4">
        <f t="shared" si="2"/>
        <v>0.3525264394829537</v>
      </c>
      <c r="F17" s="5">
        <f t="shared" si="2"/>
        <v>0.33955857385399768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4.4943820224718998</v>
      </c>
      <c r="C18" s="7">
        <f>(C12/J6)*100</f>
        <v>0.59523809523809579</v>
      </c>
      <c r="D18" s="7">
        <f t="shared" si="2"/>
        <v>3.150406504065046</v>
      </c>
      <c r="E18" s="7">
        <f t="shared" si="2"/>
        <v>5.317769130998693</v>
      </c>
      <c r="F18" s="8">
        <f t="shared" si="2"/>
        <v>4.4233807266982659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0.6493506493506499</v>
      </c>
      <c r="C19" s="10">
        <f t="shared" si="2"/>
        <v>0.52356020942408421</v>
      </c>
      <c r="D19" s="10">
        <f t="shared" si="2"/>
        <v>-0.7371007371007432</v>
      </c>
      <c r="E19" s="10">
        <f t="shared" si="2"/>
        <v>0.54945054945054994</v>
      </c>
      <c r="F19" s="11">
        <f t="shared" si="2"/>
        <v>0</v>
      </c>
    </row>
    <row r="20" spans="1:12" ht="19.95" customHeight="1" thickBot="1" x14ac:dyDescent="0.35">
      <c r="B20" s="37" cm="1">
        <f t="array" ref="B20">AVERAGE(ABS(B17:F19))</f>
        <v>1.4686288523076836</v>
      </c>
      <c r="C20" s="1" cm="1">
        <f t="array" ref="C20">MEDIAN(ABS(B17:F19))</f>
        <v>0.59523809523809579</v>
      </c>
      <c r="H20" s="12" t="s">
        <v>26</v>
      </c>
    </row>
    <row r="21" spans="1:12" ht="19.95" customHeight="1" x14ac:dyDescent="0.3">
      <c r="A21" s="24" t="s">
        <v>23</v>
      </c>
      <c r="B21" s="24"/>
      <c r="C21" s="24"/>
      <c r="D21" s="24" cm="1">
        <f t="array" ref="D21">SUM(ABS(B11:F13))</f>
        <v>1.4999999999999978</v>
      </c>
      <c r="E21" s="24" t="s">
        <v>24</v>
      </c>
      <c r="F21" s="24"/>
      <c r="H21" s="34" t="s">
        <v>37</v>
      </c>
      <c r="I21" s="31">
        <v>1.1599999999999999</v>
      </c>
      <c r="K21" s="12"/>
    </row>
    <row r="22" spans="1:12" ht="19.95" customHeight="1" x14ac:dyDescent="0.3">
      <c r="A22" s="24" t="s">
        <v>47</v>
      </c>
      <c r="B22" s="25"/>
      <c r="C22" s="25"/>
      <c r="D22" s="26" cm="1">
        <f t="array" ref="D22">SUM(ABS(B17:F19))</f>
        <v>22.029432784615253</v>
      </c>
      <c r="E22" s="24" t="s">
        <v>22</v>
      </c>
      <c r="F22" s="24"/>
      <c r="H22" s="35" t="s">
        <v>31</v>
      </c>
      <c r="I22" s="32">
        <v>1.52</v>
      </c>
      <c r="K22" s="12"/>
    </row>
    <row r="23" spans="1:12" ht="19.95" customHeight="1" x14ac:dyDescent="0.3">
      <c r="H23" s="35" t="s">
        <v>40</v>
      </c>
      <c r="I23" s="32">
        <v>1.0900000000000001</v>
      </c>
      <c r="K23" s="12"/>
    </row>
    <row r="24" spans="1:12" ht="19.95" customHeight="1" x14ac:dyDescent="0.3">
      <c r="A24" s="12" t="s">
        <v>58</v>
      </c>
      <c r="H24" s="35" t="s">
        <v>32</v>
      </c>
      <c r="I24" s="32">
        <v>1.1599999999999999</v>
      </c>
      <c r="K24" s="12"/>
    </row>
    <row r="25" spans="1:12" ht="19.95" customHeight="1" x14ac:dyDescent="0.3">
      <c r="A25" s="1" t="s">
        <v>59</v>
      </c>
      <c r="H25" s="35" t="s">
        <v>52</v>
      </c>
      <c r="I25" s="32">
        <v>1.26</v>
      </c>
      <c r="K25" s="12"/>
    </row>
    <row r="26" spans="1:12" ht="19.95" customHeight="1" x14ac:dyDescent="0.3">
      <c r="A26" s="1" t="s">
        <v>60</v>
      </c>
      <c r="B26" s="39" t="s">
        <v>61</v>
      </c>
      <c r="H26" s="38" t="s">
        <v>38</v>
      </c>
      <c r="I26" s="32">
        <v>0.63</v>
      </c>
      <c r="K26" s="12"/>
    </row>
    <row r="27" spans="1:12" ht="19.95" customHeight="1" x14ac:dyDescent="0.3">
      <c r="A27" s="1" t="s">
        <v>62</v>
      </c>
      <c r="B27" s="39" t="s">
        <v>63</v>
      </c>
      <c r="H27" s="38" t="s">
        <v>27</v>
      </c>
      <c r="I27" s="32">
        <v>0.24</v>
      </c>
      <c r="K27" s="12"/>
    </row>
    <row r="28" spans="1:12" ht="19.95" customHeight="1" x14ac:dyDescent="0.3">
      <c r="H28" s="38" t="s">
        <v>33</v>
      </c>
      <c r="I28" s="32">
        <v>0.48</v>
      </c>
      <c r="K28" s="12"/>
    </row>
    <row r="29" spans="1:12" ht="19.95" customHeight="1" x14ac:dyDescent="0.3">
      <c r="A29" s="52" t="s">
        <v>60</v>
      </c>
      <c r="H29" s="38" t="s">
        <v>39</v>
      </c>
      <c r="I29" s="32">
        <v>0.63</v>
      </c>
      <c r="K29" s="12"/>
    </row>
    <row r="30" spans="1:12" ht="19.95" customHeight="1" thickBot="1" x14ac:dyDescent="0.35">
      <c r="A30" s="12" t="s">
        <v>74</v>
      </c>
      <c r="C30" s="1" t="s">
        <v>64</v>
      </c>
      <c r="H30" s="38" t="s">
        <v>30</v>
      </c>
      <c r="I30" s="32">
        <v>0.92</v>
      </c>
      <c r="K30" s="12"/>
    </row>
    <row r="31" spans="1:12" ht="19.95" customHeight="1" thickBot="1" x14ac:dyDescent="0.35">
      <c r="A31" s="48" t="s">
        <v>65</v>
      </c>
      <c r="B31" s="49" t="s">
        <v>66</v>
      </c>
      <c r="C31" s="50" t="s">
        <v>67</v>
      </c>
      <c r="D31" s="51" t="s">
        <v>68</v>
      </c>
      <c r="H31" s="35" t="s">
        <v>53</v>
      </c>
      <c r="I31" s="32">
        <v>0.93</v>
      </c>
    </row>
    <row r="32" spans="1:12" ht="19.95" customHeight="1" x14ac:dyDescent="0.3">
      <c r="A32" s="45">
        <v>5</v>
      </c>
      <c r="B32" s="46">
        <v>4.6096700000000004</v>
      </c>
      <c r="C32" s="46">
        <v>34.8277</v>
      </c>
      <c r="D32" s="47" t="s">
        <v>69</v>
      </c>
      <c r="H32" s="35" t="s">
        <v>35</v>
      </c>
      <c r="I32" s="32">
        <v>0.84</v>
      </c>
    </row>
    <row r="33" spans="1:9" ht="19.95" customHeight="1" x14ac:dyDescent="0.3">
      <c r="A33" s="42">
        <v>15</v>
      </c>
      <c r="B33" s="40">
        <v>11.825200000000001</v>
      </c>
      <c r="C33" s="40">
        <v>35.2453</v>
      </c>
      <c r="D33" s="32">
        <f>(C33-C32)/(B33-B32)</f>
        <v>5.7875166481187131E-2</v>
      </c>
      <c r="H33" s="35" t="s">
        <v>34</v>
      </c>
      <c r="I33" s="32">
        <v>1.18</v>
      </c>
    </row>
    <row r="34" spans="1:9" ht="19.95" customHeight="1" x14ac:dyDescent="0.3">
      <c r="A34" s="42">
        <v>25</v>
      </c>
      <c r="B34" s="40">
        <v>18.315100000000001</v>
      </c>
      <c r="C34" s="40">
        <v>35.644100000000002</v>
      </c>
      <c r="D34" s="32">
        <f t="shared" ref="D34:D35" si="4">(C34-C33)/(B34-B33)</f>
        <v>6.1449328957303095E-2</v>
      </c>
      <c r="H34" s="35" t="s">
        <v>28</v>
      </c>
      <c r="I34" s="32">
        <v>1.75</v>
      </c>
    </row>
    <row r="35" spans="1:9" ht="19.95" customHeight="1" thickBot="1" x14ac:dyDescent="0.35">
      <c r="A35" s="43">
        <v>35</v>
      </c>
      <c r="B35" s="44">
        <v>24.0137</v>
      </c>
      <c r="C35" s="44">
        <v>36.009799999999998</v>
      </c>
      <c r="D35" s="33">
        <f t="shared" si="4"/>
        <v>6.4173656687606939E-2</v>
      </c>
      <c r="H35" s="36" t="s">
        <v>29</v>
      </c>
      <c r="I35" s="33">
        <v>0.52</v>
      </c>
    </row>
    <row r="36" spans="1:9" ht="19.95" customHeight="1" x14ac:dyDescent="0.3">
      <c r="A36" s="1" t="s">
        <v>70</v>
      </c>
    </row>
    <row r="37" spans="1:9" ht="19.95" customHeight="1" x14ac:dyDescent="0.3">
      <c r="A37" s="12" t="s">
        <v>71</v>
      </c>
      <c r="B37" s="55">
        <f>AVERAGE(D33:D35)</f>
        <v>6.116605070869905E-2</v>
      </c>
      <c r="C37" s="12" t="s">
        <v>72</v>
      </c>
      <c r="D37" s="55">
        <f>B37*(2.168/(31.3052+2.168))</f>
        <v>3.9616169931903601E-3</v>
      </c>
      <c r="E37" s="12" t="s">
        <v>73</v>
      </c>
    </row>
    <row r="39" spans="1:9" ht="19.95" customHeight="1" x14ac:dyDescent="0.3">
      <c r="A39" s="52" t="s">
        <v>62</v>
      </c>
    </row>
    <row r="40" spans="1:9" ht="19.95" customHeight="1" thickBot="1" x14ac:dyDescent="0.35">
      <c r="A40" s="1" t="s">
        <v>75</v>
      </c>
      <c r="C40" s="1" t="s">
        <v>76</v>
      </c>
    </row>
    <row r="41" spans="1:9" ht="19.95" customHeight="1" thickBot="1" x14ac:dyDescent="0.35">
      <c r="A41" s="48" t="s">
        <v>65</v>
      </c>
      <c r="B41" s="49" t="s">
        <v>66</v>
      </c>
      <c r="C41" s="50" t="s">
        <v>67</v>
      </c>
      <c r="D41" s="51" t="s">
        <v>68</v>
      </c>
    </row>
    <row r="42" spans="1:9" ht="19.95" customHeight="1" x14ac:dyDescent="0.3">
      <c r="A42" s="2">
        <v>10</v>
      </c>
      <c r="B42" s="41">
        <v>35.263300000000001</v>
      </c>
      <c r="C42" s="41">
        <v>12.0992</v>
      </c>
      <c r="D42" s="31" t="s">
        <v>69</v>
      </c>
    </row>
    <row r="43" spans="1:9" ht="19.95" customHeight="1" x14ac:dyDescent="0.3">
      <c r="A43" s="42">
        <v>20</v>
      </c>
      <c r="B43" s="40">
        <v>37.113300000000002</v>
      </c>
      <c r="C43" s="40">
        <v>12.1478</v>
      </c>
      <c r="D43" s="32">
        <f>(C43-C42)/(B43-B42)</f>
        <v>2.6270270270270478E-2</v>
      </c>
    </row>
    <row r="44" spans="1:9" ht="19.95" customHeight="1" x14ac:dyDescent="0.3">
      <c r="A44" s="42">
        <v>30</v>
      </c>
      <c r="B44" s="40">
        <v>38.965200000000003</v>
      </c>
      <c r="C44" s="40">
        <v>12.1943</v>
      </c>
      <c r="D44" s="32">
        <f t="shared" ref="D44:D48" si="5">(C44-C43)/(B44-B43)</f>
        <v>2.5109347156973903E-2</v>
      </c>
    </row>
    <row r="45" spans="1:9" ht="19.95" customHeight="1" x14ac:dyDescent="0.3">
      <c r="A45" s="53">
        <v>40</v>
      </c>
      <c r="B45" s="54">
        <v>40.792099999999998</v>
      </c>
      <c r="C45" s="54">
        <v>12.239000000000001</v>
      </c>
      <c r="D45" s="32">
        <f t="shared" si="5"/>
        <v>2.4467677486452875E-2</v>
      </c>
    </row>
    <row r="46" spans="1:9" ht="19.95" customHeight="1" x14ac:dyDescent="0.3">
      <c r="A46" s="53">
        <v>50</v>
      </c>
      <c r="B46" s="54">
        <v>42.620899999999999</v>
      </c>
      <c r="C46" s="54">
        <v>12.2822</v>
      </c>
      <c r="D46" s="32">
        <f t="shared" si="5"/>
        <v>2.3622047244093815E-2</v>
      </c>
    </row>
    <row r="47" spans="1:9" ht="19.95" customHeight="1" x14ac:dyDescent="0.3">
      <c r="A47" s="53">
        <v>60</v>
      </c>
      <c r="B47" s="54">
        <v>44.442599999999999</v>
      </c>
      <c r="C47" s="54">
        <v>12.3239</v>
      </c>
      <c r="D47" s="32">
        <f t="shared" si="5"/>
        <v>2.2890706482955766E-2</v>
      </c>
    </row>
    <row r="48" spans="1:9" ht="19.95" customHeight="1" thickBot="1" x14ac:dyDescent="0.35">
      <c r="A48" s="43">
        <v>70</v>
      </c>
      <c r="B48" s="44">
        <v>46.257399999999997</v>
      </c>
      <c r="C48" s="44">
        <v>12.3643</v>
      </c>
      <c r="D48" s="33">
        <f t="shared" si="5"/>
        <v>2.2261406215560962E-2</v>
      </c>
    </row>
    <row r="49" spans="1:4" ht="19.95" customHeight="1" x14ac:dyDescent="0.3">
      <c r="A49" s="1" t="s">
        <v>71</v>
      </c>
      <c r="B49" s="1">
        <f>AVERAGE(D43:D48)</f>
        <v>2.4103575809384634E-2</v>
      </c>
    </row>
    <row r="51" spans="1:4" ht="19.95" customHeight="1" thickBot="1" x14ac:dyDescent="0.35">
      <c r="A51" s="12" t="s">
        <v>77</v>
      </c>
      <c r="B51" s="12"/>
      <c r="C51" s="1" t="s">
        <v>76</v>
      </c>
    </row>
    <row r="52" spans="1:4" ht="19.95" customHeight="1" thickBot="1" x14ac:dyDescent="0.35">
      <c r="A52" s="48" t="s">
        <v>65</v>
      </c>
      <c r="B52" s="49" t="s">
        <v>66</v>
      </c>
      <c r="C52" s="50" t="s">
        <v>67</v>
      </c>
      <c r="D52" s="51" t="s">
        <v>68</v>
      </c>
    </row>
    <row r="53" spans="1:4" ht="19.95" customHeight="1" x14ac:dyDescent="0.3">
      <c r="A53" s="2">
        <v>10</v>
      </c>
      <c r="B53" s="41">
        <v>35.064500000000002</v>
      </c>
      <c r="C53" s="41">
        <v>12.096</v>
      </c>
      <c r="D53" s="31" t="s">
        <v>69</v>
      </c>
    </row>
    <row r="54" spans="1:4" ht="19.95" customHeight="1" x14ac:dyDescent="0.3">
      <c r="A54" s="42">
        <v>20</v>
      </c>
      <c r="B54" s="40">
        <v>35.922499999999999</v>
      </c>
      <c r="C54" s="40">
        <v>12.1295</v>
      </c>
      <c r="D54" s="32">
        <f>(C54-C53)/(B54-B53)</f>
        <v>3.9044289044289283E-2</v>
      </c>
    </row>
    <row r="55" spans="1:4" ht="19.95" customHeight="1" x14ac:dyDescent="0.3">
      <c r="A55" s="42">
        <v>30</v>
      </c>
      <c r="B55" s="40">
        <v>36.777299999999997</v>
      </c>
      <c r="C55" s="40">
        <v>12.162699999999999</v>
      </c>
      <c r="D55" s="32">
        <f>(C55-C54)/(B55-B54)</f>
        <v>3.8839494618623203E-2</v>
      </c>
    </row>
    <row r="56" spans="1:4" ht="19.95" customHeight="1" x14ac:dyDescent="0.3">
      <c r="A56" s="53">
        <v>40</v>
      </c>
      <c r="B56" s="54">
        <v>37.628900000000002</v>
      </c>
      <c r="C56" s="54">
        <v>12.195499999999999</v>
      </c>
      <c r="D56" s="32">
        <f t="shared" ref="D56:D59" si="6">(C56-C55)/(B56-B55)</f>
        <v>3.8515735086894966E-2</v>
      </c>
    </row>
    <row r="57" spans="1:4" ht="19.95" customHeight="1" x14ac:dyDescent="0.3">
      <c r="A57" s="53">
        <v>50</v>
      </c>
      <c r="B57" s="54">
        <v>38.477200000000003</v>
      </c>
      <c r="C57" s="54">
        <v>12.2279</v>
      </c>
      <c r="D57" s="32">
        <f t="shared" si="6"/>
        <v>3.8194035129082642E-2</v>
      </c>
    </row>
    <row r="58" spans="1:4" ht="19.95" customHeight="1" x14ac:dyDescent="0.3">
      <c r="A58" s="53">
        <v>60</v>
      </c>
      <c r="B58" s="54">
        <v>39.322299999999998</v>
      </c>
      <c r="C58" s="54">
        <v>12.2601</v>
      </c>
      <c r="D58" s="32">
        <f t="shared" si="6"/>
        <v>3.8101999763341318E-2</v>
      </c>
    </row>
    <row r="59" spans="1:4" ht="19.95" customHeight="1" thickBot="1" x14ac:dyDescent="0.35">
      <c r="A59" s="43">
        <v>70</v>
      </c>
      <c r="B59" s="44">
        <v>40.164200000000001</v>
      </c>
      <c r="C59" s="44">
        <v>12.2951</v>
      </c>
      <c r="D59" s="33">
        <f t="shared" si="6"/>
        <v>4.1572633329374081E-2</v>
      </c>
    </row>
    <row r="60" spans="1:4" ht="19.95" customHeight="1" x14ac:dyDescent="0.3">
      <c r="A60" s="12" t="s">
        <v>71</v>
      </c>
      <c r="B60" s="12">
        <f>AVERAGE(D54:D59)</f>
        <v>3.9044697828600913E-2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23d5d9bf-f68f-46ca-ade4-42d82e05e1a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A4847BB2B74A94E70B41B376D420" ma:contentTypeVersion="17" ma:contentTypeDescription="Create a new document." ma:contentTypeScope="" ma:versionID="16e506cfda0f34500cc78ef1d6becf0b">
  <xsd:schema xmlns:xsd="http://www.w3.org/2001/XMLSchema" xmlns:xs="http://www.w3.org/2001/XMLSchema" xmlns:p="http://schemas.microsoft.com/office/2006/metadata/properties" xmlns:ns2="23d5d9bf-f68f-46ca-ade4-42d82e05e1a5" xmlns:ns3="b14ff385-8857-4c58-9db5-6fb14afe97f2" xmlns:ns4="ab06a5aa-8e31-4bdb-9b13-38c58a92ec8a" targetNamespace="http://schemas.microsoft.com/office/2006/metadata/properties" ma:root="true" ma:fieldsID="8705f15b914ef7fc087bd9e7c1bda879" ns2:_="" ns3:_="" ns4:_="">
    <xsd:import namespace="23d5d9bf-f68f-46ca-ade4-42d82e05e1a5"/>
    <xsd:import namespace="b14ff385-8857-4c58-9db5-6fb14afe97f2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5d9bf-f68f-46ca-ade4-42d82e05e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ff385-8857-4c58-9db5-6fb14afe9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70ef6c8-65c4-4b6e-ab74-9d03595dfd84}" ma:internalName="TaxCatchAll" ma:showField="CatchAllData" ma:web="b14ff385-8857-4c58-9db5-6fb14afe9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4DE686-A059-431B-A277-EA8C7F8FC9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39C303-20C4-4537-8943-5EB71D4090AC}">
  <ds:schemaRefs>
    <ds:schemaRef ds:uri="http://schemas.microsoft.com/office/2006/metadata/properties"/>
    <ds:schemaRef ds:uri="http://schemas.microsoft.com/office/infopath/2007/PartnerControls"/>
    <ds:schemaRef ds:uri="ab06a5aa-8e31-4bdb-9b13-38c58a92ec8a"/>
    <ds:schemaRef ds:uri="23d5d9bf-f68f-46ca-ade4-42d82e05e1a5"/>
  </ds:schemaRefs>
</ds:datastoreItem>
</file>

<file path=customXml/itemProps3.xml><?xml version="1.0" encoding="utf-8"?>
<ds:datastoreItem xmlns:ds="http://schemas.openxmlformats.org/officeDocument/2006/customXml" ds:itemID="{9DCD196E-9B72-46F1-AA72-AF6410457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5d9bf-f68f-46ca-ade4-42d82e05e1a5"/>
    <ds:schemaRef ds:uri="b14ff385-8857-4c58-9db5-6fb14afe97f2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v1.5</vt:lpstr>
      <vt:lpstr>v2.0</vt:lpstr>
      <vt:lpstr>v2.1</vt:lpstr>
      <vt:lpstr>v2.2</vt:lpstr>
      <vt:lpstr>v2.3</vt:lpstr>
      <vt:lpstr>v2.4</vt:lpstr>
      <vt:lpstr>v2.5</vt:lpstr>
      <vt:lpstr>v2.6</vt:lpstr>
      <vt:lpstr>v2.7</vt:lpstr>
      <vt:lpstr>v2.8</vt:lpstr>
      <vt:lpstr>v2.9</vt:lpstr>
      <vt:lpstr>v2.10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Jeremy Chan</cp:lastModifiedBy>
  <dcterms:created xsi:type="dcterms:W3CDTF">2024-11-21T17:46:39Z</dcterms:created>
  <dcterms:modified xsi:type="dcterms:W3CDTF">2025-03-28T21:30:56Z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0x010100555BA4847BB2B74A94E70B41B376D420</vt:lpwstr>
  </property>
  <property fmtid="{D5CDD505-2E9C-101B-9397-08002B2CF9AE}" pid="3" name="MediaServiceImageTags">
    <vt:lpwstr/>
  </property>
</Properties>
</file>