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ne\Documents\Skunkworks\BMG\"/>
    </mc:Choice>
  </mc:AlternateContent>
  <bookViews>
    <workbookView xWindow="0" yWindow="0" windowWidth="19200" windowHeight="6648" xr2:uid="{A5FBF200-7030-44BF-9E3E-64BDD6DF87B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3" i="1" l="1"/>
  <c r="D623" i="1"/>
  <c r="B623" i="1"/>
  <c r="H624" i="1"/>
  <c r="F624" i="1"/>
  <c r="D624" i="1"/>
  <c r="B624" i="1"/>
  <c r="N614" i="1"/>
  <c r="L614" i="1"/>
  <c r="J614" i="1"/>
  <c r="H614" i="1"/>
  <c r="F612" i="1"/>
  <c r="B612" i="1"/>
  <c r="D612" i="1"/>
  <c r="F609" i="1"/>
  <c r="D609" i="1"/>
  <c r="B609" i="1"/>
  <c r="F591" i="1"/>
  <c r="D591" i="1"/>
  <c r="B591" i="1"/>
  <c r="F570" i="1"/>
  <c r="D570" i="1"/>
  <c r="B570" i="1"/>
  <c r="H566" i="1"/>
  <c r="F566" i="1"/>
  <c r="D566" i="1"/>
  <c r="B566" i="1"/>
  <c r="H561" i="1"/>
  <c r="F561" i="1"/>
  <c r="D561" i="1"/>
  <c r="B561" i="1"/>
  <c r="L560" i="1"/>
  <c r="J560" i="1"/>
  <c r="H560" i="1"/>
  <c r="F560" i="1"/>
  <c r="F552" i="1"/>
  <c r="D552" i="1"/>
  <c r="B552" i="1"/>
  <c r="H526" i="1"/>
  <c r="F526" i="1"/>
  <c r="D526" i="1"/>
  <c r="B526" i="1"/>
  <c r="L519" i="1"/>
  <c r="J519" i="1"/>
  <c r="H519" i="1"/>
  <c r="F519" i="1"/>
  <c r="F501" i="1"/>
  <c r="D501" i="1"/>
  <c r="B501" i="1"/>
  <c r="H469" i="1"/>
  <c r="F469" i="1"/>
  <c r="D469" i="1"/>
  <c r="B469" i="1"/>
  <c r="H459" i="1"/>
  <c r="F459" i="1"/>
  <c r="D459" i="1"/>
  <c r="B459" i="1"/>
  <c r="F443" i="1"/>
  <c r="D443" i="1"/>
  <c r="B443" i="1"/>
  <c r="H434" i="1"/>
  <c r="F434" i="1"/>
  <c r="D434" i="1"/>
  <c r="B434" i="1"/>
  <c r="F390" i="1"/>
  <c r="D390" i="1"/>
  <c r="B390" i="1"/>
  <c r="H382" i="1"/>
  <c r="F382" i="1"/>
  <c r="D382" i="1"/>
  <c r="B382" i="1"/>
  <c r="F378" i="1"/>
  <c r="D378" i="1"/>
  <c r="B378" i="1"/>
  <c r="N373" i="1"/>
  <c r="L373" i="1"/>
  <c r="J373" i="1"/>
  <c r="H373" i="1"/>
  <c r="F364" i="1"/>
  <c r="D364" i="1"/>
  <c r="B364" i="1"/>
  <c r="H291" i="1"/>
  <c r="F291" i="1"/>
  <c r="D291" i="1"/>
  <c r="B291" i="1"/>
  <c r="L288" i="1"/>
  <c r="J288" i="1"/>
  <c r="H288" i="1"/>
  <c r="F288" i="1"/>
  <c r="F263" i="1"/>
  <c r="D263" i="1"/>
  <c r="B263" i="1"/>
  <c r="F239" i="1"/>
  <c r="D239" i="1"/>
  <c r="B239" i="1"/>
  <c r="H222" i="1"/>
  <c r="F222" i="1"/>
  <c r="D222" i="1"/>
  <c r="B222" i="1"/>
  <c r="H218" i="1"/>
  <c r="F218" i="1"/>
  <c r="D218" i="1"/>
  <c r="B218" i="1"/>
  <c r="H205" i="1"/>
  <c r="F205" i="1"/>
  <c r="D205" i="1"/>
  <c r="B205" i="1"/>
  <c r="H199" i="1"/>
  <c r="F199" i="1"/>
  <c r="F196" i="1"/>
  <c r="D196" i="1"/>
  <c r="B196" i="1"/>
  <c r="H178" i="1"/>
  <c r="F178" i="1"/>
  <c r="D178" i="1"/>
  <c r="B178" i="1"/>
  <c r="N166" i="1"/>
  <c r="L166" i="1"/>
  <c r="J166" i="1"/>
  <c r="H166" i="1"/>
  <c r="H156" i="1"/>
  <c r="F156" i="1"/>
  <c r="D156" i="1"/>
  <c r="B156" i="1"/>
  <c r="H149" i="1"/>
  <c r="F149" i="1"/>
  <c r="D149" i="1"/>
  <c r="B149" i="1"/>
  <c r="H147" i="1"/>
  <c r="F147" i="1"/>
  <c r="D147" i="1"/>
  <c r="B147" i="1"/>
  <c r="H142" i="1"/>
  <c r="F142" i="1"/>
  <c r="D142" i="1"/>
  <c r="B142" i="1"/>
  <c r="F141" i="1"/>
  <c r="D141" i="1"/>
  <c r="B141" i="1"/>
  <c r="F134" i="1"/>
  <c r="D134" i="1"/>
  <c r="B134" i="1"/>
  <c r="F69" i="1"/>
  <c r="D69" i="1"/>
  <c r="B69" i="1"/>
  <c r="F68" i="1"/>
  <c r="D68" i="1"/>
  <c r="B68" i="1"/>
  <c r="H58" i="1"/>
  <c r="F58" i="1"/>
  <c r="D58" i="1"/>
  <c r="B58" i="1"/>
  <c r="H25" i="1"/>
  <c r="F25" i="1"/>
  <c r="D25" i="1"/>
  <c r="B25" i="1"/>
  <c r="L20" i="1"/>
  <c r="J20" i="1"/>
  <c r="H20" i="1"/>
  <c r="F20" i="1"/>
  <c r="F4" i="1"/>
  <c r="D4" i="1"/>
  <c r="B4" i="1"/>
</calcChain>
</file>

<file path=xl/sharedStrings.xml><?xml version="1.0" encoding="utf-8"?>
<sst xmlns="http://schemas.openxmlformats.org/spreadsheetml/2006/main" count="2364" uniqueCount="58">
  <si>
    <t>formula</t>
  </si>
  <si>
    <t>Gd</t>
  </si>
  <si>
    <t>Al</t>
  </si>
  <si>
    <t>Co</t>
  </si>
  <si>
    <t>Y</t>
  </si>
  <si>
    <t>Ca</t>
  </si>
  <si>
    <t>Mg</t>
  </si>
  <si>
    <t>Zn</t>
  </si>
  <si>
    <t>B</t>
  </si>
  <si>
    <t>Si</t>
  </si>
  <si>
    <t>Nb</t>
  </si>
  <si>
    <t>Cu</t>
  </si>
  <si>
    <t>Ag</t>
  </si>
  <si>
    <t>Ni</t>
  </si>
  <si>
    <t>Cr</t>
  </si>
  <si>
    <t>P</t>
  </si>
  <si>
    <t>Dy</t>
  </si>
  <si>
    <t>Fe</t>
  </si>
  <si>
    <t>Pd</t>
  </si>
  <si>
    <t>Pt</t>
  </si>
  <si>
    <t>Ti</t>
  </si>
  <si>
    <t>Zr</t>
  </si>
  <si>
    <t>Hf</t>
  </si>
  <si>
    <t>Be</t>
  </si>
  <si>
    <t>Ga</t>
  </si>
  <si>
    <t>La</t>
  </si>
  <si>
    <t>BSi</t>
  </si>
  <si>
    <t>Sn</t>
  </si>
  <si>
    <t>Ta</t>
  </si>
  <si>
    <t>Au</t>
  </si>
  <si>
    <t>Mo</t>
  </si>
  <si>
    <t>Er</t>
  </si>
  <si>
    <t>C</t>
  </si>
  <si>
    <t>Ce</t>
  </si>
  <si>
    <t>(CuNi)</t>
  </si>
  <si>
    <t>Nd</t>
  </si>
  <si>
    <t>Pr</t>
  </si>
  <si>
    <t>Sc</t>
  </si>
  <si>
    <t>Sm</t>
  </si>
  <si>
    <t>AgSi</t>
  </si>
  <si>
    <t>Tb</t>
  </si>
  <si>
    <t>SiSn</t>
  </si>
  <si>
    <t>Sr</t>
  </si>
  <si>
    <t>Mn</t>
  </si>
  <si>
    <t>Ge</t>
  </si>
  <si>
    <t>In</t>
  </si>
  <si>
    <t>MoY</t>
  </si>
  <si>
    <t>YMg</t>
  </si>
  <si>
    <t>NiY</t>
  </si>
  <si>
    <t>Tm</t>
  </si>
  <si>
    <t>Ho</t>
  </si>
  <si>
    <t>S</t>
  </si>
  <si>
    <t>MoP</t>
  </si>
  <si>
    <t>{[(Fe0.6Co0.4)0.75B0.2Si0.05]0.96Nb0.0497Cr3</t>
  </si>
  <si>
    <t>{[(Fe0.6Co0.4)0.75B0.2Si0.05]0.96Nb0.0499Cr1</t>
  </si>
  <si>
    <t>{[(Fe0.6Co0.4)0.75B0.2Si0.05]0.96Nb0.0496Cr4</t>
  </si>
  <si>
    <t>{[(Fe0.6Co0.4)0.75B0.2Si0.05]0.96Nb0.0498Cr2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</si>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</sst>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0F86-7B88-40AF-B37A-789F6E1B3A7C}">
  <dimension ref="A1:P624"/>
  <sheetViews>
    <sheetView tabSelected="1" topLeftCell="A615" workbookViewId="0">
      <selection activeCell="A625" sqref="A625"/>
    </sheetView>
  </sheetViews>
  <sheetFormatPr defaultRowHeight="14.4" x14ac:dyDescent="0.55000000000000004"/>
  <sheetData>
    <row r="1" spans="1:12" x14ac:dyDescent="0.55000000000000004">
      <c r="A1" t="s">
        <v>0</v>
      </c>
    </row>
    <row r="2" spans="1:12" x14ac:dyDescent="0.55000000000000004">
      <c r="A2" t="s">
        <v>1</v>
      </c>
      <c r="B2">
        <v>36</v>
      </c>
      <c r="C2" t="s">
        <v>2</v>
      </c>
      <c r="D2">
        <v>24</v>
      </c>
      <c r="E2" t="s">
        <v>3</v>
      </c>
      <c r="F2">
        <v>20</v>
      </c>
      <c r="G2" t="s">
        <v>4</v>
      </c>
      <c r="H2">
        <v>20</v>
      </c>
    </row>
    <row r="3" spans="1:12" x14ac:dyDescent="0.55000000000000004">
      <c r="A3" t="s">
        <v>5</v>
      </c>
      <c r="B3">
        <v>65</v>
      </c>
      <c r="C3" t="s">
        <v>6</v>
      </c>
      <c r="D3">
        <v>10</v>
      </c>
      <c r="E3" t="s">
        <v>7</v>
      </c>
      <c r="F3">
        <v>25</v>
      </c>
    </row>
    <row r="4" spans="1:12" x14ac:dyDescent="0.55000000000000004">
      <c r="A4" t="s">
        <v>17</v>
      </c>
      <c r="B4">
        <f>0.75*99</f>
        <v>74.25</v>
      </c>
      <c r="C4" t="s">
        <v>8</v>
      </c>
      <c r="D4">
        <f>0.15*99</f>
        <v>14.85</v>
      </c>
      <c r="E4" t="s">
        <v>9</v>
      </c>
      <c r="F4">
        <f>0.1*99</f>
        <v>9.9</v>
      </c>
      <c r="G4" t="s">
        <v>10</v>
      </c>
    </row>
    <row r="5" spans="1:12" x14ac:dyDescent="0.55000000000000004">
      <c r="A5" t="s">
        <v>17</v>
      </c>
      <c r="B5">
        <v>45</v>
      </c>
      <c r="C5" t="s">
        <v>6</v>
      </c>
      <c r="D5">
        <v>19</v>
      </c>
      <c r="E5" t="s">
        <v>11</v>
      </c>
      <c r="F5">
        <v>36</v>
      </c>
    </row>
    <row r="6" spans="1:12" x14ac:dyDescent="0.55000000000000004">
      <c r="A6" t="s">
        <v>6</v>
      </c>
      <c r="B6">
        <v>59.4</v>
      </c>
      <c r="C6" t="s">
        <v>11</v>
      </c>
      <c r="D6">
        <v>23</v>
      </c>
      <c r="E6" t="s">
        <v>12</v>
      </c>
      <c r="F6">
        <v>6.6</v>
      </c>
      <c r="G6" t="s">
        <v>1</v>
      </c>
      <c r="H6">
        <v>11</v>
      </c>
    </row>
    <row r="7" spans="1:12" x14ac:dyDescent="0.55000000000000004">
      <c r="A7" t="s">
        <v>13</v>
      </c>
      <c r="B7">
        <v>69</v>
      </c>
      <c r="C7" t="s">
        <v>14</v>
      </c>
      <c r="D7">
        <v>8.5</v>
      </c>
      <c r="E7" t="s">
        <v>10</v>
      </c>
      <c r="F7">
        <v>3</v>
      </c>
      <c r="G7" t="s">
        <v>15</v>
      </c>
      <c r="H7">
        <v>13.5</v>
      </c>
      <c r="I7" t="s">
        <v>8</v>
      </c>
      <c r="J7">
        <v>6</v>
      </c>
    </row>
    <row r="8" spans="1:12" x14ac:dyDescent="0.55000000000000004">
      <c r="A8" t="s">
        <v>16</v>
      </c>
      <c r="B8">
        <v>46</v>
      </c>
      <c r="C8" t="s">
        <v>2</v>
      </c>
      <c r="D8">
        <v>24</v>
      </c>
      <c r="E8" t="s">
        <v>3</v>
      </c>
      <c r="F8">
        <v>18</v>
      </c>
      <c r="G8" t="s">
        <v>17</v>
      </c>
      <c r="H8">
        <v>2</v>
      </c>
      <c r="I8" t="s">
        <v>4</v>
      </c>
      <c r="J8">
        <v>10</v>
      </c>
    </row>
    <row r="9" spans="1:12" x14ac:dyDescent="0.55000000000000004">
      <c r="A9" t="s">
        <v>18</v>
      </c>
      <c r="B9">
        <v>77</v>
      </c>
      <c r="C9" t="s">
        <v>11</v>
      </c>
      <c r="D9">
        <v>6</v>
      </c>
      <c r="E9" t="s">
        <v>9</v>
      </c>
      <c r="F9">
        <v>17</v>
      </c>
    </row>
    <row r="10" spans="1:12" x14ac:dyDescent="0.55000000000000004">
      <c r="A10" t="s">
        <v>19</v>
      </c>
      <c r="B10">
        <v>42.5</v>
      </c>
      <c r="C10" t="s">
        <v>11</v>
      </c>
      <c r="D10">
        <v>27</v>
      </c>
      <c r="E10" t="s">
        <v>13</v>
      </c>
      <c r="F10">
        <v>59.5</v>
      </c>
      <c r="G10" t="s">
        <v>15</v>
      </c>
      <c r="H10">
        <v>21</v>
      </c>
    </row>
    <row r="11" spans="1:12" x14ac:dyDescent="0.55000000000000004">
      <c r="A11" t="s">
        <v>18</v>
      </c>
      <c r="B11">
        <v>73.5</v>
      </c>
      <c r="C11" t="s">
        <v>11</v>
      </c>
      <c r="D11">
        <v>10</v>
      </c>
      <c r="E11" t="s">
        <v>9</v>
      </c>
      <c r="F11">
        <v>16.5</v>
      </c>
    </row>
    <row r="12" spans="1:12" x14ac:dyDescent="0.55000000000000004">
      <c r="A12" t="s">
        <v>6</v>
      </c>
      <c r="B12">
        <v>65</v>
      </c>
      <c r="C12" t="s">
        <v>11</v>
      </c>
      <c r="D12">
        <v>15</v>
      </c>
      <c r="E12" t="s">
        <v>12</v>
      </c>
      <c r="F12">
        <v>5</v>
      </c>
      <c r="G12" t="s">
        <v>18</v>
      </c>
      <c r="H12">
        <v>5</v>
      </c>
      <c r="I12" t="s">
        <v>4</v>
      </c>
      <c r="J12">
        <v>10</v>
      </c>
    </row>
    <row r="13" spans="1:12" x14ac:dyDescent="0.55000000000000004">
      <c r="A13" t="s">
        <v>13</v>
      </c>
      <c r="B13">
        <v>42</v>
      </c>
      <c r="C13" t="s">
        <v>20</v>
      </c>
      <c r="D13">
        <v>20</v>
      </c>
      <c r="E13" t="s">
        <v>21</v>
      </c>
      <c r="F13">
        <v>20.5</v>
      </c>
      <c r="G13" t="s">
        <v>2</v>
      </c>
      <c r="H13">
        <v>8</v>
      </c>
      <c r="I13" t="s">
        <v>11</v>
      </c>
      <c r="J13">
        <v>5</v>
      </c>
      <c r="K13" t="s">
        <v>9</v>
      </c>
      <c r="L13">
        <v>4.5</v>
      </c>
    </row>
    <row r="14" spans="1:12" x14ac:dyDescent="0.55000000000000004">
      <c r="A14" t="s">
        <v>11</v>
      </c>
      <c r="B14">
        <v>60</v>
      </c>
      <c r="C14" t="s">
        <v>22</v>
      </c>
      <c r="D14">
        <v>40</v>
      </c>
    </row>
    <row r="15" spans="1:12" x14ac:dyDescent="0.55000000000000004">
      <c r="A15" t="s">
        <v>21</v>
      </c>
      <c r="B15">
        <v>45.38</v>
      </c>
      <c r="C15" t="s">
        <v>20</v>
      </c>
      <c r="D15">
        <v>9.6199999999999992</v>
      </c>
      <c r="E15" t="s">
        <v>11</v>
      </c>
      <c r="F15">
        <v>8.75</v>
      </c>
      <c r="G15" t="s">
        <v>13</v>
      </c>
      <c r="H15">
        <v>10</v>
      </c>
      <c r="I15" t="s">
        <v>23</v>
      </c>
      <c r="J15">
        <v>26.25</v>
      </c>
    </row>
    <row r="16" spans="1:12" x14ac:dyDescent="0.55000000000000004">
      <c r="A16" t="s">
        <v>11</v>
      </c>
      <c r="B16">
        <v>55</v>
      </c>
      <c r="C16" t="s">
        <v>21</v>
      </c>
      <c r="D16">
        <v>40</v>
      </c>
      <c r="E16" t="s">
        <v>24</v>
      </c>
      <c r="F16">
        <v>5</v>
      </c>
    </row>
    <row r="17" spans="1:12" x14ac:dyDescent="0.55000000000000004">
      <c r="A17" t="s">
        <v>21</v>
      </c>
      <c r="B17">
        <v>51</v>
      </c>
      <c r="C17" t="s">
        <v>11</v>
      </c>
      <c r="D17">
        <v>20.7</v>
      </c>
      <c r="E17" t="s">
        <v>13</v>
      </c>
      <c r="F17">
        <v>12</v>
      </c>
      <c r="G17" t="s">
        <v>2</v>
      </c>
      <c r="H17">
        <v>16.3</v>
      </c>
    </row>
    <row r="18" spans="1:12" x14ac:dyDescent="0.55000000000000004">
      <c r="A18" t="s">
        <v>18</v>
      </c>
      <c r="B18">
        <v>45</v>
      </c>
      <c r="C18" t="s">
        <v>11</v>
      </c>
      <c r="D18">
        <v>25</v>
      </c>
      <c r="E18" t="s">
        <v>13</v>
      </c>
      <c r="F18">
        <v>10</v>
      </c>
      <c r="G18" t="s">
        <v>15</v>
      </c>
      <c r="H18">
        <v>20</v>
      </c>
    </row>
    <row r="19" spans="1:12" x14ac:dyDescent="0.55000000000000004">
      <c r="A19" t="s">
        <v>11</v>
      </c>
      <c r="B19">
        <v>45</v>
      </c>
      <c r="C19" t="s">
        <v>21</v>
      </c>
      <c r="D19">
        <v>48</v>
      </c>
      <c r="E19" t="s">
        <v>2</v>
      </c>
      <c r="F19">
        <v>7</v>
      </c>
    </row>
    <row r="20" spans="1:12" x14ac:dyDescent="0.55000000000000004">
      <c r="A20" t="s">
        <v>25</v>
      </c>
      <c r="B20">
        <v>62</v>
      </c>
      <c r="C20" t="s">
        <v>2</v>
      </c>
      <c r="D20">
        <v>14</v>
      </c>
      <c r="E20" t="s">
        <v>11</v>
      </c>
      <c r="F20">
        <f>0.833*20</f>
        <v>16.66</v>
      </c>
      <c r="G20" t="s">
        <v>12</v>
      </c>
      <c r="H20">
        <f>0.167*20</f>
        <v>3.3400000000000003</v>
      </c>
      <c r="I20" t="s">
        <v>13</v>
      </c>
      <c r="J20">
        <f>0.15*4</f>
        <v>0.6</v>
      </c>
      <c r="K20" t="s">
        <v>3</v>
      </c>
      <c r="L20">
        <f>0.15*4</f>
        <v>0.6</v>
      </c>
    </row>
    <row r="21" spans="1:12" x14ac:dyDescent="0.55000000000000004">
      <c r="A21" t="s">
        <v>20</v>
      </c>
      <c r="B21">
        <v>50</v>
      </c>
      <c r="C21" t="s">
        <v>13</v>
      </c>
      <c r="D21">
        <v>24</v>
      </c>
      <c r="E21" t="s">
        <v>11</v>
      </c>
      <c r="F21">
        <v>20</v>
      </c>
      <c r="G21" t="s">
        <v>26</v>
      </c>
      <c r="H21">
        <v>2</v>
      </c>
      <c r="I21" t="s">
        <v>27</v>
      </c>
      <c r="J21">
        <v>3</v>
      </c>
    </row>
    <row r="22" spans="1:12" x14ac:dyDescent="0.55000000000000004">
      <c r="A22" t="s">
        <v>13</v>
      </c>
      <c r="B22">
        <v>66</v>
      </c>
      <c r="C22" t="s">
        <v>21</v>
      </c>
      <c r="D22">
        <v>34</v>
      </c>
    </row>
    <row r="23" spans="1:12" x14ac:dyDescent="0.55000000000000004">
      <c r="A23" t="s">
        <v>11</v>
      </c>
      <c r="B23">
        <v>60</v>
      </c>
      <c r="C23" t="s">
        <v>22</v>
      </c>
      <c r="D23">
        <v>25</v>
      </c>
      <c r="E23" t="s">
        <v>20</v>
      </c>
      <c r="F23">
        <v>15</v>
      </c>
    </row>
    <row r="24" spans="1:12" x14ac:dyDescent="0.55000000000000004">
      <c r="A24" t="s">
        <v>5</v>
      </c>
      <c r="B24">
        <v>70</v>
      </c>
      <c r="C24" t="s">
        <v>6</v>
      </c>
      <c r="D24">
        <v>15</v>
      </c>
      <c r="E24" t="s">
        <v>7</v>
      </c>
      <c r="F24">
        <v>15</v>
      </c>
    </row>
    <row r="25" spans="1:12" x14ac:dyDescent="0.55000000000000004">
      <c r="A25" t="s">
        <v>3</v>
      </c>
      <c r="B25">
        <f>0.9*0.75*96</f>
        <v>64.800000000000011</v>
      </c>
      <c r="C25" t="s">
        <v>17</v>
      </c>
      <c r="D25">
        <f>0.1*0.75*96</f>
        <v>7.2000000000000011</v>
      </c>
      <c r="E25" t="s">
        <v>8</v>
      </c>
      <c r="F25">
        <f>0.2*96</f>
        <v>19.200000000000003</v>
      </c>
      <c r="G25" t="s">
        <v>9</v>
      </c>
      <c r="H25">
        <f>0.05*96</f>
        <v>4.8000000000000007</v>
      </c>
      <c r="I25" t="s">
        <v>10</v>
      </c>
      <c r="J25">
        <v>4</v>
      </c>
    </row>
    <row r="26" spans="1:12" x14ac:dyDescent="0.55000000000000004">
      <c r="A26" t="s">
        <v>3</v>
      </c>
      <c r="B26">
        <v>43</v>
      </c>
      <c r="C26" t="s">
        <v>17</v>
      </c>
      <c r="D26">
        <v>20</v>
      </c>
      <c r="E26" t="s">
        <v>28</v>
      </c>
      <c r="F26">
        <v>5.5</v>
      </c>
      <c r="G26" t="s">
        <v>8</v>
      </c>
      <c r="H26">
        <v>31.5</v>
      </c>
    </row>
    <row r="27" spans="1:12" x14ac:dyDescent="0.55000000000000004">
      <c r="A27" t="s">
        <v>11</v>
      </c>
      <c r="B27">
        <v>65</v>
      </c>
      <c r="C27" t="s">
        <v>22</v>
      </c>
      <c r="D27">
        <v>35</v>
      </c>
    </row>
    <row r="28" spans="1:12" x14ac:dyDescent="0.55000000000000004">
      <c r="A28" t="s">
        <v>11</v>
      </c>
      <c r="B28">
        <v>55</v>
      </c>
      <c r="C28" t="s">
        <v>22</v>
      </c>
      <c r="D28">
        <v>45</v>
      </c>
    </row>
    <row r="29" spans="1:12" s="1" customFormat="1" x14ac:dyDescent="0.55000000000000004">
      <c r="A29" s="1" t="s">
        <v>53</v>
      </c>
    </row>
    <row r="30" spans="1:12" x14ac:dyDescent="0.55000000000000004">
      <c r="A30" t="s">
        <v>11</v>
      </c>
      <c r="B30">
        <v>44</v>
      </c>
      <c r="C30" t="s">
        <v>21</v>
      </c>
      <c r="D30">
        <v>44</v>
      </c>
      <c r="E30" t="s">
        <v>12</v>
      </c>
      <c r="F30">
        <v>12</v>
      </c>
    </row>
    <row r="31" spans="1:12" x14ac:dyDescent="0.55000000000000004">
      <c r="A31" t="s">
        <v>29</v>
      </c>
      <c r="B31">
        <v>35</v>
      </c>
      <c r="C31" t="s">
        <v>5</v>
      </c>
      <c r="D31">
        <v>65</v>
      </c>
    </row>
    <row r="32" spans="1:12" x14ac:dyDescent="0.55000000000000004">
      <c r="A32" t="s">
        <v>6</v>
      </c>
      <c r="B32">
        <v>65</v>
      </c>
      <c r="C32" t="s">
        <v>11</v>
      </c>
      <c r="D32">
        <v>15</v>
      </c>
      <c r="E32" t="s">
        <v>12</v>
      </c>
      <c r="F32">
        <v>10</v>
      </c>
      <c r="G32" t="s">
        <v>4</v>
      </c>
      <c r="H32">
        <v>10</v>
      </c>
    </row>
    <row r="33" spans="1:12" x14ac:dyDescent="0.55000000000000004">
      <c r="A33" t="s">
        <v>12</v>
      </c>
      <c r="B33">
        <v>10</v>
      </c>
      <c r="C33" t="s">
        <v>11</v>
      </c>
      <c r="D33">
        <v>25</v>
      </c>
      <c r="E33" t="s">
        <v>21</v>
      </c>
      <c r="F33">
        <v>65</v>
      </c>
    </row>
    <row r="34" spans="1:12" x14ac:dyDescent="0.55000000000000004">
      <c r="A34" t="s">
        <v>17</v>
      </c>
      <c r="B34">
        <v>58</v>
      </c>
      <c r="C34" t="s">
        <v>14</v>
      </c>
      <c r="D34">
        <v>5</v>
      </c>
      <c r="E34" t="s">
        <v>30</v>
      </c>
      <c r="F34">
        <v>14</v>
      </c>
      <c r="G34" t="s">
        <v>31</v>
      </c>
      <c r="H34">
        <v>2</v>
      </c>
      <c r="I34" t="s">
        <v>32</v>
      </c>
      <c r="J34">
        <v>15</v>
      </c>
      <c r="K34" t="s">
        <v>8</v>
      </c>
      <c r="L34">
        <v>6</v>
      </c>
    </row>
    <row r="35" spans="1:12" x14ac:dyDescent="0.55000000000000004">
      <c r="A35" t="s">
        <v>5</v>
      </c>
      <c r="B35">
        <v>40</v>
      </c>
      <c r="C35" t="s">
        <v>6</v>
      </c>
      <c r="D35">
        <v>30</v>
      </c>
      <c r="E35" t="s">
        <v>11</v>
      </c>
      <c r="F35">
        <v>30</v>
      </c>
    </row>
    <row r="36" spans="1:12" x14ac:dyDescent="0.55000000000000004">
      <c r="A36" t="s">
        <v>6</v>
      </c>
      <c r="B36">
        <v>65</v>
      </c>
      <c r="C36" t="s">
        <v>11</v>
      </c>
      <c r="D36">
        <v>15</v>
      </c>
      <c r="E36" t="s">
        <v>12</v>
      </c>
      <c r="F36">
        <v>10</v>
      </c>
      <c r="G36" t="s">
        <v>1</v>
      </c>
      <c r="H36">
        <v>10</v>
      </c>
    </row>
    <row r="37" spans="1:12" x14ac:dyDescent="0.55000000000000004">
      <c r="A37" t="s">
        <v>17</v>
      </c>
      <c r="B37">
        <v>74.5</v>
      </c>
      <c r="C37" t="s">
        <v>30</v>
      </c>
      <c r="D37">
        <v>5.5</v>
      </c>
      <c r="E37" t="s">
        <v>15</v>
      </c>
      <c r="F37">
        <v>12.5</v>
      </c>
      <c r="G37" t="s">
        <v>32</v>
      </c>
      <c r="H37">
        <v>5</v>
      </c>
      <c r="I37" t="s">
        <v>8</v>
      </c>
      <c r="J37">
        <v>2.5</v>
      </c>
    </row>
    <row r="38" spans="1:12" x14ac:dyDescent="0.55000000000000004">
      <c r="A38" t="s">
        <v>11</v>
      </c>
      <c r="B38">
        <v>50</v>
      </c>
      <c r="C38" t="s">
        <v>21</v>
      </c>
      <c r="D38">
        <v>45</v>
      </c>
      <c r="E38" t="s">
        <v>2</v>
      </c>
      <c r="F38">
        <v>5</v>
      </c>
    </row>
    <row r="39" spans="1:12" x14ac:dyDescent="0.55000000000000004">
      <c r="A39" t="s">
        <v>33</v>
      </c>
      <c r="B39">
        <v>70</v>
      </c>
      <c r="C39" t="s">
        <v>2</v>
      </c>
      <c r="D39">
        <v>15</v>
      </c>
      <c r="E39" t="s">
        <v>11</v>
      </c>
      <c r="F39">
        <v>15</v>
      </c>
    </row>
    <row r="40" spans="1:12" x14ac:dyDescent="0.55000000000000004">
      <c r="A40" t="s">
        <v>17</v>
      </c>
      <c r="B40">
        <v>72</v>
      </c>
      <c r="C40" t="s">
        <v>10</v>
      </c>
      <c r="D40">
        <v>4</v>
      </c>
      <c r="E40" t="s">
        <v>8</v>
      </c>
      <c r="F40">
        <v>20</v>
      </c>
      <c r="G40" t="s">
        <v>9</v>
      </c>
      <c r="H40">
        <v>4</v>
      </c>
    </row>
    <row r="41" spans="1:12" x14ac:dyDescent="0.55000000000000004">
      <c r="A41" t="s">
        <v>11</v>
      </c>
      <c r="B41">
        <v>45</v>
      </c>
      <c r="C41" t="s">
        <v>21</v>
      </c>
      <c r="D41">
        <v>45</v>
      </c>
      <c r="E41" t="s">
        <v>2</v>
      </c>
      <c r="F41">
        <v>10</v>
      </c>
    </row>
    <row r="42" spans="1:12" x14ac:dyDescent="0.55000000000000004">
      <c r="A42" t="s">
        <v>18</v>
      </c>
      <c r="B42">
        <v>79</v>
      </c>
      <c r="C42" t="s">
        <v>11</v>
      </c>
      <c r="D42">
        <v>3</v>
      </c>
      <c r="E42" t="s">
        <v>12</v>
      </c>
      <c r="F42">
        <v>3</v>
      </c>
      <c r="G42" t="s">
        <v>9</v>
      </c>
      <c r="H42">
        <v>10</v>
      </c>
      <c r="I42" t="s">
        <v>15</v>
      </c>
      <c r="J42">
        <v>5</v>
      </c>
    </row>
    <row r="43" spans="1:12" x14ac:dyDescent="0.55000000000000004">
      <c r="A43" t="s">
        <v>5</v>
      </c>
      <c r="B43">
        <v>50</v>
      </c>
      <c r="C43" t="s">
        <v>6</v>
      </c>
      <c r="D43">
        <v>22.5</v>
      </c>
      <c r="E43" t="s">
        <v>11</v>
      </c>
      <c r="F43">
        <v>27.5</v>
      </c>
    </row>
    <row r="44" spans="1:12" s="1" customFormat="1" x14ac:dyDescent="0.55000000000000004">
      <c r="A44" s="1" t="s">
        <v>25</v>
      </c>
      <c r="B44" s="1">
        <v>70</v>
      </c>
      <c r="C44" s="1" t="s">
        <v>2</v>
      </c>
      <c r="D44" s="1">
        <v>14</v>
      </c>
      <c r="E44" s="1" t="s">
        <v>34</v>
      </c>
      <c r="F44" s="1">
        <v>16</v>
      </c>
    </row>
    <row r="45" spans="1:12" x14ac:dyDescent="0.55000000000000004">
      <c r="A45" t="s">
        <v>5</v>
      </c>
      <c r="B45">
        <v>55</v>
      </c>
      <c r="C45" t="s">
        <v>6</v>
      </c>
      <c r="D45">
        <v>20</v>
      </c>
      <c r="E45" t="s">
        <v>7</v>
      </c>
      <c r="F45">
        <v>25</v>
      </c>
    </row>
    <row r="46" spans="1:12" x14ac:dyDescent="0.55000000000000004">
      <c r="A46" t="s">
        <v>11</v>
      </c>
      <c r="B46">
        <v>60</v>
      </c>
      <c r="C46" t="s">
        <v>21</v>
      </c>
      <c r="D46">
        <v>40</v>
      </c>
    </row>
    <row r="47" spans="1:12" x14ac:dyDescent="0.55000000000000004">
      <c r="A47" t="s">
        <v>20</v>
      </c>
      <c r="B47">
        <v>55</v>
      </c>
      <c r="C47" t="s">
        <v>21</v>
      </c>
      <c r="D47">
        <v>10</v>
      </c>
      <c r="E47" t="s">
        <v>11</v>
      </c>
      <c r="F47">
        <v>9</v>
      </c>
      <c r="G47" t="s">
        <v>13</v>
      </c>
      <c r="H47">
        <v>8</v>
      </c>
      <c r="I47" t="s">
        <v>23</v>
      </c>
      <c r="J47">
        <v>18</v>
      </c>
    </row>
    <row r="48" spans="1:12" x14ac:dyDescent="0.55000000000000004">
      <c r="A48" t="s">
        <v>20</v>
      </c>
      <c r="B48">
        <v>45</v>
      </c>
      <c r="C48" t="s">
        <v>13</v>
      </c>
      <c r="D48">
        <v>15</v>
      </c>
      <c r="E48" t="s">
        <v>11</v>
      </c>
      <c r="F48">
        <v>25</v>
      </c>
      <c r="G48" t="s">
        <v>27</v>
      </c>
      <c r="H48">
        <v>3</v>
      </c>
      <c r="I48" t="s">
        <v>23</v>
      </c>
      <c r="J48">
        <v>7</v>
      </c>
      <c r="K48" t="s">
        <v>21</v>
      </c>
      <c r="L48">
        <v>5</v>
      </c>
    </row>
    <row r="49" spans="1:10" x14ac:dyDescent="0.55000000000000004">
      <c r="A49" t="s">
        <v>6</v>
      </c>
      <c r="B49">
        <v>75</v>
      </c>
      <c r="C49" t="s">
        <v>13</v>
      </c>
      <c r="D49">
        <v>15</v>
      </c>
      <c r="E49" t="s">
        <v>35</v>
      </c>
      <c r="F49">
        <v>10</v>
      </c>
    </row>
    <row r="50" spans="1:10" x14ac:dyDescent="0.55000000000000004">
      <c r="A50" t="s">
        <v>17</v>
      </c>
      <c r="B50">
        <v>69</v>
      </c>
      <c r="C50" t="s">
        <v>13</v>
      </c>
      <c r="D50">
        <v>3</v>
      </c>
      <c r="E50" t="s">
        <v>4</v>
      </c>
      <c r="F50">
        <v>6</v>
      </c>
      <c r="G50" t="s">
        <v>8</v>
      </c>
      <c r="H50">
        <v>22</v>
      </c>
    </row>
    <row r="51" spans="1:10" x14ac:dyDescent="0.55000000000000004">
      <c r="A51" t="s">
        <v>17</v>
      </c>
      <c r="B51">
        <v>70</v>
      </c>
      <c r="C51" t="s">
        <v>3</v>
      </c>
      <c r="D51">
        <v>2</v>
      </c>
      <c r="E51" t="s">
        <v>4</v>
      </c>
      <c r="F51">
        <v>6</v>
      </c>
      <c r="G51" t="s">
        <v>8</v>
      </c>
      <c r="H51">
        <v>22</v>
      </c>
    </row>
    <row r="52" spans="1:10" x14ac:dyDescent="0.55000000000000004">
      <c r="A52" t="s">
        <v>25</v>
      </c>
      <c r="B52">
        <v>55</v>
      </c>
      <c r="C52" t="s">
        <v>2</v>
      </c>
      <c r="D52">
        <v>25</v>
      </c>
      <c r="E52" t="s">
        <v>13</v>
      </c>
      <c r="F52">
        <v>5</v>
      </c>
      <c r="G52" t="s">
        <v>11</v>
      </c>
      <c r="H52">
        <v>15</v>
      </c>
    </row>
    <row r="53" spans="1:10" x14ac:dyDescent="0.55000000000000004">
      <c r="A53" t="s">
        <v>18</v>
      </c>
      <c r="B53">
        <v>42.5</v>
      </c>
      <c r="C53" t="s">
        <v>11</v>
      </c>
      <c r="D53">
        <v>30</v>
      </c>
      <c r="E53" t="s">
        <v>13</v>
      </c>
      <c r="F53">
        <v>7.5</v>
      </c>
      <c r="G53" t="s">
        <v>15</v>
      </c>
      <c r="H53">
        <v>20</v>
      </c>
    </row>
    <row r="54" spans="1:10" x14ac:dyDescent="0.55000000000000004">
      <c r="A54" t="s">
        <v>17</v>
      </c>
      <c r="B54">
        <v>68</v>
      </c>
      <c r="C54" t="s">
        <v>30</v>
      </c>
      <c r="D54">
        <v>4</v>
      </c>
      <c r="E54" t="s">
        <v>4</v>
      </c>
      <c r="F54">
        <v>6</v>
      </c>
      <c r="G54" t="s">
        <v>8</v>
      </c>
      <c r="H54">
        <v>22</v>
      </c>
    </row>
    <row r="55" spans="1:10" x14ac:dyDescent="0.55000000000000004">
      <c r="A55" t="s">
        <v>5</v>
      </c>
      <c r="B55">
        <v>55</v>
      </c>
      <c r="C55" t="s">
        <v>6</v>
      </c>
      <c r="D55">
        <v>15</v>
      </c>
      <c r="E55" t="s">
        <v>11</v>
      </c>
      <c r="F55">
        <v>30</v>
      </c>
    </row>
    <row r="56" spans="1:10" x14ac:dyDescent="0.55000000000000004">
      <c r="A56" t="s">
        <v>21</v>
      </c>
      <c r="B56">
        <v>48</v>
      </c>
      <c r="C56" t="s">
        <v>11</v>
      </c>
      <c r="D56">
        <v>36</v>
      </c>
      <c r="E56" t="s">
        <v>12</v>
      </c>
      <c r="F56">
        <v>8</v>
      </c>
      <c r="G56" t="s">
        <v>2</v>
      </c>
      <c r="H56">
        <v>8</v>
      </c>
    </row>
    <row r="57" spans="1:10" x14ac:dyDescent="0.55000000000000004">
      <c r="A57" t="s">
        <v>11</v>
      </c>
      <c r="B57">
        <v>51.5</v>
      </c>
      <c r="C57" t="s">
        <v>21</v>
      </c>
      <c r="D57">
        <v>40.5</v>
      </c>
      <c r="E57" t="s">
        <v>2</v>
      </c>
      <c r="F57">
        <v>8</v>
      </c>
    </row>
    <row r="58" spans="1:10" x14ac:dyDescent="0.55000000000000004">
      <c r="A58" t="s">
        <v>3</v>
      </c>
      <c r="B58">
        <f>0.6*0.75*96</f>
        <v>43.199999999999996</v>
      </c>
      <c r="C58" t="s">
        <v>17</v>
      </c>
      <c r="D58">
        <f>0.4*0.75*96</f>
        <v>28.800000000000004</v>
      </c>
      <c r="E58" t="s">
        <v>8</v>
      </c>
      <c r="F58">
        <f>0.2*96</f>
        <v>19.200000000000003</v>
      </c>
      <c r="G58" t="s">
        <v>9</v>
      </c>
      <c r="H58">
        <f>0.05*96</f>
        <v>4.8000000000000007</v>
      </c>
      <c r="I58" t="s">
        <v>10</v>
      </c>
      <c r="J58">
        <v>4</v>
      </c>
    </row>
    <row r="59" spans="1:10" x14ac:dyDescent="0.55000000000000004">
      <c r="A59" t="s">
        <v>5</v>
      </c>
      <c r="B59">
        <v>65</v>
      </c>
      <c r="C59" t="s">
        <v>6</v>
      </c>
      <c r="D59">
        <v>20</v>
      </c>
      <c r="E59" t="s">
        <v>7</v>
      </c>
      <c r="F59">
        <v>15</v>
      </c>
    </row>
    <row r="60" spans="1:10" x14ac:dyDescent="0.55000000000000004">
      <c r="A60" t="s">
        <v>5</v>
      </c>
      <c r="B60">
        <v>40</v>
      </c>
      <c r="C60" t="s">
        <v>6</v>
      </c>
      <c r="D60">
        <v>25</v>
      </c>
      <c r="E60" t="s">
        <v>11</v>
      </c>
      <c r="F60">
        <v>35</v>
      </c>
    </row>
    <row r="61" spans="1:10" x14ac:dyDescent="0.55000000000000004">
      <c r="A61" t="s">
        <v>25</v>
      </c>
      <c r="B61">
        <v>55</v>
      </c>
      <c r="C61" t="s">
        <v>2</v>
      </c>
      <c r="D61">
        <v>25</v>
      </c>
      <c r="E61" t="s">
        <v>13</v>
      </c>
      <c r="F61">
        <v>5</v>
      </c>
      <c r="G61" t="s">
        <v>11</v>
      </c>
      <c r="H61">
        <v>10</v>
      </c>
      <c r="I61" t="s">
        <v>3</v>
      </c>
      <c r="J61">
        <v>5</v>
      </c>
    </row>
    <row r="62" spans="1:10" x14ac:dyDescent="0.55000000000000004">
      <c r="A62" t="s">
        <v>13</v>
      </c>
      <c r="B62">
        <v>60</v>
      </c>
      <c r="C62" t="s">
        <v>21</v>
      </c>
      <c r="D62">
        <v>20</v>
      </c>
      <c r="E62" t="s">
        <v>20</v>
      </c>
      <c r="F62">
        <v>5</v>
      </c>
      <c r="G62" t="s">
        <v>10</v>
      </c>
      <c r="H62">
        <v>10</v>
      </c>
      <c r="I62" t="s">
        <v>2</v>
      </c>
      <c r="J62">
        <v>5</v>
      </c>
    </row>
    <row r="63" spans="1:10" x14ac:dyDescent="0.55000000000000004">
      <c r="A63" t="s">
        <v>21</v>
      </c>
      <c r="B63">
        <v>54</v>
      </c>
      <c r="C63" t="s">
        <v>11</v>
      </c>
      <c r="D63">
        <v>38</v>
      </c>
      <c r="E63" t="s">
        <v>2</v>
      </c>
      <c r="F63">
        <v>8</v>
      </c>
    </row>
    <row r="64" spans="1:10" x14ac:dyDescent="0.55000000000000004">
      <c r="A64" t="s">
        <v>11</v>
      </c>
      <c r="B64">
        <v>38</v>
      </c>
      <c r="C64" t="s">
        <v>21</v>
      </c>
      <c r="D64">
        <v>46</v>
      </c>
      <c r="E64" t="s">
        <v>12</v>
      </c>
      <c r="F64">
        <v>8</v>
      </c>
      <c r="G64" t="s">
        <v>2</v>
      </c>
      <c r="H64">
        <v>8</v>
      </c>
    </row>
    <row r="65" spans="1:14" x14ac:dyDescent="0.55000000000000004">
      <c r="A65" t="s">
        <v>23</v>
      </c>
      <c r="B65">
        <v>30</v>
      </c>
      <c r="C65" t="s">
        <v>21</v>
      </c>
      <c r="D65">
        <v>70</v>
      </c>
    </row>
    <row r="66" spans="1:14" x14ac:dyDescent="0.55000000000000004">
      <c r="A66" t="s">
        <v>13</v>
      </c>
      <c r="B66">
        <v>60</v>
      </c>
      <c r="C66" t="s">
        <v>10</v>
      </c>
      <c r="D66">
        <v>20</v>
      </c>
      <c r="E66" t="s">
        <v>21</v>
      </c>
      <c r="F66">
        <v>20</v>
      </c>
    </row>
    <row r="67" spans="1:14" x14ac:dyDescent="0.55000000000000004">
      <c r="A67" t="s">
        <v>17</v>
      </c>
      <c r="B67">
        <v>74</v>
      </c>
      <c r="C67" t="s">
        <v>30</v>
      </c>
      <c r="D67">
        <v>4</v>
      </c>
      <c r="E67" t="s">
        <v>24</v>
      </c>
      <c r="F67">
        <v>2</v>
      </c>
      <c r="G67" t="s">
        <v>15</v>
      </c>
      <c r="H67">
        <v>10</v>
      </c>
      <c r="I67" t="s">
        <v>32</v>
      </c>
      <c r="J67">
        <v>4</v>
      </c>
      <c r="K67" t="s">
        <v>8</v>
      </c>
      <c r="L67">
        <v>4</v>
      </c>
      <c r="M67" t="s">
        <v>9</v>
      </c>
      <c r="N67">
        <v>2</v>
      </c>
    </row>
    <row r="68" spans="1:14" x14ac:dyDescent="0.55000000000000004">
      <c r="A68" t="s">
        <v>11</v>
      </c>
      <c r="B68">
        <f>0.5*98.8</f>
        <v>49.4</v>
      </c>
      <c r="C68" t="s">
        <v>21</v>
      </c>
      <c r="D68">
        <f>0.425*98.8</f>
        <v>41.989999999999995</v>
      </c>
      <c r="E68" t="s">
        <v>20</v>
      </c>
      <c r="F68">
        <f>0.075*98.8</f>
        <v>7.4099999999999993</v>
      </c>
      <c r="G68" t="s">
        <v>27</v>
      </c>
      <c r="H68">
        <v>0.6</v>
      </c>
      <c r="I68" t="s">
        <v>9</v>
      </c>
      <c r="J68">
        <v>0.6</v>
      </c>
    </row>
    <row r="69" spans="1:14" x14ac:dyDescent="0.55000000000000004">
      <c r="A69" t="s">
        <v>17</v>
      </c>
      <c r="B69">
        <f>0.75*99</f>
        <v>74.25</v>
      </c>
      <c r="C69" t="s">
        <v>8</v>
      </c>
      <c r="D69">
        <f>0.15*99</f>
        <v>14.85</v>
      </c>
      <c r="E69" t="s">
        <v>9</v>
      </c>
      <c r="F69">
        <f>0.1*99</f>
        <v>9.9</v>
      </c>
      <c r="G69" t="s">
        <v>21</v>
      </c>
    </row>
    <row r="70" spans="1:14" x14ac:dyDescent="0.55000000000000004">
      <c r="A70" t="s">
        <v>18</v>
      </c>
      <c r="B70">
        <v>81</v>
      </c>
      <c r="C70" t="s">
        <v>9</v>
      </c>
      <c r="D70">
        <v>19</v>
      </c>
    </row>
    <row r="71" spans="1:14" x14ac:dyDescent="0.55000000000000004">
      <c r="A71" t="s">
        <v>21</v>
      </c>
      <c r="B71">
        <v>52.5</v>
      </c>
      <c r="C71" t="s">
        <v>11</v>
      </c>
      <c r="D71">
        <v>17.899999999999999</v>
      </c>
      <c r="E71" t="s">
        <v>13</v>
      </c>
      <c r="F71">
        <v>14.5</v>
      </c>
      <c r="G71" t="s">
        <v>2</v>
      </c>
      <c r="H71">
        <v>10</v>
      </c>
      <c r="I71" t="s">
        <v>20</v>
      </c>
      <c r="J71">
        <v>5</v>
      </c>
    </row>
    <row r="72" spans="1:14" x14ac:dyDescent="0.55000000000000004">
      <c r="A72" t="s">
        <v>11</v>
      </c>
      <c r="B72">
        <v>43</v>
      </c>
      <c r="C72" t="s">
        <v>21</v>
      </c>
      <c r="D72">
        <v>40</v>
      </c>
      <c r="E72" t="s">
        <v>12</v>
      </c>
      <c r="F72">
        <v>7</v>
      </c>
      <c r="G72" t="s">
        <v>20</v>
      </c>
      <c r="H72">
        <v>10</v>
      </c>
    </row>
    <row r="73" spans="1:14" x14ac:dyDescent="0.55000000000000004">
      <c r="A73" t="s">
        <v>21</v>
      </c>
      <c r="B73">
        <v>55</v>
      </c>
      <c r="C73" t="s">
        <v>2</v>
      </c>
      <c r="D73">
        <v>20</v>
      </c>
      <c r="E73" t="s">
        <v>3</v>
      </c>
      <c r="F73">
        <v>25</v>
      </c>
    </row>
    <row r="74" spans="1:14" x14ac:dyDescent="0.55000000000000004">
      <c r="A74" t="s">
        <v>21</v>
      </c>
      <c r="B74">
        <v>65</v>
      </c>
      <c r="C74" t="s">
        <v>23</v>
      </c>
      <c r="D74">
        <v>35</v>
      </c>
    </row>
    <row r="75" spans="1:14" x14ac:dyDescent="0.55000000000000004">
      <c r="A75" t="s">
        <v>6</v>
      </c>
      <c r="B75">
        <v>65</v>
      </c>
      <c r="C75" t="s">
        <v>11</v>
      </c>
      <c r="D75">
        <v>20</v>
      </c>
      <c r="E75" t="s">
        <v>13</v>
      </c>
      <c r="F75">
        <v>5</v>
      </c>
      <c r="G75" t="s">
        <v>1</v>
      </c>
      <c r="H75">
        <v>10</v>
      </c>
    </row>
    <row r="76" spans="1:14" s="1" customFormat="1" x14ac:dyDescent="0.55000000000000004">
      <c r="A76" s="1" t="s">
        <v>25</v>
      </c>
      <c r="B76" s="1">
        <v>68</v>
      </c>
      <c r="C76" s="1" t="s">
        <v>2</v>
      </c>
      <c r="D76" s="1">
        <v>14</v>
      </c>
      <c r="E76" s="1" t="s">
        <v>34</v>
      </c>
      <c r="F76" s="1">
        <v>18</v>
      </c>
    </row>
    <row r="77" spans="1:14" x14ac:dyDescent="0.55000000000000004">
      <c r="A77" t="s">
        <v>6</v>
      </c>
      <c r="B77">
        <v>65</v>
      </c>
      <c r="C77" t="s">
        <v>11</v>
      </c>
      <c r="D77">
        <v>15</v>
      </c>
      <c r="E77" t="s">
        <v>12</v>
      </c>
      <c r="F77">
        <v>10</v>
      </c>
      <c r="G77" t="s">
        <v>4</v>
      </c>
      <c r="H77">
        <v>2</v>
      </c>
      <c r="I77" t="s">
        <v>1</v>
      </c>
      <c r="J77">
        <v>8</v>
      </c>
    </row>
    <row r="78" spans="1:14" x14ac:dyDescent="0.55000000000000004">
      <c r="A78" t="s">
        <v>21</v>
      </c>
      <c r="B78">
        <v>41.2</v>
      </c>
      <c r="C78" t="s">
        <v>20</v>
      </c>
      <c r="D78">
        <v>13.8</v>
      </c>
      <c r="E78" t="s">
        <v>11</v>
      </c>
      <c r="F78">
        <v>12.5</v>
      </c>
      <c r="G78" t="s">
        <v>13</v>
      </c>
      <c r="H78">
        <v>10</v>
      </c>
      <c r="I78" t="s">
        <v>23</v>
      </c>
      <c r="J78">
        <v>22.5</v>
      </c>
    </row>
    <row r="79" spans="1:14" s="1" customFormat="1" x14ac:dyDescent="0.55000000000000004">
      <c r="A79" s="1" t="s">
        <v>36</v>
      </c>
      <c r="B79" s="1">
        <v>72</v>
      </c>
      <c r="C79" s="1" t="s">
        <v>34</v>
      </c>
      <c r="D79" s="1">
        <v>25</v>
      </c>
      <c r="E79" s="1" t="s">
        <v>2</v>
      </c>
      <c r="F79" s="1">
        <v>3</v>
      </c>
    </row>
    <row r="80" spans="1:14" x14ac:dyDescent="0.55000000000000004">
      <c r="A80" t="s">
        <v>18</v>
      </c>
      <c r="B80">
        <v>95</v>
      </c>
      <c r="C80" t="s">
        <v>9</v>
      </c>
      <c r="D80">
        <v>5</v>
      </c>
    </row>
    <row r="81" spans="1:14" x14ac:dyDescent="0.55000000000000004">
      <c r="A81" t="s">
        <v>11</v>
      </c>
      <c r="B81">
        <v>52.5</v>
      </c>
      <c r="C81" t="s">
        <v>22</v>
      </c>
      <c r="D81">
        <v>40</v>
      </c>
      <c r="E81" t="s">
        <v>2</v>
      </c>
      <c r="F81">
        <v>7.5</v>
      </c>
    </row>
    <row r="82" spans="1:14" x14ac:dyDescent="0.55000000000000004">
      <c r="A82" t="s">
        <v>17</v>
      </c>
      <c r="B82">
        <v>68</v>
      </c>
      <c r="C82" t="s">
        <v>3</v>
      </c>
      <c r="D82">
        <v>4</v>
      </c>
      <c r="E82" t="s">
        <v>4</v>
      </c>
      <c r="F82">
        <v>6</v>
      </c>
      <c r="G82" t="s">
        <v>8</v>
      </c>
      <c r="H82">
        <v>22</v>
      </c>
    </row>
    <row r="83" spans="1:14" x14ac:dyDescent="0.55000000000000004">
      <c r="A83" t="s">
        <v>11</v>
      </c>
      <c r="B83">
        <v>47</v>
      </c>
      <c r="C83" t="s">
        <v>20</v>
      </c>
      <c r="D83">
        <v>33</v>
      </c>
      <c r="E83" t="s">
        <v>21</v>
      </c>
      <c r="F83">
        <v>9</v>
      </c>
      <c r="G83" t="s">
        <v>10</v>
      </c>
      <c r="H83">
        <v>2</v>
      </c>
      <c r="I83" t="s">
        <v>13</v>
      </c>
      <c r="J83">
        <v>8</v>
      </c>
      <c r="K83" t="s">
        <v>9</v>
      </c>
    </row>
    <row r="84" spans="1:14" x14ac:dyDescent="0.55000000000000004">
      <c r="A84" t="s">
        <v>13</v>
      </c>
      <c r="B84">
        <v>65</v>
      </c>
      <c r="C84" t="s">
        <v>21</v>
      </c>
      <c r="D84">
        <v>35</v>
      </c>
    </row>
    <row r="85" spans="1:14" x14ac:dyDescent="0.55000000000000004">
      <c r="A85" t="s">
        <v>11</v>
      </c>
      <c r="B85">
        <v>47</v>
      </c>
      <c r="C85" t="s">
        <v>20</v>
      </c>
      <c r="D85">
        <v>33</v>
      </c>
      <c r="E85" t="s">
        <v>21</v>
      </c>
      <c r="F85">
        <v>11</v>
      </c>
      <c r="G85" t="s">
        <v>13</v>
      </c>
      <c r="H85">
        <v>2</v>
      </c>
      <c r="I85" t="s">
        <v>27</v>
      </c>
      <c r="J85">
        <v>6</v>
      </c>
      <c r="K85" t="s">
        <v>9</v>
      </c>
    </row>
    <row r="86" spans="1:14" x14ac:dyDescent="0.55000000000000004">
      <c r="A86" t="s">
        <v>11</v>
      </c>
      <c r="B86">
        <v>40</v>
      </c>
      <c r="C86" t="s">
        <v>21</v>
      </c>
      <c r="D86">
        <v>40</v>
      </c>
      <c r="E86" t="s">
        <v>12</v>
      </c>
      <c r="F86">
        <v>10</v>
      </c>
      <c r="G86" t="s">
        <v>2</v>
      </c>
      <c r="H86">
        <v>10</v>
      </c>
    </row>
    <row r="87" spans="1:14" x14ac:dyDescent="0.55000000000000004">
      <c r="A87" t="s">
        <v>5</v>
      </c>
      <c r="B87">
        <v>62.5</v>
      </c>
      <c r="C87" t="s">
        <v>6</v>
      </c>
      <c r="D87">
        <v>17.5</v>
      </c>
      <c r="E87" t="s">
        <v>7</v>
      </c>
      <c r="F87">
        <v>20</v>
      </c>
    </row>
    <row r="88" spans="1:14" x14ac:dyDescent="0.55000000000000004">
      <c r="A88" t="s">
        <v>20</v>
      </c>
      <c r="B88">
        <v>53</v>
      </c>
      <c r="C88" t="s">
        <v>11</v>
      </c>
      <c r="D88">
        <v>15</v>
      </c>
      <c r="E88" t="s">
        <v>13</v>
      </c>
      <c r="F88">
        <v>18.5</v>
      </c>
      <c r="G88" t="s">
        <v>2</v>
      </c>
      <c r="H88">
        <v>7</v>
      </c>
      <c r="I88" t="s">
        <v>9</v>
      </c>
      <c r="J88">
        <v>3</v>
      </c>
      <c r="K88" t="s">
        <v>22</v>
      </c>
      <c r="L88">
        <v>3</v>
      </c>
      <c r="M88" t="s">
        <v>8</v>
      </c>
      <c r="N88">
        <v>0.5</v>
      </c>
    </row>
    <row r="89" spans="1:14" x14ac:dyDescent="0.55000000000000004">
      <c r="A89" t="s">
        <v>21</v>
      </c>
      <c r="B89">
        <v>57</v>
      </c>
      <c r="C89" t="s">
        <v>10</v>
      </c>
      <c r="D89">
        <v>5</v>
      </c>
      <c r="E89" t="s">
        <v>11</v>
      </c>
      <c r="F89">
        <v>15.4</v>
      </c>
      <c r="G89" t="s">
        <v>13</v>
      </c>
      <c r="H89">
        <v>12.6</v>
      </c>
      <c r="I89" t="s">
        <v>2</v>
      </c>
      <c r="J89">
        <v>10</v>
      </c>
    </row>
    <row r="90" spans="1:14" x14ac:dyDescent="0.55000000000000004">
      <c r="A90" t="s">
        <v>13</v>
      </c>
      <c r="B90">
        <v>60</v>
      </c>
      <c r="C90" t="s">
        <v>21</v>
      </c>
      <c r="D90">
        <v>20</v>
      </c>
      <c r="E90" t="s">
        <v>20</v>
      </c>
      <c r="F90">
        <v>7.5</v>
      </c>
      <c r="G90" t="s">
        <v>10</v>
      </c>
      <c r="H90">
        <v>7.5</v>
      </c>
      <c r="I90" t="s">
        <v>2</v>
      </c>
      <c r="J90">
        <v>5</v>
      </c>
    </row>
    <row r="91" spans="1:14" x14ac:dyDescent="0.55000000000000004">
      <c r="A91" t="s">
        <v>2</v>
      </c>
      <c r="B91">
        <v>23.5</v>
      </c>
      <c r="C91" t="s">
        <v>3</v>
      </c>
      <c r="D91">
        <v>23.5</v>
      </c>
      <c r="E91" t="s">
        <v>21</v>
      </c>
      <c r="F91">
        <v>53</v>
      </c>
    </row>
    <row r="92" spans="1:14" x14ac:dyDescent="0.55000000000000004">
      <c r="A92" t="s">
        <v>36</v>
      </c>
      <c r="B92">
        <v>60</v>
      </c>
      <c r="C92" t="s">
        <v>17</v>
      </c>
      <c r="D92">
        <v>30</v>
      </c>
      <c r="E92" t="s">
        <v>2</v>
      </c>
      <c r="F92">
        <v>10</v>
      </c>
    </row>
    <row r="93" spans="1:14" x14ac:dyDescent="0.55000000000000004">
      <c r="A93" t="s">
        <v>13</v>
      </c>
      <c r="B93">
        <v>42</v>
      </c>
      <c r="C93" t="s">
        <v>20</v>
      </c>
      <c r="D93">
        <v>19</v>
      </c>
      <c r="E93" t="s">
        <v>21</v>
      </c>
      <c r="F93">
        <v>22.5</v>
      </c>
      <c r="G93" t="s">
        <v>2</v>
      </c>
      <c r="H93">
        <v>8</v>
      </c>
      <c r="I93" t="s">
        <v>11</v>
      </c>
      <c r="J93">
        <v>5</v>
      </c>
      <c r="K93" t="s">
        <v>9</v>
      </c>
      <c r="L93">
        <v>3.5</v>
      </c>
    </row>
    <row r="94" spans="1:14" x14ac:dyDescent="0.55000000000000004">
      <c r="A94" t="s">
        <v>11</v>
      </c>
      <c r="B94">
        <v>42</v>
      </c>
      <c r="C94" t="s">
        <v>21</v>
      </c>
      <c r="D94">
        <v>42</v>
      </c>
      <c r="E94" t="s">
        <v>12</v>
      </c>
      <c r="F94">
        <v>8</v>
      </c>
      <c r="G94" t="s">
        <v>2</v>
      </c>
      <c r="H94">
        <v>8</v>
      </c>
    </row>
    <row r="95" spans="1:14" x14ac:dyDescent="0.55000000000000004">
      <c r="A95" t="s">
        <v>37</v>
      </c>
      <c r="B95">
        <v>36</v>
      </c>
      <c r="C95" t="s">
        <v>2</v>
      </c>
      <c r="D95">
        <v>24</v>
      </c>
      <c r="E95" t="s">
        <v>3</v>
      </c>
      <c r="F95">
        <v>20</v>
      </c>
      <c r="G95" t="s">
        <v>4</v>
      </c>
      <c r="H95">
        <v>20</v>
      </c>
    </row>
    <row r="96" spans="1:14" x14ac:dyDescent="0.55000000000000004">
      <c r="A96" t="s">
        <v>11</v>
      </c>
      <c r="B96">
        <v>46.4</v>
      </c>
      <c r="C96" t="s">
        <v>12</v>
      </c>
      <c r="D96">
        <v>11.6</v>
      </c>
      <c r="E96" t="s">
        <v>21</v>
      </c>
      <c r="F96">
        <v>35</v>
      </c>
      <c r="G96" t="s">
        <v>20</v>
      </c>
      <c r="H96">
        <v>7</v>
      </c>
    </row>
    <row r="97" spans="1:12" x14ac:dyDescent="0.55000000000000004">
      <c r="A97" t="s">
        <v>11</v>
      </c>
      <c r="B97">
        <v>48</v>
      </c>
      <c r="C97" t="s">
        <v>21</v>
      </c>
      <c r="D97">
        <v>48</v>
      </c>
      <c r="E97" t="s">
        <v>12</v>
      </c>
      <c r="F97">
        <v>4</v>
      </c>
    </row>
    <row r="98" spans="1:12" x14ac:dyDescent="0.55000000000000004">
      <c r="A98" t="s">
        <v>11</v>
      </c>
      <c r="B98">
        <v>45</v>
      </c>
      <c r="C98" t="s">
        <v>21</v>
      </c>
      <c r="D98">
        <v>45</v>
      </c>
      <c r="E98" t="s">
        <v>12</v>
      </c>
      <c r="F98">
        <v>10</v>
      </c>
    </row>
    <row r="99" spans="1:12" x14ac:dyDescent="0.55000000000000004">
      <c r="A99" t="s">
        <v>17</v>
      </c>
      <c r="B99">
        <v>75</v>
      </c>
      <c r="C99" t="s">
        <v>30</v>
      </c>
      <c r="D99">
        <v>4</v>
      </c>
      <c r="E99" t="s">
        <v>15</v>
      </c>
      <c r="F99">
        <v>10</v>
      </c>
      <c r="G99" t="s">
        <v>32</v>
      </c>
      <c r="H99">
        <v>4</v>
      </c>
      <c r="I99" t="s">
        <v>8</v>
      </c>
      <c r="J99">
        <v>4</v>
      </c>
      <c r="K99" t="s">
        <v>9</v>
      </c>
      <c r="L99">
        <v>3</v>
      </c>
    </row>
    <row r="100" spans="1:12" x14ac:dyDescent="0.55000000000000004">
      <c r="A100" t="s">
        <v>31</v>
      </c>
      <c r="B100">
        <v>50</v>
      </c>
      <c r="C100" t="s">
        <v>2</v>
      </c>
      <c r="D100">
        <v>24</v>
      </c>
      <c r="E100" t="s">
        <v>3</v>
      </c>
      <c r="F100">
        <v>20</v>
      </c>
      <c r="G100" t="s">
        <v>4</v>
      </c>
      <c r="H100">
        <v>6</v>
      </c>
    </row>
    <row r="101" spans="1:12" x14ac:dyDescent="0.55000000000000004">
      <c r="A101" t="s">
        <v>5</v>
      </c>
      <c r="B101">
        <v>70</v>
      </c>
      <c r="C101" t="s">
        <v>6</v>
      </c>
      <c r="D101">
        <v>10</v>
      </c>
      <c r="E101" t="s">
        <v>7</v>
      </c>
      <c r="F101">
        <v>20</v>
      </c>
    </row>
    <row r="102" spans="1:12" x14ac:dyDescent="0.55000000000000004">
      <c r="A102" t="s">
        <v>20</v>
      </c>
      <c r="B102">
        <v>50</v>
      </c>
      <c r="C102" t="s">
        <v>11</v>
      </c>
      <c r="D102">
        <v>42.5</v>
      </c>
      <c r="E102" t="s">
        <v>13</v>
      </c>
      <c r="F102">
        <v>7.5</v>
      </c>
    </row>
    <row r="103" spans="1:12" x14ac:dyDescent="0.55000000000000004">
      <c r="A103" t="s">
        <v>17</v>
      </c>
      <c r="B103">
        <v>61</v>
      </c>
      <c r="C103" t="s">
        <v>8</v>
      </c>
      <c r="D103">
        <v>15</v>
      </c>
      <c r="E103" t="s">
        <v>30</v>
      </c>
      <c r="F103">
        <v>7</v>
      </c>
      <c r="G103" t="s">
        <v>21</v>
      </c>
      <c r="H103">
        <v>8</v>
      </c>
      <c r="I103" t="s">
        <v>3</v>
      </c>
      <c r="J103">
        <v>7</v>
      </c>
      <c r="K103" t="s">
        <v>4</v>
      </c>
      <c r="L103">
        <v>2</v>
      </c>
    </row>
    <row r="104" spans="1:12" x14ac:dyDescent="0.55000000000000004">
      <c r="A104" t="s">
        <v>13</v>
      </c>
      <c r="B104">
        <v>69</v>
      </c>
      <c r="C104" t="s">
        <v>14</v>
      </c>
      <c r="D104">
        <v>8.5</v>
      </c>
      <c r="E104" t="s">
        <v>10</v>
      </c>
      <c r="F104">
        <v>3</v>
      </c>
      <c r="G104" t="s">
        <v>15</v>
      </c>
      <c r="H104">
        <v>19.5</v>
      </c>
    </row>
    <row r="105" spans="1:12" x14ac:dyDescent="0.55000000000000004">
      <c r="A105" t="s">
        <v>5</v>
      </c>
      <c r="B105">
        <v>60</v>
      </c>
      <c r="C105" t="s">
        <v>6</v>
      </c>
      <c r="D105">
        <v>20</v>
      </c>
      <c r="E105" t="s">
        <v>11</v>
      </c>
      <c r="F105">
        <v>20</v>
      </c>
    </row>
    <row r="106" spans="1:12" x14ac:dyDescent="0.55000000000000004">
      <c r="A106" t="s">
        <v>25</v>
      </c>
      <c r="B106">
        <v>62.5</v>
      </c>
      <c r="C106" t="s">
        <v>2</v>
      </c>
      <c r="D106">
        <v>12.5</v>
      </c>
      <c r="E106" t="s">
        <v>12</v>
      </c>
      <c r="F106">
        <v>5</v>
      </c>
      <c r="G106" t="s">
        <v>11</v>
      </c>
      <c r="H106">
        <v>17.5</v>
      </c>
      <c r="I106" t="s">
        <v>17</v>
      </c>
      <c r="J106">
        <v>2.5</v>
      </c>
    </row>
    <row r="107" spans="1:12" x14ac:dyDescent="0.55000000000000004">
      <c r="A107" t="s">
        <v>21</v>
      </c>
      <c r="B107">
        <v>50</v>
      </c>
      <c r="C107" t="s">
        <v>11</v>
      </c>
      <c r="D107">
        <v>38</v>
      </c>
      <c r="E107" t="s">
        <v>2</v>
      </c>
      <c r="F107">
        <v>12</v>
      </c>
    </row>
    <row r="108" spans="1:12" x14ac:dyDescent="0.55000000000000004">
      <c r="A108" t="s">
        <v>11</v>
      </c>
      <c r="B108">
        <v>54</v>
      </c>
      <c r="C108" t="s">
        <v>13</v>
      </c>
      <c r="D108">
        <v>6</v>
      </c>
      <c r="E108" t="s">
        <v>21</v>
      </c>
      <c r="F108">
        <v>22</v>
      </c>
      <c r="G108" t="s">
        <v>20</v>
      </c>
      <c r="H108">
        <v>18</v>
      </c>
    </row>
    <row r="109" spans="1:12" x14ac:dyDescent="0.55000000000000004">
      <c r="A109" t="s">
        <v>17</v>
      </c>
      <c r="B109">
        <v>56</v>
      </c>
      <c r="C109" t="s">
        <v>3</v>
      </c>
      <c r="D109">
        <v>16</v>
      </c>
      <c r="E109" t="s">
        <v>4</v>
      </c>
      <c r="F109">
        <v>6</v>
      </c>
      <c r="G109" t="s">
        <v>8</v>
      </c>
      <c r="H109">
        <v>22</v>
      </c>
    </row>
    <row r="110" spans="1:12" x14ac:dyDescent="0.55000000000000004">
      <c r="A110" t="s">
        <v>2</v>
      </c>
      <c r="B110">
        <v>22.3</v>
      </c>
      <c r="C110" t="s">
        <v>3</v>
      </c>
      <c r="D110">
        <v>22.3</v>
      </c>
      <c r="E110" t="s">
        <v>21</v>
      </c>
      <c r="F110">
        <v>55.4</v>
      </c>
    </row>
    <row r="111" spans="1:12" x14ac:dyDescent="0.55000000000000004">
      <c r="A111" t="s">
        <v>18</v>
      </c>
      <c r="B111">
        <v>37.5</v>
      </c>
      <c r="C111" t="s">
        <v>11</v>
      </c>
      <c r="D111">
        <v>30</v>
      </c>
      <c r="E111" t="s">
        <v>13</v>
      </c>
      <c r="F111">
        <v>12.5</v>
      </c>
      <c r="G111" t="s">
        <v>15</v>
      </c>
      <c r="H111">
        <v>20</v>
      </c>
    </row>
    <row r="112" spans="1:12" x14ac:dyDescent="0.55000000000000004">
      <c r="A112" t="s">
        <v>6</v>
      </c>
      <c r="B112">
        <v>65</v>
      </c>
      <c r="C112" t="s">
        <v>11</v>
      </c>
      <c r="D112">
        <v>25</v>
      </c>
      <c r="E112" t="s">
        <v>1</v>
      </c>
      <c r="F112">
        <v>5</v>
      </c>
      <c r="G112" t="s">
        <v>4</v>
      </c>
      <c r="H112">
        <v>5</v>
      </c>
    </row>
    <row r="113" spans="1:12" x14ac:dyDescent="0.55000000000000004">
      <c r="A113" t="s">
        <v>21</v>
      </c>
      <c r="B113">
        <v>50</v>
      </c>
      <c r="C113" t="s">
        <v>11</v>
      </c>
      <c r="D113">
        <v>43</v>
      </c>
      <c r="E113" t="s">
        <v>2</v>
      </c>
      <c r="F113">
        <v>7</v>
      </c>
    </row>
    <row r="114" spans="1:12" x14ac:dyDescent="0.55000000000000004">
      <c r="A114" t="s">
        <v>21</v>
      </c>
      <c r="B114">
        <v>48</v>
      </c>
      <c r="C114" t="s">
        <v>11</v>
      </c>
      <c r="D114">
        <v>42</v>
      </c>
      <c r="E114" t="s">
        <v>2</v>
      </c>
      <c r="F114">
        <v>7</v>
      </c>
      <c r="G114" t="s">
        <v>12</v>
      </c>
      <c r="H114">
        <v>3</v>
      </c>
    </row>
    <row r="115" spans="1:12" x14ac:dyDescent="0.55000000000000004">
      <c r="A115" t="s">
        <v>21</v>
      </c>
      <c r="B115">
        <v>46</v>
      </c>
      <c r="C115" t="s">
        <v>11</v>
      </c>
      <c r="D115">
        <v>49</v>
      </c>
      <c r="E115" t="s">
        <v>2</v>
      </c>
      <c r="F115">
        <v>5</v>
      </c>
    </row>
    <row r="116" spans="1:12" x14ac:dyDescent="0.55000000000000004">
      <c r="A116" t="s">
        <v>38</v>
      </c>
      <c r="B116">
        <v>40</v>
      </c>
      <c r="C116" t="s">
        <v>2</v>
      </c>
      <c r="D116">
        <v>25</v>
      </c>
      <c r="E116" t="s">
        <v>3</v>
      </c>
      <c r="F116">
        <v>20</v>
      </c>
      <c r="G116" t="s">
        <v>4</v>
      </c>
      <c r="H116">
        <v>15</v>
      </c>
    </row>
    <row r="117" spans="1:12" x14ac:dyDescent="0.55000000000000004">
      <c r="A117" t="s">
        <v>11</v>
      </c>
      <c r="B117">
        <v>60</v>
      </c>
      <c r="C117" t="s">
        <v>22</v>
      </c>
      <c r="D117">
        <v>20</v>
      </c>
      <c r="E117" t="s">
        <v>20</v>
      </c>
      <c r="F117">
        <v>20</v>
      </c>
    </row>
    <row r="118" spans="1:12" x14ac:dyDescent="0.55000000000000004">
      <c r="A118" t="s">
        <v>2</v>
      </c>
      <c r="B118">
        <v>32</v>
      </c>
      <c r="C118" t="s">
        <v>5</v>
      </c>
      <c r="D118">
        <v>58</v>
      </c>
      <c r="E118" t="s">
        <v>6</v>
      </c>
      <c r="F118">
        <v>10</v>
      </c>
    </row>
    <row r="119" spans="1:12" x14ac:dyDescent="0.55000000000000004">
      <c r="A119" t="s">
        <v>5</v>
      </c>
      <c r="B119">
        <v>58</v>
      </c>
      <c r="C119" t="s">
        <v>6</v>
      </c>
      <c r="D119">
        <v>18</v>
      </c>
      <c r="E119" t="s">
        <v>11</v>
      </c>
      <c r="F119">
        <v>24</v>
      </c>
    </row>
    <row r="120" spans="1:12" x14ac:dyDescent="0.55000000000000004">
      <c r="A120" t="s">
        <v>33</v>
      </c>
      <c r="B120">
        <v>60</v>
      </c>
      <c r="C120" t="s">
        <v>2</v>
      </c>
      <c r="D120">
        <v>20</v>
      </c>
      <c r="E120" t="s">
        <v>3</v>
      </c>
      <c r="F120">
        <v>20</v>
      </c>
    </row>
    <row r="121" spans="1:12" x14ac:dyDescent="0.55000000000000004">
      <c r="A121" t="s">
        <v>11</v>
      </c>
      <c r="B121">
        <v>49</v>
      </c>
      <c r="C121" t="s">
        <v>22</v>
      </c>
      <c r="D121">
        <v>42</v>
      </c>
      <c r="E121" t="s">
        <v>2</v>
      </c>
      <c r="F121">
        <v>9</v>
      </c>
    </row>
    <row r="122" spans="1:12" x14ac:dyDescent="0.55000000000000004">
      <c r="A122" t="s">
        <v>13</v>
      </c>
      <c r="B122">
        <v>59</v>
      </c>
      <c r="C122" t="s">
        <v>21</v>
      </c>
      <c r="D122">
        <v>16</v>
      </c>
      <c r="E122" t="s">
        <v>20</v>
      </c>
      <c r="F122">
        <v>13</v>
      </c>
      <c r="G122" t="s">
        <v>9</v>
      </c>
      <c r="H122">
        <v>3</v>
      </c>
      <c r="I122" t="s">
        <v>27</v>
      </c>
      <c r="J122">
        <v>2</v>
      </c>
      <c r="K122" t="s">
        <v>10</v>
      </c>
      <c r="L122">
        <v>7</v>
      </c>
    </row>
    <row r="123" spans="1:12" x14ac:dyDescent="0.55000000000000004">
      <c r="A123" t="s">
        <v>2</v>
      </c>
      <c r="B123">
        <v>20</v>
      </c>
      <c r="C123" t="s">
        <v>5</v>
      </c>
      <c r="D123">
        <v>65</v>
      </c>
      <c r="E123" t="s">
        <v>6</v>
      </c>
      <c r="F123">
        <v>15</v>
      </c>
    </row>
    <row r="124" spans="1:12" x14ac:dyDescent="0.55000000000000004">
      <c r="A124" t="s">
        <v>5</v>
      </c>
      <c r="B124">
        <v>55</v>
      </c>
      <c r="C124" t="s">
        <v>6</v>
      </c>
      <c r="D124">
        <v>25</v>
      </c>
      <c r="E124" t="s">
        <v>12</v>
      </c>
      <c r="F124">
        <v>20</v>
      </c>
    </row>
    <row r="125" spans="1:12" x14ac:dyDescent="0.55000000000000004">
      <c r="A125" t="s">
        <v>25</v>
      </c>
      <c r="B125">
        <v>55</v>
      </c>
      <c r="C125" t="s">
        <v>2</v>
      </c>
      <c r="D125">
        <v>15</v>
      </c>
      <c r="E125" t="s">
        <v>12</v>
      </c>
      <c r="F125">
        <v>10</v>
      </c>
      <c r="G125" t="s">
        <v>11</v>
      </c>
      <c r="H125">
        <v>20</v>
      </c>
    </row>
    <row r="126" spans="1:12" x14ac:dyDescent="0.55000000000000004">
      <c r="A126" t="s">
        <v>33</v>
      </c>
      <c r="B126">
        <v>70</v>
      </c>
      <c r="C126" t="s">
        <v>2</v>
      </c>
      <c r="D126">
        <v>10</v>
      </c>
      <c r="E126" t="s">
        <v>11</v>
      </c>
      <c r="F126">
        <v>20</v>
      </c>
    </row>
    <row r="127" spans="1:12" x14ac:dyDescent="0.55000000000000004">
      <c r="A127" t="s">
        <v>18</v>
      </c>
      <c r="B127">
        <v>84</v>
      </c>
      <c r="C127" t="s">
        <v>9</v>
      </c>
      <c r="D127">
        <v>16</v>
      </c>
    </row>
    <row r="128" spans="1:12" x14ac:dyDescent="0.55000000000000004">
      <c r="A128" t="s">
        <v>12</v>
      </c>
      <c r="B128">
        <v>30</v>
      </c>
      <c r="C128" t="s">
        <v>11</v>
      </c>
      <c r="D128">
        <v>40</v>
      </c>
      <c r="E128" t="s">
        <v>21</v>
      </c>
      <c r="F128">
        <v>30</v>
      </c>
    </row>
    <row r="129" spans="1:14" x14ac:dyDescent="0.55000000000000004">
      <c r="A129" t="s">
        <v>21</v>
      </c>
      <c r="B129">
        <v>50</v>
      </c>
      <c r="C129" t="s">
        <v>11</v>
      </c>
      <c r="D129">
        <v>43</v>
      </c>
      <c r="E129" t="s">
        <v>12</v>
      </c>
      <c r="F129">
        <v>7</v>
      </c>
    </row>
    <row r="130" spans="1:14" x14ac:dyDescent="0.55000000000000004">
      <c r="A130" t="s">
        <v>17</v>
      </c>
      <c r="B130">
        <v>68</v>
      </c>
      <c r="C130" t="s">
        <v>30</v>
      </c>
      <c r="D130">
        <v>5</v>
      </c>
      <c r="E130" t="s">
        <v>13</v>
      </c>
      <c r="F130">
        <v>5</v>
      </c>
      <c r="G130" t="s">
        <v>14</v>
      </c>
      <c r="H130">
        <v>2</v>
      </c>
      <c r="I130" t="s">
        <v>15</v>
      </c>
      <c r="J130">
        <v>12.5</v>
      </c>
      <c r="K130" t="s">
        <v>32</v>
      </c>
      <c r="L130">
        <v>5</v>
      </c>
      <c r="M130" t="s">
        <v>8</v>
      </c>
      <c r="N130">
        <v>2.5</v>
      </c>
    </row>
    <row r="131" spans="1:14" x14ac:dyDescent="0.55000000000000004">
      <c r="A131" t="s">
        <v>5</v>
      </c>
      <c r="B131">
        <v>55</v>
      </c>
      <c r="C131" t="s">
        <v>6</v>
      </c>
      <c r="D131">
        <v>20</v>
      </c>
      <c r="E131" t="s">
        <v>11</v>
      </c>
      <c r="F131">
        <v>25</v>
      </c>
    </row>
    <row r="132" spans="1:14" x14ac:dyDescent="0.55000000000000004">
      <c r="A132" t="s">
        <v>20</v>
      </c>
      <c r="B132">
        <v>42.5</v>
      </c>
      <c r="C132" t="s">
        <v>21</v>
      </c>
      <c r="D132">
        <v>2.5</v>
      </c>
      <c r="E132" t="s">
        <v>22</v>
      </c>
      <c r="F132">
        <v>5</v>
      </c>
      <c r="G132" t="s">
        <v>11</v>
      </c>
      <c r="H132">
        <v>42.5</v>
      </c>
      <c r="I132" t="s">
        <v>13</v>
      </c>
      <c r="J132">
        <v>7.5</v>
      </c>
    </row>
    <row r="133" spans="1:14" x14ac:dyDescent="0.55000000000000004">
      <c r="A133" t="s">
        <v>22</v>
      </c>
      <c r="B133">
        <v>48</v>
      </c>
      <c r="C133" t="s">
        <v>11</v>
      </c>
      <c r="D133">
        <v>29.25</v>
      </c>
      <c r="E133" t="s">
        <v>13</v>
      </c>
      <c r="F133">
        <v>9.75</v>
      </c>
      <c r="G133" t="s">
        <v>2</v>
      </c>
      <c r="H133">
        <v>13</v>
      </c>
    </row>
    <row r="134" spans="1:14" x14ac:dyDescent="0.55000000000000004">
      <c r="A134" t="s">
        <v>11</v>
      </c>
      <c r="B134">
        <f>0.6*94</f>
        <v>56.4</v>
      </c>
      <c r="C134" t="s">
        <v>22</v>
      </c>
      <c r="D134">
        <f>0.25*94</f>
        <v>23.5</v>
      </c>
      <c r="E134" t="s">
        <v>20</v>
      </c>
      <c r="F134">
        <f>0.15*94</f>
        <v>14.1</v>
      </c>
      <c r="G134" t="s">
        <v>10</v>
      </c>
      <c r="H134">
        <v>6</v>
      </c>
    </row>
    <row r="135" spans="1:14" s="1" customFormat="1" x14ac:dyDescent="0.55000000000000004">
      <c r="A135" s="1" t="s">
        <v>54</v>
      </c>
    </row>
    <row r="136" spans="1:14" x14ac:dyDescent="0.55000000000000004">
      <c r="A136" t="s">
        <v>21</v>
      </c>
      <c r="B136">
        <v>57</v>
      </c>
      <c r="C136" t="s">
        <v>20</v>
      </c>
      <c r="D136">
        <v>5</v>
      </c>
      <c r="E136" t="s">
        <v>2</v>
      </c>
      <c r="F136">
        <v>10</v>
      </c>
      <c r="G136" t="s">
        <v>11</v>
      </c>
      <c r="H136">
        <v>20</v>
      </c>
      <c r="I136" t="s">
        <v>13</v>
      </c>
      <c r="J136">
        <v>8</v>
      </c>
    </row>
    <row r="137" spans="1:14" x14ac:dyDescent="0.55000000000000004">
      <c r="A137" t="s">
        <v>21</v>
      </c>
      <c r="B137">
        <v>52</v>
      </c>
      <c r="C137" t="s">
        <v>11</v>
      </c>
      <c r="D137">
        <v>38</v>
      </c>
      <c r="E137" t="s">
        <v>2</v>
      </c>
      <c r="F137">
        <v>10</v>
      </c>
    </row>
    <row r="138" spans="1:14" x14ac:dyDescent="0.55000000000000004">
      <c r="A138" t="s">
        <v>25</v>
      </c>
      <c r="B138">
        <v>65</v>
      </c>
      <c r="C138" t="s">
        <v>2</v>
      </c>
      <c r="D138">
        <v>14</v>
      </c>
      <c r="E138" t="s">
        <v>11</v>
      </c>
      <c r="F138">
        <v>9.1999999999999993</v>
      </c>
      <c r="G138" t="s">
        <v>12</v>
      </c>
      <c r="H138">
        <v>1.8</v>
      </c>
      <c r="I138" t="s">
        <v>13</v>
      </c>
      <c r="J138">
        <v>5</v>
      </c>
      <c r="K138" t="s">
        <v>3</v>
      </c>
      <c r="L138">
        <v>5</v>
      </c>
    </row>
    <row r="139" spans="1:14" x14ac:dyDescent="0.55000000000000004">
      <c r="A139" t="s">
        <v>17</v>
      </c>
      <c r="B139">
        <v>79</v>
      </c>
      <c r="C139" t="s">
        <v>15</v>
      </c>
      <c r="D139">
        <v>10</v>
      </c>
      <c r="E139" t="s">
        <v>32</v>
      </c>
      <c r="F139">
        <v>4</v>
      </c>
      <c r="G139" t="s">
        <v>8</v>
      </c>
      <c r="H139">
        <v>4</v>
      </c>
      <c r="I139" t="s">
        <v>9</v>
      </c>
      <c r="J139">
        <v>3</v>
      </c>
    </row>
    <row r="140" spans="1:14" x14ac:dyDescent="0.55000000000000004">
      <c r="A140" t="s">
        <v>21</v>
      </c>
      <c r="B140">
        <v>54</v>
      </c>
      <c r="C140" t="s">
        <v>11</v>
      </c>
      <c r="D140">
        <v>40</v>
      </c>
      <c r="E140" t="s">
        <v>2</v>
      </c>
      <c r="F140">
        <v>6</v>
      </c>
    </row>
    <row r="141" spans="1:14" x14ac:dyDescent="0.55000000000000004">
      <c r="A141" t="s">
        <v>17</v>
      </c>
      <c r="B141">
        <f>0.75*98</f>
        <v>73.5</v>
      </c>
      <c r="C141" t="s">
        <v>8</v>
      </c>
      <c r="D141">
        <f>0.15*98</f>
        <v>14.7</v>
      </c>
      <c r="E141" t="s">
        <v>9</v>
      </c>
      <c r="F141">
        <f>0.1*98</f>
        <v>9.8000000000000007</v>
      </c>
      <c r="G141" t="s">
        <v>10</v>
      </c>
      <c r="H141">
        <v>2</v>
      </c>
    </row>
    <row r="142" spans="1:14" x14ac:dyDescent="0.55000000000000004">
      <c r="A142" t="s">
        <v>17</v>
      </c>
      <c r="B142">
        <f>72*0.98</f>
        <v>70.56</v>
      </c>
      <c r="C142" t="s">
        <v>10</v>
      </c>
      <c r="D142">
        <f>4*0.98</f>
        <v>3.92</v>
      </c>
      <c r="E142" t="s">
        <v>8</v>
      </c>
      <c r="F142">
        <f>20*0.98</f>
        <v>19.600000000000001</v>
      </c>
      <c r="G142" t="s">
        <v>9</v>
      </c>
      <c r="H142">
        <f>4*0.98</f>
        <v>3.92</v>
      </c>
      <c r="I142" t="s">
        <v>4</v>
      </c>
      <c r="J142">
        <v>2</v>
      </c>
    </row>
    <row r="143" spans="1:14" x14ac:dyDescent="0.55000000000000004">
      <c r="A143" t="s">
        <v>11</v>
      </c>
      <c r="B143">
        <v>45</v>
      </c>
      <c r="C143" t="s">
        <v>21</v>
      </c>
      <c r="D143">
        <v>15</v>
      </c>
      <c r="E143" t="s">
        <v>12</v>
      </c>
      <c r="F143">
        <v>10</v>
      </c>
      <c r="G143" t="s">
        <v>22</v>
      </c>
      <c r="H143">
        <v>30</v>
      </c>
    </row>
    <row r="144" spans="1:14" x14ac:dyDescent="0.55000000000000004">
      <c r="A144" t="s">
        <v>6</v>
      </c>
      <c r="B144">
        <v>65</v>
      </c>
      <c r="C144" t="s">
        <v>11</v>
      </c>
      <c r="D144">
        <v>20</v>
      </c>
      <c r="E144" t="s">
        <v>7</v>
      </c>
      <c r="F144">
        <v>5</v>
      </c>
      <c r="G144" t="s">
        <v>4</v>
      </c>
      <c r="H144">
        <v>10</v>
      </c>
    </row>
    <row r="145" spans="1:14" x14ac:dyDescent="0.55000000000000004">
      <c r="A145" t="s">
        <v>5</v>
      </c>
      <c r="B145">
        <v>63</v>
      </c>
      <c r="C145" t="s">
        <v>2</v>
      </c>
      <c r="D145">
        <v>32</v>
      </c>
      <c r="E145" t="s">
        <v>12</v>
      </c>
      <c r="F145">
        <v>5</v>
      </c>
    </row>
    <row r="146" spans="1:14" x14ac:dyDescent="0.55000000000000004">
      <c r="A146" t="s">
        <v>18</v>
      </c>
      <c r="B146">
        <v>45</v>
      </c>
      <c r="C146" t="s">
        <v>11</v>
      </c>
      <c r="D146">
        <v>30</v>
      </c>
      <c r="E146" t="s">
        <v>13</v>
      </c>
      <c r="F146">
        <v>5</v>
      </c>
      <c r="G146" t="s">
        <v>15</v>
      </c>
      <c r="H146">
        <v>20</v>
      </c>
    </row>
    <row r="147" spans="1:14" x14ac:dyDescent="0.55000000000000004">
      <c r="A147" t="s">
        <v>3</v>
      </c>
      <c r="B147">
        <f>0.8*0.75*96</f>
        <v>57.600000000000009</v>
      </c>
      <c r="C147" t="s">
        <v>17</v>
      </c>
      <c r="D147">
        <f>0.2*0.75*96</f>
        <v>14.400000000000002</v>
      </c>
      <c r="E147" t="s">
        <v>8</v>
      </c>
      <c r="F147">
        <f>0.2*96</f>
        <v>19.200000000000003</v>
      </c>
      <c r="G147" t="s">
        <v>9</v>
      </c>
      <c r="H147">
        <f>0.05*96</f>
        <v>4.8000000000000007</v>
      </c>
      <c r="I147" t="s">
        <v>10</v>
      </c>
      <c r="J147">
        <v>4</v>
      </c>
    </row>
    <row r="148" spans="1:14" x14ac:dyDescent="0.55000000000000004">
      <c r="A148" t="s">
        <v>23</v>
      </c>
      <c r="B148">
        <v>40</v>
      </c>
      <c r="C148" t="s">
        <v>21</v>
      </c>
      <c r="D148">
        <v>60</v>
      </c>
    </row>
    <row r="149" spans="1:14" x14ac:dyDescent="0.55000000000000004">
      <c r="A149" t="s">
        <v>13</v>
      </c>
      <c r="B149">
        <f>0.8*0.75*96</f>
        <v>57.600000000000009</v>
      </c>
      <c r="C149" t="s">
        <v>17</v>
      </c>
      <c r="D149">
        <f>0.2*0.75*96</f>
        <v>14.400000000000002</v>
      </c>
      <c r="E149" t="s">
        <v>8</v>
      </c>
      <c r="F149">
        <f>0.2*96</f>
        <v>19.200000000000003</v>
      </c>
      <c r="G149" t="s">
        <v>9</v>
      </c>
      <c r="H149">
        <f>0.05*96</f>
        <v>4.8000000000000007</v>
      </c>
      <c r="I149" t="s">
        <v>10</v>
      </c>
      <c r="J149">
        <v>4</v>
      </c>
    </row>
    <row r="150" spans="1:14" x14ac:dyDescent="0.55000000000000004">
      <c r="A150" t="s">
        <v>6</v>
      </c>
      <c r="B150">
        <v>65</v>
      </c>
      <c r="C150" t="s">
        <v>13</v>
      </c>
      <c r="D150">
        <v>20</v>
      </c>
      <c r="E150" t="s">
        <v>35</v>
      </c>
      <c r="F150">
        <v>15</v>
      </c>
    </row>
    <row r="151" spans="1:14" x14ac:dyDescent="0.55000000000000004">
      <c r="A151" t="s">
        <v>20</v>
      </c>
      <c r="B151">
        <v>47.5</v>
      </c>
      <c r="C151" t="s">
        <v>21</v>
      </c>
      <c r="D151">
        <v>2.5</v>
      </c>
      <c r="E151" t="s">
        <v>11</v>
      </c>
      <c r="F151">
        <v>42.5</v>
      </c>
      <c r="G151" t="s">
        <v>13</v>
      </c>
      <c r="H151">
        <v>7.5</v>
      </c>
    </row>
    <row r="152" spans="1:14" x14ac:dyDescent="0.55000000000000004">
      <c r="A152" t="s">
        <v>20</v>
      </c>
      <c r="B152">
        <v>53</v>
      </c>
      <c r="C152" t="s">
        <v>11</v>
      </c>
      <c r="D152">
        <v>15</v>
      </c>
      <c r="E152" t="s">
        <v>13</v>
      </c>
      <c r="F152">
        <v>18.5</v>
      </c>
      <c r="G152" t="s">
        <v>2</v>
      </c>
      <c r="H152">
        <v>7</v>
      </c>
      <c r="I152" t="s">
        <v>9</v>
      </c>
      <c r="J152">
        <v>3</v>
      </c>
      <c r="K152" t="s">
        <v>37</v>
      </c>
      <c r="L152">
        <v>3</v>
      </c>
      <c r="M152" t="s">
        <v>8</v>
      </c>
      <c r="N152">
        <v>0.5</v>
      </c>
    </row>
    <row r="153" spans="1:14" x14ac:dyDescent="0.55000000000000004">
      <c r="A153" t="s">
        <v>2</v>
      </c>
      <c r="B153">
        <v>86.5</v>
      </c>
      <c r="C153" t="s">
        <v>13</v>
      </c>
      <c r="D153">
        <v>4.5</v>
      </c>
      <c r="E153" t="s">
        <v>4</v>
      </c>
      <c r="F153">
        <v>9</v>
      </c>
    </row>
    <row r="154" spans="1:14" x14ac:dyDescent="0.55000000000000004">
      <c r="A154" t="s">
        <v>6</v>
      </c>
      <c r="B154">
        <v>65</v>
      </c>
      <c r="C154" t="s">
        <v>11</v>
      </c>
      <c r="D154">
        <v>25</v>
      </c>
      <c r="E154" t="s">
        <v>1</v>
      </c>
      <c r="F154">
        <v>10</v>
      </c>
    </row>
    <row r="155" spans="1:14" x14ac:dyDescent="0.55000000000000004">
      <c r="A155" t="s">
        <v>18</v>
      </c>
      <c r="B155">
        <v>79</v>
      </c>
      <c r="C155" t="s">
        <v>11</v>
      </c>
      <c r="D155">
        <v>5</v>
      </c>
      <c r="E155" t="s">
        <v>39</v>
      </c>
      <c r="F155">
        <v>10</v>
      </c>
      <c r="G155" t="s">
        <v>15</v>
      </c>
      <c r="H155">
        <v>5</v>
      </c>
    </row>
    <row r="156" spans="1:14" x14ac:dyDescent="0.55000000000000004">
      <c r="A156" t="s">
        <v>17</v>
      </c>
      <c r="B156">
        <f>0.7*0.75*96</f>
        <v>50.399999999999991</v>
      </c>
      <c r="C156" t="s">
        <v>3</v>
      </c>
      <c r="D156">
        <f>0.3*0.75*96</f>
        <v>21.599999999999998</v>
      </c>
      <c r="E156" t="s">
        <v>8</v>
      </c>
      <c r="F156">
        <f>0.2*96</f>
        <v>19.200000000000003</v>
      </c>
      <c r="G156" t="s">
        <v>9</v>
      </c>
      <c r="H156">
        <f>0.05*96</f>
        <v>4.8000000000000007</v>
      </c>
      <c r="I156" t="s">
        <v>10</v>
      </c>
      <c r="J156">
        <v>4</v>
      </c>
    </row>
    <row r="157" spans="1:14" x14ac:dyDescent="0.55000000000000004">
      <c r="A157" t="s">
        <v>21</v>
      </c>
      <c r="B157">
        <v>64.5</v>
      </c>
      <c r="C157" t="s">
        <v>2</v>
      </c>
      <c r="D157">
        <v>9.1999999999999993</v>
      </c>
      <c r="E157" t="s">
        <v>13</v>
      </c>
      <c r="F157">
        <v>13.2</v>
      </c>
      <c r="G157" t="s">
        <v>11</v>
      </c>
      <c r="H157">
        <v>13.1</v>
      </c>
    </row>
    <row r="158" spans="1:14" x14ac:dyDescent="0.55000000000000004">
      <c r="A158" t="s">
        <v>21</v>
      </c>
      <c r="B158">
        <v>49</v>
      </c>
      <c r="C158" t="s">
        <v>11</v>
      </c>
      <c r="D158">
        <v>46</v>
      </c>
      <c r="E158" t="s">
        <v>2</v>
      </c>
      <c r="F158">
        <v>5</v>
      </c>
    </row>
    <row r="159" spans="1:14" x14ac:dyDescent="0.55000000000000004">
      <c r="A159" t="s">
        <v>17</v>
      </c>
      <c r="B159">
        <v>70</v>
      </c>
      <c r="C159" t="s">
        <v>30</v>
      </c>
      <c r="D159">
        <v>2</v>
      </c>
      <c r="E159" t="s">
        <v>4</v>
      </c>
      <c r="F159">
        <v>6</v>
      </c>
      <c r="G159" t="s">
        <v>8</v>
      </c>
      <c r="H159">
        <v>22</v>
      </c>
    </row>
    <row r="160" spans="1:14" x14ac:dyDescent="0.55000000000000004">
      <c r="A160" t="s">
        <v>36</v>
      </c>
      <c r="B160">
        <v>72</v>
      </c>
      <c r="C160" t="s">
        <v>34</v>
      </c>
      <c r="D160">
        <v>21</v>
      </c>
      <c r="E160" t="s">
        <v>2</v>
      </c>
      <c r="F160">
        <v>7</v>
      </c>
    </row>
    <row r="161" spans="1:16" x14ac:dyDescent="0.55000000000000004">
      <c r="A161" t="s">
        <v>17</v>
      </c>
      <c r="B161">
        <v>68.3</v>
      </c>
      <c r="C161" t="s">
        <v>32</v>
      </c>
      <c r="D161">
        <v>6.9</v>
      </c>
      <c r="E161" t="s">
        <v>9</v>
      </c>
      <c r="F161">
        <v>2.5</v>
      </c>
      <c r="G161" t="s">
        <v>8</v>
      </c>
      <c r="H161">
        <v>6.7</v>
      </c>
      <c r="I161" t="s">
        <v>15</v>
      </c>
      <c r="J161">
        <v>8.8000000000000007</v>
      </c>
      <c r="K161" t="s">
        <v>14</v>
      </c>
      <c r="L161">
        <v>2.2000000000000002</v>
      </c>
      <c r="M161" t="s">
        <v>30</v>
      </c>
      <c r="N161">
        <v>2.5</v>
      </c>
      <c r="O161" t="s">
        <v>2</v>
      </c>
      <c r="P161">
        <v>2.1</v>
      </c>
    </row>
    <row r="162" spans="1:16" x14ac:dyDescent="0.55000000000000004">
      <c r="A162" t="s">
        <v>6</v>
      </c>
      <c r="B162">
        <v>64.5</v>
      </c>
      <c r="C162" t="s">
        <v>11</v>
      </c>
      <c r="D162">
        <v>24.5</v>
      </c>
      <c r="E162" t="s">
        <v>1</v>
      </c>
      <c r="F162">
        <v>11</v>
      </c>
    </row>
    <row r="163" spans="1:16" x14ac:dyDescent="0.55000000000000004">
      <c r="A163" t="s">
        <v>6</v>
      </c>
      <c r="B163">
        <v>65</v>
      </c>
      <c r="C163" t="s">
        <v>11</v>
      </c>
      <c r="D163">
        <v>25</v>
      </c>
      <c r="E163" t="s">
        <v>16</v>
      </c>
      <c r="F163">
        <v>10</v>
      </c>
    </row>
    <row r="164" spans="1:16" x14ac:dyDescent="0.55000000000000004">
      <c r="A164" t="s">
        <v>19</v>
      </c>
      <c r="B164">
        <v>57.5</v>
      </c>
      <c r="C164" t="s">
        <v>11</v>
      </c>
      <c r="D164">
        <v>14.7</v>
      </c>
      <c r="E164" t="s">
        <v>13</v>
      </c>
      <c r="F164">
        <v>5.3</v>
      </c>
      <c r="G164" t="s">
        <v>15</v>
      </c>
      <c r="H164">
        <v>22.5</v>
      </c>
    </row>
    <row r="165" spans="1:16" x14ac:dyDescent="0.55000000000000004">
      <c r="A165" t="s">
        <v>21</v>
      </c>
      <c r="B165">
        <v>50</v>
      </c>
      <c r="C165" t="s">
        <v>11</v>
      </c>
      <c r="D165">
        <v>45</v>
      </c>
      <c r="E165" t="s">
        <v>12</v>
      </c>
      <c r="F165">
        <v>5</v>
      </c>
    </row>
    <row r="166" spans="1:16" x14ac:dyDescent="0.55000000000000004">
      <c r="A166" t="s">
        <v>17</v>
      </c>
      <c r="B166">
        <v>66</v>
      </c>
      <c r="C166" t="s">
        <v>3</v>
      </c>
      <c r="D166">
        <v>10</v>
      </c>
      <c r="E166" t="s">
        <v>30</v>
      </c>
      <c r="F166">
        <v>4</v>
      </c>
      <c r="G166" t="s">
        <v>15</v>
      </c>
      <c r="H166">
        <f>0.45*20</f>
        <v>9</v>
      </c>
      <c r="I166" t="s">
        <v>32</v>
      </c>
      <c r="J166">
        <f>0.2*20</f>
        <v>4</v>
      </c>
      <c r="K166" t="s">
        <v>8</v>
      </c>
      <c r="L166">
        <f>0.2*20</f>
        <v>4</v>
      </c>
      <c r="M166" t="s">
        <v>9</v>
      </c>
      <c r="N166">
        <f>0.15*20</f>
        <v>3</v>
      </c>
    </row>
    <row r="167" spans="1:16" x14ac:dyDescent="0.55000000000000004">
      <c r="A167" t="s">
        <v>21</v>
      </c>
      <c r="B167">
        <v>54</v>
      </c>
      <c r="C167" t="s">
        <v>2</v>
      </c>
      <c r="D167">
        <v>15</v>
      </c>
      <c r="E167" t="s">
        <v>13</v>
      </c>
      <c r="F167">
        <v>10</v>
      </c>
      <c r="G167" t="s">
        <v>11</v>
      </c>
      <c r="H167">
        <v>19</v>
      </c>
      <c r="I167" t="s">
        <v>4</v>
      </c>
      <c r="J167">
        <v>2</v>
      </c>
    </row>
    <row r="168" spans="1:16" x14ac:dyDescent="0.55000000000000004">
      <c r="A168" t="s">
        <v>6</v>
      </c>
      <c r="B168">
        <v>65</v>
      </c>
      <c r="C168" t="s">
        <v>11</v>
      </c>
      <c r="D168">
        <v>7.5</v>
      </c>
      <c r="E168" t="s">
        <v>13</v>
      </c>
      <c r="F168">
        <v>7.5</v>
      </c>
      <c r="G168" t="s">
        <v>12</v>
      </c>
      <c r="H168">
        <v>5</v>
      </c>
      <c r="I168" t="s">
        <v>7</v>
      </c>
      <c r="J168">
        <v>5</v>
      </c>
      <c r="K168" t="s">
        <v>1</v>
      </c>
      <c r="L168">
        <v>2.5</v>
      </c>
      <c r="M168" t="s">
        <v>4</v>
      </c>
      <c r="N168">
        <v>7.5</v>
      </c>
    </row>
    <row r="169" spans="1:16" x14ac:dyDescent="0.55000000000000004">
      <c r="A169" t="s">
        <v>13</v>
      </c>
      <c r="B169">
        <v>28</v>
      </c>
      <c r="C169" t="s">
        <v>21</v>
      </c>
      <c r="D169">
        <v>72</v>
      </c>
    </row>
    <row r="170" spans="1:16" x14ac:dyDescent="0.55000000000000004">
      <c r="A170" t="s">
        <v>12</v>
      </c>
      <c r="B170">
        <v>5</v>
      </c>
      <c r="C170" t="s">
        <v>11</v>
      </c>
      <c r="D170">
        <v>55</v>
      </c>
      <c r="E170" t="s">
        <v>21</v>
      </c>
      <c r="F170">
        <v>40</v>
      </c>
    </row>
    <row r="171" spans="1:16" x14ac:dyDescent="0.55000000000000004">
      <c r="A171" t="s">
        <v>13</v>
      </c>
      <c r="B171">
        <v>69</v>
      </c>
      <c r="C171" t="s">
        <v>14</v>
      </c>
      <c r="D171">
        <v>8.5</v>
      </c>
      <c r="E171" t="s">
        <v>10</v>
      </c>
      <c r="F171">
        <v>3</v>
      </c>
      <c r="G171" t="s">
        <v>15</v>
      </c>
      <c r="H171">
        <v>16.5</v>
      </c>
      <c r="I171" t="s">
        <v>8</v>
      </c>
      <c r="J171">
        <v>3</v>
      </c>
    </row>
    <row r="172" spans="1:16" x14ac:dyDescent="0.55000000000000004">
      <c r="A172" t="s">
        <v>21</v>
      </c>
      <c r="B172">
        <v>48</v>
      </c>
      <c r="C172" t="s">
        <v>10</v>
      </c>
      <c r="D172">
        <v>8</v>
      </c>
      <c r="E172" t="s">
        <v>11</v>
      </c>
      <c r="F172">
        <v>12</v>
      </c>
      <c r="G172" t="s">
        <v>17</v>
      </c>
      <c r="H172">
        <v>8</v>
      </c>
      <c r="I172" t="s">
        <v>23</v>
      </c>
      <c r="J172">
        <v>24</v>
      </c>
    </row>
    <row r="173" spans="1:16" x14ac:dyDescent="0.55000000000000004">
      <c r="A173" t="s">
        <v>2</v>
      </c>
      <c r="B173">
        <v>89.5</v>
      </c>
      <c r="C173" t="s">
        <v>3</v>
      </c>
      <c r="D173">
        <v>3.5</v>
      </c>
      <c r="E173" t="s">
        <v>4</v>
      </c>
      <c r="F173">
        <v>7</v>
      </c>
    </row>
    <row r="174" spans="1:16" x14ac:dyDescent="0.55000000000000004">
      <c r="A174" t="s">
        <v>25</v>
      </c>
      <c r="B174">
        <v>62.5</v>
      </c>
      <c r="C174" t="s">
        <v>2</v>
      </c>
      <c r="D174">
        <v>12.5</v>
      </c>
      <c r="E174" t="s">
        <v>11</v>
      </c>
      <c r="F174">
        <v>10</v>
      </c>
      <c r="G174" t="s">
        <v>13</v>
      </c>
      <c r="H174">
        <v>5</v>
      </c>
      <c r="I174" t="s">
        <v>3</v>
      </c>
      <c r="J174">
        <v>5</v>
      </c>
      <c r="K174" t="s">
        <v>12</v>
      </c>
      <c r="L174">
        <v>5</v>
      </c>
    </row>
    <row r="175" spans="1:16" x14ac:dyDescent="0.55000000000000004">
      <c r="A175" t="s">
        <v>21</v>
      </c>
      <c r="B175">
        <v>60</v>
      </c>
      <c r="C175" t="s">
        <v>11</v>
      </c>
      <c r="D175">
        <v>30</v>
      </c>
      <c r="E175" t="s">
        <v>2</v>
      </c>
      <c r="F175">
        <v>10</v>
      </c>
    </row>
    <row r="176" spans="1:16" x14ac:dyDescent="0.55000000000000004">
      <c r="A176" t="s">
        <v>5</v>
      </c>
      <c r="B176">
        <v>60</v>
      </c>
      <c r="C176" t="s">
        <v>6</v>
      </c>
      <c r="D176">
        <v>15</v>
      </c>
      <c r="E176" t="s">
        <v>7</v>
      </c>
      <c r="F176">
        <v>25</v>
      </c>
    </row>
    <row r="177" spans="1:10" x14ac:dyDescent="0.55000000000000004">
      <c r="A177" t="s">
        <v>18</v>
      </c>
      <c r="B177">
        <v>40</v>
      </c>
      <c r="C177" t="s">
        <v>11</v>
      </c>
      <c r="D177">
        <v>32.5</v>
      </c>
      <c r="E177" t="s">
        <v>13</v>
      </c>
      <c r="F177">
        <v>7.5</v>
      </c>
      <c r="G177" t="s">
        <v>15</v>
      </c>
      <c r="H177">
        <v>20</v>
      </c>
    </row>
    <row r="178" spans="1:10" x14ac:dyDescent="0.55000000000000004">
      <c r="A178" t="s">
        <v>17</v>
      </c>
      <c r="B178">
        <f>72*0.99</f>
        <v>71.28</v>
      </c>
      <c r="C178" t="s">
        <v>10</v>
      </c>
      <c r="D178">
        <f>4*0.99</f>
        <v>3.96</v>
      </c>
      <c r="E178" t="s">
        <v>8</v>
      </c>
      <c r="F178">
        <f>20*0.99</f>
        <v>19.8</v>
      </c>
      <c r="G178" t="s">
        <v>9</v>
      </c>
      <c r="H178">
        <f>4*0.99</f>
        <v>3.96</v>
      </c>
      <c r="I178" t="s">
        <v>4</v>
      </c>
    </row>
    <row r="179" spans="1:10" x14ac:dyDescent="0.55000000000000004">
      <c r="A179" t="s">
        <v>13</v>
      </c>
      <c r="B179">
        <v>61</v>
      </c>
      <c r="C179" t="s">
        <v>21</v>
      </c>
      <c r="D179">
        <v>22</v>
      </c>
      <c r="E179" t="s">
        <v>10</v>
      </c>
      <c r="F179">
        <v>7</v>
      </c>
      <c r="G179" t="s">
        <v>2</v>
      </c>
      <c r="H179">
        <v>4</v>
      </c>
      <c r="I179" t="s">
        <v>28</v>
      </c>
      <c r="J179">
        <v>6</v>
      </c>
    </row>
    <row r="180" spans="1:10" x14ac:dyDescent="0.55000000000000004">
      <c r="A180" t="s">
        <v>20</v>
      </c>
      <c r="B180">
        <v>34</v>
      </c>
      <c r="C180" t="s">
        <v>21</v>
      </c>
      <c r="D180">
        <v>11</v>
      </c>
      <c r="E180" t="s">
        <v>11</v>
      </c>
      <c r="F180">
        <v>47</v>
      </c>
      <c r="G180" t="s">
        <v>13</v>
      </c>
      <c r="H180">
        <v>8</v>
      </c>
    </row>
    <row r="181" spans="1:10" x14ac:dyDescent="0.55000000000000004">
      <c r="A181" t="s">
        <v>21</v>
      </c>
      <c r="B181">
        <v>45</v>
      </c>
      <c r="C181" t="s">
        <v>11</v>
      </c>
      <c r="D181">
        <v>48</v>
      </c>
      <c r="E181" t="s">
        <v>2</v>
      </c>
      <c r="F181">
        <v>7</v>
      </c>
    </row>
    <row r="182" spans="1:10" x14ac:dyDescent="0.55000000000000004">
      <c r="A182" t="s">
        <v>21</v>
      </c>
      <c r="B182">
        <v>45</v>
      </c>
      <c r="C182" t="s">
        <v>11</v>
      </c>
      <c r="D182">
        <v>49</v>
      </c>
      <c r="E182" t="s">
        <v>2</v>
      </c>
      <c r="F182">
        <v>6</v>
      </c>
    </row>
    <row r="183" spans="1:10" x14ac:dyDescent="0.55000000000000004">
      <c r="A183" t="s">
        <v>2</v>
      </c>
      <c r="B183">
        <v>85</v>
      </c>
      <c r="C183" t="s">
        <v>3</v>
      </c>
      <c r="D183">
        <v>5</v>
      </c>
      <c r="E183" t="s">
        <v>4</v>
      </c>
      <c r="F183">
        <v>10</v>
      </c>
    </row>
    <row r="184" spans="1:10" x14ac:dyDescent="0.55000000000000004">
      <c r="A184" t="s">
        <v>11</v>
      </c>
      <c r="B184">
        <v>45</v>
      </c>
      <c r="C184" t="s">
        <v>21</v>
      </c>
      <c r="D184">
        <v>45</v>
      </c>
      <c r="E184" t="s">
        <v>12</v>
      </c>
      <c r="F184">
        <v>7</v>
      </c>
      <c r="G184" t="s">
        <v>2</v>
      </c>
      <c r="H184">
        <v>3</v>
      </c>
    </row>
    <row r="185" spans="1:10" x14ac:dyDescent="0.55000000000000004">
      <c r="A185" t="s">
        <v>11</v>
      </c>
      <c r="B185">
        <v>40</v>
      </c>
      <c r="C185" t="s">
        <v>21</v>
      </c>
      <c r="D185">
        <v>60</v>
      </c>
    </row>
    <row r="186" spans="1:10" x14ac:dyDescent="0.55000000000000004">
      <c r="A186" t="s">
        <v>18</v>
      </c>
      <c r="B186">
        <v>48</v>
      </c>
      <c r="C186" t="s">
        <v>13</v>
      </c>
      <c r="D186">
        <v>32</v>
      </c>
      <c r="E186" t="s">
        <v>15</v>
      </c>
      <c r="F186">
        <v>20</v>
      </c>
    </row>
    <row r="187" spans="1:10" x14ac:dyDescent="0.55000000000000004">
      <c r="A187" t="s">
        <v>2</v>
      </c>
      <c r="B187">
        <v>88</v>
      </c>
      <c r="C187" t="s">
        <v>3</v>
      </c>
      <c r="D187">
        <v>4</v>
      </c>
      <c r="E187" t="s">
        <v>4</v>
      </c>
      <c r="F187">
        <v>8</v>
      </c>
    </row>
    <row r="188" spans="1:10" x14ac:dyDescent="0.55000000000000004">
      <c r="A188" t="s">
        <v>33</v>
      </c>
      <c r="B188">
        <v>60</v>
      </c>
      <c r="C188" t="s">
        <v>2</v>
      </c>
      <c r="D188">
        <v>20</v>
      </c>
      <c r="E188" t="s">
        <v>11</v>
      </c>
      <c r="F188">
        <v>20</v>
      </c>
    </row>
    <row r="189" spans="1:10" x14ac:dyDescent="0.55000000000000004">
      <c r="A189" t="s">
        <v>25</v>
      </c>
      <c r="B189">
        <v>62.5</v>
      </c>
      <c r="C189" t="s">
        <v>2</v>
      </c>
      <c r="D189">
        <v>12.5</v>
      </c>
      <c r="E189" t="s">
        <v>12</v>
      </c>
      <c r="F189">
        <v>5</v>
      </c>
      <c r="G189" t="s">
        <v>11</v>
      </c>
      <c r="H189">
        <v>15</v>
      </c>
      <c r="I189" t="s">
        <v>3</v>
      </c>
      <c r="J189">
        <v>5</v>
      </c>
    </row>
    <row r="190" spans="1:10" x14ac:dyDescent="0.55000000000000004">
      <c r="A190" t="s">
        <v>11</v>
      </c>
      <c r="B190">
        <v>65</v>
      </c>
      <c r="C190" t="s">
        <v>21</v>
      </c>
      <c r="D190">
        <v>35</v>
      </c>
    </row>
    <row r="191" spans="1:10" x14ac:dyDescent="0.55000000000000004">
      <c r="A191" t="s">
        <v>6</v>
      </c>
      <c r="B191">
        <v>77</v>
      </c>
      <c r="C191" t="s">
        <v>13</v>
      </c>
      <c r="D191">
        <v>18</v>
      </c>
      <c r="E191" t="s">
        <v>35</v>
      </c>
      <c r="F191">
        <v>5</v>
      </c>
    </row>
    <row r="192" spans="1:10" x14ac:dyDescent="0.55000000000000004">
      <c r="A192" t="s">
        <v>11</v>
      </c>
      <c r="B192">
        <v>40</v>
      </c>
      <c r="C192" t="s">
        <v>21</v>
      </c>
      <c r="D192">
        <v>44</v>
      </c>
      <c r="E192" t="s">
        <v>12</v>
      </c>
      <c r="F192">
        <v>8</v>
      </c>
      <c r="G192" t="s">
        <v>2</v>
      </c>
      <c r="H192">
        <v>8</v>
      </c>
    </row>
    <row r="193" spans="1:12" x14ac:dyDescent="0.55000000000000004">
      <c r="A193" t="s">
        <v>5</v>
      </c>
      <c r="B193">
        <v>55</v>
      </c>
      <c r="C193" t="s">
        <v>6</v>
      </c>
      <c r="D193">
        <v>25</v>
      </c>
      <c r="E193" t="s">
        <v>7</v>
      </c>
      <c r="F193">
        <v>20</v>
      </c>
    </row>
    <row r="194" spans="1:12" x14ac:dyDescent="0.55000000000000004">
      <c r="A194" t="s">
        <v>25</v>
      </c>
      <c r="B194">
        <v>62</v>
      </c>
      <c r="C194" t="s">
        <v>2</v>
      </c>
      <c r="D194">
        <v>14</v>
      </c>
      <c r="E194" t="s">
        <v>11</v>
      </c>
      <c r="F194">
        <v>24</v>
      </c>
    </row>
    <row r="195" spans="1:12" s="1" customFormat="1" x14ac:dyDescent="0.55000000000000004">
      <c r="A195" s="1" t="s">
        <v>25</v>
      </c>
      <c r="B195" s="1">
        <v>62</v>
      </c>
      <c r="C195" s="1" t="s">
        <v>2</v>
      </c>
      <c r="D195" s="1">
        <v>14</v>
      </c>
      <c r="E195" s="1" t="s">
        <v>34</v>
      </c>
      <c r="F195" s="1">
        <v>24</v>
      </c>
    </row>
    <row r="196" spans="1:12" x14ac:dyDescent="0.55000000000000004">
      <c r="A196" t="s">
        <v>11</v>
      </c>
      <c r="B196">
        <f>60*0.97</f>
        <v>58.199999999999996</v>
      </c>
      <c r="C196" t="s">
        <v>21</v>
      </c>
      <c r="D196">
        <f>30*0.97</f>
        <v>29.099999999999998</v>
      </c>
      <c r="E196" t="s">
        <v>20</v>
      </c>
      <c r="F196">
        <f>10*0.97</f>
        <v>9.6999999999999993</v>
      </c>
      <c r="G196" t="s">
        <v>27</v>
      </c>
      <c r="H196">
        <v>3</v>
      </c>
    </row>
    <row r="197" spans="1:12" x14ac:dyDescent="0.55000000000000004">
      <c r="A197" t="s">
        <v>23</v>
      </c>
      <c r="B197">
        <v>32.5</v>
      </c>
      <c r="C197" t="s">
        <v>21</v>
      </c>
      <c r="D197">
        <v>67.5</v>
      </c>
    </row>
    <row r="198" spans="1:12" x14ac:dyDescent="0.55000000000000004">
      <c r="A198" t="s">
        <v>25</v>
      </c>
      <c r="B198">
        <v>32</v>
      </c>
      <c r="C198" t="s">
        <v>33</v>
      </c>
      <c r="D198">
        <v>32</v>
      </c>
      <c r="E198" t="s">
        <v>2</v>
      </c>
      <c r="F198">
        <v>16</v>
      </c>
      <c r="G198" t="s">
        <v>13</v>
      </c>
      <c r="H198">
        <v>5</v>
      </c>
      <c r="I198" t="s">
        <v>11</v>
      </c>
      <c r="J198">
        <v>12</v>
      </c>
      <c r="K198" t="s">
        <v>3</v>
      </c>
      <c r="L198">
        <v>3</v>
      </c>
    </row>
    <row r="199" spans="1:12" x14ac:dyDescent="0.55000000000000004">
      <c r="A199" t="s">
        <v>25</v>
      </c>
      <c r="B199">
        <v>62</v>
      </c>
      <c r="C199" t="s">
        <v>2</v>
      </c>
      <c r="D199">
        <v>14</v>
      </c>
      <c r="E199" t="s">
        <v>11</v>
      </c>
      <c r="F199">
        <f>0.833*14</f>
        <v>11.661999999999999</v>
      </c>
      <c r="G199" t="s">
        <v>12</v>
      </c>
      <c r="H199">
        <f>0.167*14</f>
        <v>2.3380000000000001</v>
      </c>
      <c r="I199" t="s">
        <v>13</v>
      </c>
      <c r="J199">
        <v>1.5</v>
      </c>
      <c r="K199" t="s">
        <v>3</v>
      </c>
      <c r="L199">
        <v>1.5</v>
      </c>
    </row>
    <row r="200" spans="1:12" x14ac:dyDescent="0.55000000000000004">
      <c r="A200" t="s">
        <v>18</v>
      </c>
      <c r="B200">
        <v>82</v>
      </c>
      <c r="C200" t="s">
        <v>9</v>
      </c>
      <c r="D200">
        <v>18</v>
      </c>
    </row>
    <row r="201" spans="1:12" x14ac:dyDescent="0.55000000000000004">
      <c r="A201" t="s">
        <v>5</v>
      </c>
      <c r="B201">
        <v>65</v>
      </c>
      <c r="C201" t="s">
        <v>6</v>
      </c>
      <c r="D201">
        <v>35</v>
      </c>
    </row>
    <row r="202" spans="1:12" x14ac:dyDescent="0.55000000000000004">
      <c r="A202" t="s">
        <v>21</v>
      </c>
      <c r="B202">
        <v>46.25</v>
      </c>
      <c r="C202" t="s">
        <v>20</v>
      </c>
      <c r="D202">
        <v>8.25</v>
      </c>
      <c r="E202" t="s">
        <v>11</v>
      </c>
      <c r="F202">
        <v>7.5</v>
      </c>
      <c r="G202" t="s">
        <v>13</v>
      </c>
      <c r="H202">
        <v>10</v>
      </c>
      <c r="I202" t="s">
        <v>23</v>
      </c>
      <c r="J202">
        <v>27.5</v>
      </c>
    </row>
    <row r="203" spans="1:12" x14ac:dyDescent="0.55000000000000004">
      <c r="A203" t="s">
        <v>6</v>
      </c>
      <c r="B203">
        <v>90</v>
      </c>
      <c r="C203" t="s">
        <v>13</v>
      </c>
      <c r="D203">
        <v>5</v>
      </c>
      <c r="E203" t="s">
        <v>35</v>
      </c>
      <c r="F203">
        <v>5</v>
      </c>
    </row>
    <row r="204" spans="1:12" x14ac:dyDescent="0.55000000000000004">
      <c r="A204" t="s">
        <v>21</v>
      </c>
      <c r="B204">
        <v>41</v>
      </c>
      <c r="C204" t="s">
        <v>20</v>
      </c>
      <c r="D204">
        <v>14</v>
      </c>
      <c r="E204" t="s">
        <v>11</v>
      </c>
      <c r="F204">
        <v>12.5</v>
      </c>
      <c r="G204" t="s">
        <v>13</v>
      </c>
      <c r="H204">
        <v>8</v>
      </c>
      <c r="I204" t="s">
        <v>23</v>
      </c>
      <c r="J204">
        <v>22.5</v>
      </c>
      <c r="K204" t="s">
        <v>32</v>
      </c>
      <c r="L204">
        <v>2</v>
      </c>
    </row>
    <row r="205" spans="1:12" x14ac:dyDescent="0.55000000000000004">
      <c r="A205" t="s">
        <v>17</v>
      </c>
      <c r="B205">
        <f>0.9*0.75*96</f>
        <v>64.800000000000011</v>
      </c>
      <c r="C205" t="s">
        <v>3</v>
      </c>
      <c r="D205">
        <f>0.1*0.75*96</f>
        <v>7.2000000000000011</v>
      </c>
      <c r="E205" t="s">
        <v>8</v>
      </c>
      <c r="F205">
        <f>0.2*96</f>
        <v>19.200000000000003</v>
      </c>
      <c r="G205" t="s">
        <v>9</v>
      </c>
      <c r="H205">
        <f>0.05*96</f>
        <v>4.8000000000000007</v>
      </c>
      <c r="I205" t="s">
        <v>10</v>
      </c>
      <c r="J205">
        <v>4</v>
      </c>
    </row>
    <row r="206" spans="1:12" x14ac:dyDescent="0.55000000000000004">
      <c r="A206" t="s">
        <v>21</v>
      </c>
      <c r="B206">
        <v>48</v>
      </c>
      <c r="C206" t="s">
        <v>11</v>
      </c>
      <c r="D206">
        <v>43</v>
      </c>
      <c r="E206" t="s">
        <v>2</v>
      </c>
      <c r="F206">
        <v>7</v>
      </c>
      <c r="G206" t="s">
        <v>12</v>
      </c>
      <c r="H206">
        <v>2</v>
      </c>
    </row>
    <row r="207" spans="1:12" s="1" customFormat="1" x14ac:dyDescent="0.55000000000000004">
      <c r="A207" s="1" t="s">
        <v>25</v>
      </c>
      <c r="B207" s="1">
        <v>66</v>
      </c>
      <c r="C207" s="1" t="s">
        <v>2</v>
      </c>
      <c r="D207" s="1">
        <v>14</v>
      </c>
      <c r="E207" s="1" t="s">
        <v>34</v>
      </c>
      <c r="F207" s="1">
        <v>20</v>
      </c>
    </row>
    <row r="208" spans="1:12" x14ac:dyDescent="0.55000000000000004">
      <c r="A208" t="s">
        <v>12</v>
      </c>
      <c r="B208">
        <v>10</v>
      </c>
      <c r="C208" t="s">
        <v>11</v>
      </c>
      <c r="D208">
        <v>20</v>
      </c>
      <c r="E208" t="s">
        <v>21</v>
      </c>
      <c r="F208">
        <v>70</v>
      </c>
    </row>
    <row r="209" spans="1:10" x14ac:dyDescent="0.55000000000000004">
      <c r="A209" t="s">
        <v>21</v>
      </c>
      <c r="B209">
        <v>42.63</v>
      </c>
      <c r="C209" t="s">
        <v>20</v>
      </c>
      <c r="D209">
        <v>12.37</v>
      </c>
      <c r="E209" t="s">
        <v>11</v>
      </c>
      <c r="F209">
        <v>11.25</v>
      </c>
      <c r="G209" t="s">
        <v>13</v>
      </c>
      <c r="H209">
        <v>10</v>
      </c>
      <c r="I209" t="s">
        <v>23</v>
      </c>
      <c r="J209">
        <v>23.75</v>
      </c>
    </row>
    <row r="210" spans="1:10" x14ac:dyDescent="0.55000000000000004">
      <c r="A210" t="s">
        <v>17</v>
      </c>
      <c r="B210">
        <v>79</v>
      </c>
      <c r="C210" t="s">
        <v>9</v>
      </c>
      <c r="D210">
        <v>10</v>
      </c>
      <c r="E210" t="s">
        <v>8</v>
      </c>
      <c r="F210">
        <v>11</v>
      </c>
    </row>
    <row r="211" spans="1:10" x14ac:dyDescent="0.55000000000000004">
      <c r="A211" t="s">
        <v>18</v>
      </c>
      <c r="B211">
        <v>40</v>
      </c>
      <c r="C211" t="s">
        <v>13</v>
      </c>
      <c r="D211">
        <v>40</v>
      </c>
      <c r="E211" t="s">
        <v>15</v>
      </c>
      <c r="F211">
        <v>20</v>
      </c>
    </row>
    <row r="212" spans="1:10" x14ac:dyDescent="0.55000000000000004">
      <c r="A212" t="s">
        <v>5</v>
      </c>
      <c r="B212">
        <v>60</v>
      </c>
      <c r="C212" t="s">
        <v>6</v>
      </c>
      <c r="D212">
        <v>25</v>
      </c>
      <c r="E212" t="s">
        <v>7</v>
      </c>
      <c r="F212">
        <v>15</v>
      </c>
    </row>
    <row r="213" spans="1:10" x14ac:dyDescent="0.55000000000000004">
      <c r="A213" t="s">
        <v>6</v>
      </c>
      <c r="B213">
        <v>63.5</v>
      </c>
      <c r="C213" t="s">
        <v>11</v>
      </c>
      <c r="D213">
        <v>27.5</v>
      </c>
      <c r="E213" t="s">
        <v>1</v>
      </c>
      <c r="F213">
        <v>9</v>
      </c>
    </row>
    <row r="214" spans="1:10" x14ac:dyDescent="0.55000000000000004">
      <c r="A214" t="s">
        <v>13</v>
      </c>
      <c r="B214">
        <v>60</v>
      </c>
      <c r="C214" t="s">
        <v>10</v>
      </c>
      <c r="D214">
        <v>25</v>
      </c>
      <c r="E214" t="s">
        <v>21</v>
      </c>
      <c r="F214">
        <v>15</v>
      </c>
    </row>
    <row r="215" spans="1:10" x14ac:dyDescent="0.55000000000000004">
      <c r="A215" t="s">
        <v>2</v>
      </c>
      <c r="B215">
        <v>30</v>
      </c>
      <c r="C215" t="s">
        <v>5</v>
      </c>
      <c r="D215">
        <v>60</v>
      </c>
      <c r="E215" t="s">
        <v>11</v>
      </c>
      <c r="F215">
        <v>10</v>
      </c>
    </row>
    <row r="216" spans="1:10" x14ac:dyDescent="0.55000000000000004">
      <c r="A216" t="s">
        <v>2</v>
      </c>
      <c r="B216">
        <v>40</v>
      </c>
      <c r="C216" t="s">
        <v>25</v>
      </c>
      <c r="D216">
        <v>45</v>
      </c>
      <c r="E216" t="s">
        <v>13</v>
      </c>
      <c r="F216">
        <v>15</v>
      </c>
    </row>
    <row r="217" spans="1:10" x14ac:dyDescent="0.55000000000000004">
      <c r="A217" t="s">
        <v>21</v>
      </c>
      <c r="B217">
        <v>38.5</v>
      </c>
      <c r="C217" t="s">
        <v>20</v>
      </c>
      <c r="D217">
        <v>16.5</v>
      </c>
      <c r="E217" t="s">
        <v>13</v>
      </c>
      <c r="F217">
        <v>9.75</v>
      </c>
      <c r="G217" t="s">
        <v>11</v>
      </c>
      <c r="H217">
        <v>15.25</v>
      </c>
      <c r="I217" t="s">
        <v>23</v>
      </c>
      <c r="J217">
        <v>20</v>
      </c>
    </row>
    <row r="218" spans="1:10" x14ac:dyDescent="0.55000000000000004">
      <c r="A218" t="s">
        <v>17</v>
      </c>
      <c r="B218">
        <f>72*0.96</f>
        <v>69.12</v>
      </c>
      <c r="C218" t="s">
        <v>10</v>
      </c>
      <c r="D218">
        <f>4*0.96</f>
        <v>3.84</v>
      </c>
      <c r="E218" t="s">
        <v>8</v>
      </c>
      <c r="F218">
        <f>20*0.96</f>
        <v>19.2</v>
      </c>
      <c r="G218" t="s">
        <v>9</v>
      </c>
      <c r="H218">
        <f>4*0.96</f>
        <v>3.84</v>
      </c>
      <c r="I218" t="s">
        <v>4</v>
      </c>
      <c r="J218">
        <v>4</v>
      </c>
    </row>
    <row r="219" spans="1:10" x14ac:dyDescent="0.55000000000000004">
      <c r="A219" t="s">
        <v>12</v>
      </c>
      <c r="B219">
        <v>10</v>
      </c>
      <c r="C219" t="s">
        <v>11</v>
      </c>
      <c r="D219">
        <v>50</v>
      </c>
      <c r="E219" t="s">
        <v>21</v>
      </c>
      <c r="F219">
        <v>40</v>
      </c>
    </row>
    <row r="220" spans="1:10" x14ac:dyDescent="0.55000000000000004">
      <c r="A220" t="s">
        <v>6</v>
      </c>
      <c r="B220">
        <v>65</v>
      </c>
      <c r="C220" t="s">
        <v>11</v>
      </c>
      <c r="D220">
        <v>25</v>
      </c>
      <c r="E220" t="s">
        <v>40</v>
      </c>
      <c r="F220">
        <v>9</v>
      </c>
      <c r="G220" t="s">
        <v>4</v>
      </c>
    </row>
    <row r="221" spans="1:10" x14ac:dyDescent="0.55000000000000004">
      <c r="A221" t="s">
        <v>5</v>
      </c>
      <c r="B221">
        <v>60</v>
      </c>
      <c r="C221" t="s">
        <v>6</v>
      </c>
      <c r="D221">
        <v>20</v>
      </c>
      <c r="E221" t="s">
        <v>7</v>
      </c>
      <c r="F221">
        <v>20</v>
      </c>
    </row>
    <row r="222" spans="1:10" x14ac:dyDescent="0.55000000000000004">
      <c r="A222" t="s">
        <v>17</v>
      </c>
      <c r="B222">
        <f>0.6*0.75*96</f>
        <v>43.199999999999996</v>
      </c>
      <c r="C222" t="s">
        <v>3</v>
      </c>
      <c r="D222">
        <f>0.4*0.75*96</f>
        <v>28.800000000000004</v>
      </c>
      <c r="E222" t="s">
        <v>8</v>
      </c>
      <c r="F222">
        <f>0.2*96</f>
        <v>19.200000000000003</v>
      </c>
      <c r="G222" t="s">
        <v>9</v>
      </c>
      <c r="H222">
        <f>0.05*96</f>
        <v>4.8000000000000007</v>
      </c>
      <c r="I222" t="s">
        <v>10</v>
      </c>
      <c r="J222">
        <v>4</v>
      </c>
    </row>
    <row r="223" spans="1:10" x14ac:dyDescent="0.55000000000000004">
      <c r="A223" t="s">
        <v>17</v>
      </c>
      <c r="B223">
        <v>72</v>
      </c>
      <c r="C223" t="s">
        <v>4</v>
      </c>
      <c r="D223">
        <v>6</v>
      </c>
      <c r="E223" t="s">
        <v>8</v>
      </c>
      <c r="F223">
        <v>22</v>
      </c>
    </row>
    <row r="224" spans="1:10" x14ac:dyDescent="0.55000000000000004">
      <c r="A224" t="s">
        <v>5</v>
      </c>
      <c r="B224">
        <v>50</v>
      </c>
      <c r="C224" t="s">
        <v>6</v>
      </c>
      <c r="D224">
        <v>30</v>
      </c>
      <c r="E224" t="s">
        <v>12</v>
      </c>
      <c r="F224">
        <v>20</v>
      </c>
    </row>
    <row r="225" spans="1:16" x14ac:dyDescent="0.55000000000000004">
      <c r="A225" t="s">
        <v>18</v>
      </c>
      <c r="B225">
        <v>80</v>
      </c>
      <c r="C225" t="s">
        <v>9</v>
      </c>
      <c r="D225">
        <v>20</v>
      </c>
    </row>
    <row r="226" spans="1:16" x14ac:dyDescent="0.55000000000000004">
      <c r="A226" t="s">
        <v>11</v>
      </c>
      <c r="B226">
        <v>62</v>
      </c>
      <c r="C226" t="s">
        <v>21</v>
      </c>
      <c r="D226">
        <v>38</v>
      </c>
    </row>
    <row r="227" spans="1:16" x14ac:dyDescent="0.55000000000000004">
      <c r="A227" t="s">
        <v>5</v>
      </c>
      <c r="B227">
        <v>65</v>
      </c>
      <c r="C227" t="s">
        <v>6</v>
      </c>
      <c r="D227">
        <v>25</v>
      </c>
      <c r="E227" t="s">
        <v>7</v>
      </c>
      <c r="F227">
        <v>10</v>
      </c>
    </row>
    <row r="228" spans="1:16" x14ac:dyDescent="0.55000000000000004">
      <c r="A228" t="s">
        <v>11</v>
      </c>
      <c r="B228">
        <v>52.5</v>
      </c>
      <c r="C228" t="s">
        <v>21</v>
      </c>
      <c r="D228">
        <v>42.5</v>
      </c>
      <c r="E228" t="s">
        <v>24</v>
      </c>
      <c r="F228">
        <v>5</v>
      </c>
    </row>
    <row r="229" spans="1:16" x14ac:dyDescent="0.55000000000000004">
      <c r="A229" t="s">
        <v>25</v>
      </c>
      <c r="B229">
        <v>62.5</v>
      </c>
      <c r="C229" t="s">
        <v>2</v>
      </c>
      <c r="D229">
        <v>12.5</v>
      </c>
      <c r="E229" t="s">
        <v>11</v>
      </c>
      <c r="F229">
        <v>15</v>
      </c>
      <c r="G229" t="s">
        <v>13</v>
      </c>
      <c r="H229">
        <v>5</v>
      </c>
      <c r="I229" t="s">
        <v>12</v>
      </c>
      <c r="J229">
        <v>5</v>
      </c>
    </row>
    <row r="230" spans="1:16" x14ac:dyDescent="0.55000000000000004">
      <c r="A230" t="s">
        <v>17</v>
      </c>
      <c r="B230">
        <v>67</v>
      </c>
      <c r="C230" t="s">
        <v>30</v>
      </c>
      <c r="D230">
        <v>5</v>
      </c>
      <c r="E230" t="s">
        <v>4</v>
      </c>
      <c r="F230">
        <v>6</v>
      </c>
      <c r="G230" t="s">
        <v>8</v>
      </c>
      <c r="H230">
        <v>22</v>
      </c>
    </row>
    <row r="231" spans="1:16" x14ac:dyDescent="0.55000000000000004">
      <c r="A231" t="s">
        <v>11</v>
      </c>
      <c r="B231">
        <v>43</v>
      </c>
      <c r="C231" t="s">
        <v>21</v>
      </c>
      <c r="D231">
        <v>43</v>
      </c>
      <c r="E231" t="s">
        <v>2</v>
      </c>
      <c r="F231">
        <v>7</v>
      </c>
      <c r="G231" t="s">
        <v>12</v>
      </c>
      <c r="H231">
        <v>7</v>
      </c>
    </row>
    <row r="232" spans="1:16" x14ac:dyDescent="0.55000000000000004">
      <c r="A232" t="s">
        <v>11</v>
      </c>
      <c r="B232">
        <v>66</v>
      </c>
      <c r="C232" t="s">
        <v>21</v>
      </c>
      <c r="D232">
        <v>34</v>
      </c>
    </row>
    <row r="233" spans="1:16" x14ac:dyDescent="0.55000000000000004">
      <c r="A233" t="s">
        <v>18</v>
      </c>
      <c r="B233">
        <v>64.5</v>
      </c>
      <c r="C233" t="s">
        <v>11</v>
      </c>
      <c r="D233">
        <v>19</v>
      </c>
      <c r="E233" t="s">
        <v>9</v>
      </c>
      <c r="F233">
        <v>16.5</v>
      </c>
    </row>
    <row r="234" spans="1:16" x14ac:dyDescent="0.55000000000000004">
      <c r="A234" t="s">
        <v>25</v>
      </c>
      <c r="B234">
        <v>62</v>
      </c>
      <c r="C234" t="s">
        <v>2</v>
      </c>
      <c r="D234">
        <v>14</v>
      </c>
      <c r="E234" t="s">
        <v>11</v>
      </c>
      <c r="F234">
        <v>17</v>
      </c>
      <c r="G234" t="s">
        <v>12</v>
      </c>
      <c r="H234">
        <v>7</v>
      </c>
    </row>
    <row r="235" spans="1:16" x14ac:dyDescent="0.55000000000000004">
      <c r="A235" t="s">
        <v>25</v>
      </c>
      <c r="B235">
        <v>32</v>
      </c>
      <c r="C235" t="s">
        <v>33</v>
      </c>
      <c r="D235">
        <v>32</v>
      </c>
      <c r="E235" t="s">
        <v>2</v>
      </c>
      <c r="F235">
        <v>16</v>
      </c>
      <c r="G235" t="s">
        <v>13</v>
      </c>
      <c r="H235">
        <v>5</v>
      </c>
      <c r="I235" t="s">
        <v>11</v>
      </c>
      <c r="J235">
        <v>15</v>
      </c>
    </row>
    <row r="236" spans="1:16" x14ac:dyDescent="0.55000000000000004">
      <c r="A236" t="s">
        <v>21</v>
      </c>
      <c r="B236">
        <v>36</v>
      </c>
      <c r="C236" t="s">
        <v>10</v>
      </c>
      <c r="D236">
        <v>12</v>
      </c>
      <c r="E236" t="s">
        <v>11</v>
      </c>
      <c r="F236">
        <v>10</v>
      </c>
      <c r="G236" t="s">
        <v>13</v>
      </c>
      <c r="H236">
        <v>6</v>
      </c>
      <c r="I236" t="s">
        <v>17</v>
      </c>
      <c r="J236">
        <v>2</v>
      </c>
      <c r="K236" t="s">
        <v>23</v>
      </c>
      <c r="L236">
        <v>20</v>
      </c>
      <c r="M236" t="s">
        <v>4</v>
      </c>
      <c r="N236">
        <v>2</v>
      </c>
      <c r="O236" t="s">
        <v>6</v>
      </c>
      <c r="P236">
        <v>12</v>
      </c>
    </row>
    <row r="237" spans="1:16" x14ac:dyDescent="0.55000000000000004">
      <c r="A237" t="s">
        <v>21</v>
      </c>
      <c r="B237">
        <v>48</v>
      </c>
      <c r="C237" t="s">
        <v>11</v>
      </c>
      <c r="D237">
        <v>34</v>
      </c>
      <c r="E237" t="s">
        <v>18</v>
      </c>
      <c r="F237">
        <v>2</v>
      </c>
      <c r="G237" t="s">
        <v>12</v>
      </c>
      <c r="H237">
        <v>8</v>
      </c>
      <c r="I237" t="s">
        <v>2</v>
      </c>
      <c r="J237">
        <v>8</v>
      </c>
    </row>
    <row r="238" spans="1:16" x14ac:dyDescent="0.55000000000000004">
      <c r="A238" t="s">
        <v>11</v>
      </c>
      <c r="B238">
        <v>55</v>
      </c>
      <c r="C238" t="s">
        <v>21</v>
      </c>
      <c r="D238">
        <v>40</v>
      </c>
      <c r="E238" t="s">
        <v>2</v>
      </c>
      <c r="F238">
        <v>5</v>
      </c>
    </row>
    <row r="239" spans="1:16" x14ac:dyDescent="0.55000000000000004">
      <c r="A239" t="s">
        <v>11</v>
      </c>
      <c r="B239">
        <f>0.6*98</f>
        <v>58.8</v>
      </c>
      <c r="C239" t="s">
        <v>22</v>
      </c>
      <c r="D239">
        <f>0.25*98</f>
        <v>24.5</v>
      </c>
      <c r="E239" t="s">
        <v>20</v>
      </c>
      <c r="F239">
        <f>0.15*98</f>
        <v>14.7</v>
      </c>
      <c r="G239" t="s">
        <v>10</v>
      </c>
      <c r="H239">
        <v>2</v>
      </c>
    </row>
    <row r="240" spans="1:16" x14ac:dyDescent="0.55000000000000004">
      <c r="A240" t="s">
        <v>11</v>
      </c>
      <c r="B240">
        <v>47</v>
      </c>
      <c r="C240" t="s">
        <v>21</v>
      </c>
      <c r="D240">
        <v>43</v>
      </c>
      <c r="E240" t="s">
        <v>2</v>
      </c>
      <c r="F240">
        <v>7</v>
      </c>
      <c r="G240" t="s">
        <v>23</v>
      </c>
      <c r="H240">
        <v>3</v>
      </c>
    </row>
    <row r="241" spans="1:12" x14ac:dyDescent="0.55000000000000004">
      <c r="A241" t="s">
        <v>18</v>
      </c>
      <c r="B241">
        <v>81.5</v>
      </c>
      <c r="C241" t="s">
        <v>11</v>
      </c>
      <c r="D241">
        <v>2</v>
      </c>
      <c r="E241" t="s">
        <v>9</v>
      </c>
      <c r="F241">
        <v>6.5</v>
      </c>
    </row>
    <row r="242" spans="1:12" x14ac:dyDescent="0.55000000000000004">
      <c r="A242" t="s">
        <v>2</v>
      </c>
      <c r="B242">
        <v>25</v>
      </c>
      <c r="C242" t="s">
        <v>29</v>
      </c>
      <c r="D242">
        <v>20</v>
      </c>
      <c r="E242" t="s">
        <v>25</v>
      </c>
      <c r="F242">
        <v>55</v>
      </c>
    </row>
    <row r="243" spans="1:12" x14ac:dyDescent="0.55000000000000004">
      <c r="A243" t="s">
        <v>25</v>
      </c>
      <c r="B243">
        <v>62.5</v>
      </c>
      <c r="C243" t="s">
        <v>2</v>
      </c>
      <c r="D243">
        <v>12.5</v>
      </c>
      <c r="E243" t="s">
        <v>12</v>
      </c>
      <c r="F243">
        <v>5</v>
      </c>
      <c r="G243" t="s">
        <v>11</v>
      </c>
      <c r="H243">
        <v>15</v>
      </c>
      <c r="I243" t="s">
        <v>17</v>
      </c>
      <c r="J243">
        <v>5</v>
      </c>
    </row>
    <row r="244" spans="1:12" x14ac:dyDescent="0.55000000000000004">
      <c r="A244" t="s">
        <v>6</v>
      </c>
      <c r="B244">
        <v>65</v>
      </c>
      <c r="C244" t="s">
        <v>11</v>
      </c>
      <c r="D244">
        <v>15</v>
      </c>
      <c r="E244" t="s">
        <v>12</v>
      </c>
      <c r="F244">
        <v>10</v>
      </c>
      <c r="G244" t="s">
        <v>4</v>
      </c>
      <c r="H244">
        <v>6</v>
      </c>
      <c r="I244" t="s">
        <v>1</v>
      </c>
      <c r="J244">
        <v>4</v>
      </c>
    </row>
    <row r="245" spans="1:12" s="1" customFormat="1" x14ac:dyDescent="0.55000000000000004">
      <c r="A245" s="1" t="s">
        <v>36</v>
      </c>
      <c r="B245" s="1">
        <v>68</v>
      </c>
      <c r="C245" s="1" t="s">
        <v>34</v>
      </c>
      <c r="D245" s="1">
        <v>25</v>
      </c>
      <c r="E245" s="1" t="s">
        <v>2</v>
      </c>
      <c r="F245" s="1">
        <v>7</v>
      </c>
    </row>
    <row r="246" spans="1:12" x14ac:dyDescent="0.55000000000000004">
      <c r="A246" t="s">
        <v>11</v>
      </c>
      <c r="B246">
        <v>59.6</v>
      </c>
      <c r="C246" t="s">
        <v>21</v>
      </c>
      <c r="D246">
        <v>36.9</v>
      </c>
      <c r="E246" t="s">
        <v>2</v>
      </c>
      <c r="F246">
        <v>3.5</v>
      </c>
    </row>
    <row r="247" spans="1:12" x14ac:dyDescent="0.55000000000000004">
      <c r="A247" t="s">
        <v>20</v>
      </c>
      <c r="B247">
        <v>40</v>
      </c>
      <c r="C247" t="s">
        <v>21</v>
      </c>
      <c r="D247">
        <v>10</v>
      </c>
      <c r="E247" t="s">
        <v>11</v>
      </c>
      <c r="F247">
        <v>30</v>
      </c>
      <c r="G247" t="s">
        <v>18</v>
      </c>
      <c r="H247">
        <v>20</v>
      </c>
    </row>
    <row r="248" spans="1:12" x14ac:dyDescent="0.55000000000000004">
      <c r="A248" t="s">
        <v>21</v>
      </c>
      <c r="B248">
        <v>49</v>
      </c>
      <c r="C248" t="s">
        <v>11</v>
      </c>
      <c r="D248">
        <v>47</v>
      </c>
      <c r="E248" t="s">
        <v>2</v>
      </c>
      <c r="F248">
        <v>4</v>
      </c>
    </row>
    <row r="249" spans="1:12" x14ac:dyDescent="0.55000000000000004">
      <c r="A249" t="s">
        <v>25</v>
      </c>
      <c r="B249">
        <v>60</v>
      </c>
      <c r="C249" t="s">
        <v>2</v>
      </c>
      <c r="D249">
        <v>15</v>
      </c>
      <c r="E249" t="s">
        <v>12</v>
      </c>
      <c r="F249">
        <v>5</v>
      </c>
      <c r="G249" t="s">
        <v>11</v>
      </c>
      <c r="H249">
        <v>20</v>
      </c>
    </row>
    <row r="250" spans="1:12" x14ac:dyDescent="0.55000000000000004">
      <c r="A250" t="s">
        <v>25</v>
      </c>
      <c r="B250">
        <v>62</v>
      </c>
      <c r="C250" t="s">
        <v>2</v>
      </c>
      <c r="D250">
        <v>14</v>
      </c>
      <c r="E250" t="s">
        <v>11</v>
      </c>
      <c r="F250">
        <v>18</v>
      </c>
      <c r="G250" t="s">
        <v>12</v>
      </c>
      <c r="H250">
        <v>6</v>
      </c>
    </row>
    <row r="251" spans="1:12" x14ac:dyDescent="0.55000000000000004">
      <c r="A251" t="s">
        <v>5</v>
      </c>
      <c r="B251">
        <v>65</v>
      </c>
      <c r="C251" t="s">
        <v>6</v>
      </c>
      <c r="D251">
        <v>15</v>
      </c>
      <c r="E251" t="s">
        <v>12</v>
      </c>
      <c r="F251">
        <v>20</v>
      </c>
    </row>
    <row r="252" spans="1:12" x14ac:dyDescent="0.55000000000000004">
      <c r="A252" t="s">
        <v>11</v>
      </c>
      <c r="B252">
        <v>50</v>
      </c>
      <c r="C252" t="s">
        <v>21</v>
      </c>
      <c r="D252">
        <v>42.5</v>
      </c>
      <c r="E252" t="s">
        <v>20</v>
      </c>
      <c r="F252">
        <v>7.5</v>
      </c>
    </row>
    <row r="253" spans="1:12" x14ac:dyDescent="0.55000000000000004">
      <c r="A253" t="s">
        <v>4</v>
      </c>
      <c r="B253">
        <v>36</v>
      </c>
      <c r="C253" t="s">
        <v>37</v>
      </c>
      <c r="D253">
        <v>20</v>
      </c>
      <c r="E253" t="s">
        <v>2</v>
      </c>
      <c r="F253">
        <v>24</v>
      </c>
      <c r="G253" t="s">
        <v>3</v>
      </c>
      <c r="H253">
        <v>20</v>
      </c>
    </row>
    <row r="254" spans="1:12" x14ac:dyDescent="0.55000000000000004">
      <c r="A254" t="s">
        <v>5</v>
      </c>
      <c r="B254">
        <v>60</v>
      </c>
      <c r="C254" t="s">
        <v>2</v>
      </c>
      <c r="D254">
        <v>30</v>
      </c>
      <c r="E254" t="s">
        <v>12</v>
      </c>
      <c r="F254">
        <v>10</v>
      </c>
    </row>
    <row r="255" spans="1:12" x14ac:dyDescent="0.55000000000000004">
      <c r="A255" t="s">
        <v>20</v>
      </c>
      <c r="B255">
        <v>41.5</v>
      </c>
      <c r="C255" t="s">
        <v>21</v>
      </c>
      <c r="D255">
        <v>2.5</v>
      </c>
      <c r="E255" t="s">
        <v>22</v>
      </c>
      <c r="F255">
        <v>5</v>
      </c>
      <c r="G255" t="s">
        <v>11</v>
      </c>
      <c r="H255">
        <v>37.5</v>
      </c>
      <c r="I255" t="s">
        <v>13</v>
      </c>
      <c r="J255">
        <v>7.5</v>
      </c>
      <c r="K255" t="s">
        <v>41</v>
      </c>
      <c r="L255">
        <v>5</v>
      </c>
    </row>
    <row r="256" spans="1:12" x14ac:dyDescent="0.55000000000000004">
      <c r="A256" t="s">
        <v>21</v>
      </c>
      <c r="B256">
        <v>58</v>
      </c>
      <c r="C256" t="s">
        <v>11</v>
      </c>
      <c r="D256">
        <v>36</v>
      </c>
      <c r="E256" t="s">
        <v>2</v>
      </c>
      <c r="F256">
        <v>6</v>
      </c>
    </row>
    <row r="257" spans="1:11" x14ac:dyDescent="0.55000000000000004">
      <c r="A257" t="s">
        <v>6</v>
      </c>
      <c r="B257">
        <v>35</v>
      </c>
      <c r="C257" t="s">
        <v>42</v>
      </c>
      <c r="D257">
        <v>65</v>
      </c>
    </row>
    <row r="258" spans="1:11" x14ac:dyDescent="0.55000000000000004">
      <c r="A258" t="s">
        <v>25</v>
      </c>
      <c r="B258">
        <v>62</v>
      </c>
      <c r="C258" t="s">
        <v>2</v>
      </c>
      <c r="D258">
        <v>14</v>
      </c>
      <c r="E258" t="s">
        <v>11</v>
      </c>
      <c r="F258">
        <v>19</v>
      </c>
      <c r="G258" t="s">
        <v>12</v>
      </c>
      <c r="H258">
        <v>5</v>
      </c>
    </row>
    <row r="259" spans="1:11" x14ac:dyDescent="0.55000000000000004">
      <c r="A259" t="s">
        <v>6</v>
      </c>
      <c r="B259">
        <v>65</v>
      </c>
      <c r="C259" t="s">
        <v>11</v>
      </c>
      <c r="D259">
        <v>25</v>
      </c>
      <c r="E259" t="s">
        <v>40</v>
      </c>
      <c r="F259">
        <v>8</v>
      </c>
      <c r="G259" t="s">
        <v>4</v>
      </c>
      <c r="H259">
        <v>2</v>
      </c>
    </row>
    <row r="260" spans="1:11" x14ac:dyDescent="0.55000000000000004">
      <c r="A260" t="s">
        <v>6</v>
      </c>
      <c r="B260">
        <v>65</v>
      </c>
      <c r="C260" t="s">
        <v>11</v>
      </c>
      <c r="D260">
        <v>25</v>
      </c>
      <c r="E260" t="s">
        <v>35</v>
      </c>
      <c r="F260">
        <v>10</v>
      </c>
    </row>
    <row r="261" spans="1:11" x14ac:dyDescent="0.55000000000000004">
      <c r="A261" t="s">
        <v>11</v>
      </c>
      <c r="B261">
        <v>60</v>
      </c>
      <c r="C261" t="s">
        <v>21</v>
      </c>
      <c r="D261">
        <v>30</v>
      </c>
      <c r="E261" t="s">
        <v>20</v>
      </c>
      <c r="F261">
        <v>10</v>
      </c>
    </row>
    <row r="262" spans="1:11" x14ac:dyDescent="0.55000000000000004">
      <c r="A262" t="s">
        <v>25</v>
      </c>
      <c r="B262">
        <v>55</v>
      </c>
      <c r="C262" t="s">
        <v>2</v>
      </c>
      <c r="D262">
        <v>17.5</v>
      </c>
      <c r="E262" t="s">
        <v>12</v>
      </c>
      <c r="F262">
        <v>7.5</v>
      </c>
      <c r="G262" t="s">
        <v>11</v>
      </c>
      <c r="H262">
        <v>20</v>
      </c>
    </row>
    <row r="263" spans="1:11" x14ac:dyDescent="0.55000000000000004">
      <c r="A263" t="s">
        <v>11</v>
      </c>
      <c r="B263">
        <f>60*0.99</f>
        <v>59.4</v>
      </c>
      <c r="C263" t="s">
        <v>21</v>
      </c>
      <c r="D263">
        <f>30*0.99</f>
        <v>29.7</v>
      </c>
      <c r="E263" t="s">
        <v>20</v>
      </c>
      <c r="F263">
        <f>10*0.99</f>
        <v>9.9</v>
      </c>
      <c r="G263" t="s">
        <v>27</v>
      </c>
    </row>
    <row r="264" spans="1:11" x14ac:dyDescent="0.55000000000000004">
      <c r="A264" t="s">
        <v>18</v>
      </c>
      <c r="B264">
        <v>42.5</v>
      </c>
      <c r="C264" t="s">
        <v>11</v>
      </c>
      <c r="D264">
        <v>27.5</v>
      </c>
      <c r="E264" t="s">
        <v>13</v>
      </c>
      <c r="F264">
        <v>10</v>
      </c>
      <c r="G264" t="s">
        <v>15</v>
      </c>
      <c r="H264">
        <v>20</v>
      </c>
    </row>
    <row r="265" spans="1:11" x14ac:dyDescent="0.55000000000000004">
      <c r="A265" t="s">
        <v>11</v>
      </c>
      <c r="B265">
        <v>47</v>
      </c>
      <c r="C265" t="s">
        <v>20</v>
      </c>
      <c r="D265">
        <v>33</v>
      </c>
      <c r="E265" t="s">
        <v>21</v>
      </c>
      <c r="F265">
        <v>11</v>
      </c>
      <c r="G265" t="s">
        <v>27</v>
      </c>
      <c r="H265">
        <v>8</v>
      </c>
      <c r="I265" t="s">
        <v>9</v>
      </c>
    </row>
    <row r="266" spans="1:11" x14ac:dyDescent="0.55000000000000004">
      <c r="A266" t="s">
        <v>21</v>
      </c>
      <c r="B266">
        <v>66</v>
      </c>
      <c r="C266" t="s">
        <v>2</v>
      </c>
      <c r="D266">
        <v>8</v>
      </c>
      <c r="E266" t="s">
        <v>13</v>
      </c>
      <c r="F266">
        <v>26</v>
      </c>
    </row>
    <row r="267" spans="1:11" x14ac:dyDescent="0.55000000000000004">
      <c r="A267" t="s">
        <v>21</v>
      </c>
      <c r="B267">
        <v>58.5</v>
      </c>
      <c r="C267" t="s">
        <v>10</v>
      </c>
      <c r="D267">
        <v>2.8</v>
      </c>
      <c r="E267" t="s">
        <v>11</v>
      </c>
      <c r="F267">
        <v>15.6</v>
      </c>
      <c r="G267" t="s">
        <v>13</v>
      </c>
      <c r="H267">
        <v>12.8</v>
      </c>
      <c r="I267" t="s">
        <v>2</v>
      </c>
      <c r="J267">
        <v>10.3</v>
      </c>
    </row>
    <row r="268" spans="1:11" x14ac:dyDescent="0.55000000000000004">
      <c r="A268" t="s">
        <v>11</v>
      </c>
      <c r="B268">
        <v>47</v>
      </c>
      <c r="C268" t="s">
        <v>20</v>
      </c>
      <c r="D268">
        <v>33</v>
      </c>
      <c r="E268" t="s">
        <v>21</v>
      </c>
      <c r="F268">
        <v>11</v>
      </c>
      <c r="G268" t="s">
        <v>9</v>
      </c>
      <c r="H268" t="s">
        <v>13</v>
      </c>
      <c r="I268">
        <v>6</v>
      </c>
      <c r="J268" t="s">
        <v>27</v>
      </c>
      <c r="K268">
        <v>2</v>
      </c>
    </row>
    <row r="269" spans="1:11" x14ac:dyDescent="0.55000000000000004">
      <c r="A269" t="s">
        <v>11</v>
      </c>
      <c r="B269">
        <v>48</v>
      </c>
      <c r="C269" t="s">
        <v>21</v>
      </c>
      <c r="D269">
        <v>48</v>
      </c>
      <c r="E269" t="s">
        <v>2</v>
      </c>
      <c r="F269">
        <v>4</v>
      </c>
    </row>
    <row r="270" spans="1:11" x14ac:dyDescent="0.55000000000000004">
      <c r="A270" t="s">
        <v>11</v>
      </c>
      <c r="B270">
        <v>55</v>
      </c>
      <c r="C270" t="s">
        <v>21</v>
      </c>
      <c r="D270">
        <v>42.5</v>
      </c>
      <c r="E270" t="s">
        <v>24</v>
      </c>
      <c r="F270">
        <v>2.5</v>
      </c>
    </row>
    <row r="271" spans="1:11" x14ac:dyDescent="0.55000000000000004">
      <c r="A271" t="s">
        <v>20</v>
      </c>
      <c r="B271">
        <v>41.5</v>
      </c>
      <c r="C271" t="s">
        <v>21</v>
      </c>
      <c r="D271">
        <v>2.5</v>
      </c>
      <c r="E271" t="s">
        <v>22</v>
      </c>
      <c r="F271">
        <v>5</v>
      </c>
      <c r="G271" t="s">
        <v>11</v>
      </c>
      <c r="H271">
        <v>42.5</v>
      </c>
      <c r="I271" t="s">
        <v>13</v>
      </c>
      <c r="J271">
        <v>7.5</v>
      </c>
      <c r="K271" t="s">
        <v>9</v>
      </c>
    </row>
    <row r="272" spans="1:11" x14ac:dyDescent="0.55000000000000004">
      <c r="A272" t="s">
        <v>17</v>
      </c>
      <c r="B272">
        <v>67</v>
      </c>
      <c r="C272" t="s">
        <v>13</v>
      </c>
      <c r="D272">
        <v>5</v>
      </c>
      <c r="E272" t="s">
        <v>4</v>
      </c>
      <c r="F272">
        <v>6</v>
      </c>
      <c r="G272" t="s">
        <v>8</v>
      </c>
      <c r="H272">
        <v>22</v>
      </c>
    </row>
    <row r="273" spans="1:12" x14ac:dyDescent="0.55000000000000004">
      <c r="A273" t="s">
        <v>11</v>
      </c>
      <c r="B273">
        <v>45</v>
      </c>
      <c r="C273" t="s">
        <v>21</v>
      </c>
      <c r="D273">
        <v>45</v>
      </c>
      <c r="E273" t="s">
        <v>12</v>
      </c>
      <c r="F273">
        <v>5</v>
      </c>
      <c r="G273" t="s">
        <v>2</v>
      </c>
      <c r="H273">
        <v>5</v>
      </c>
    </row>
    <row r="274" spans="1:12" x14ac:dyDescent="0.55000000000000004">
      <c r="A274" t="s">
        <v>3</v>
      </c>
      <c r="B274">
        <v>50</v>
      </c>
      <c r="C274" t="s">
        <v>14</v>
      </c>
      <c r="D274">
        <v>15</v>
      </c>
      <c r="E274" t="s">
        <v>30</v>
      </c>
      <c r="F274">
        <v>14</v>
      </c>
      <c r="G274" t="s">
        <v>32</v>
      </c>
      <c r="H274">
        <v>15</v>
      </c>
      <c r="I274" t="s">
        <v>8</v>
      </c>
      <c r="J274">
        <v>6</v>
      </c>
    </row>
    <row r="275" spans="1:12" x14ac:dyDescent="0.55000000000000004">
      <c r="A275" t="s">
        <v>5</v>
      </c>
      <c r="B275">
        <v>45</v>
      </c>
      <c r="C275" t="s">
        <v>6</v>
      </c>
      <c r="D275">
        <v>25</v>
      </c>
      <c r="E275" t="s">
        <v>11</v>
      </c>
      <c r="F275">
        <v>30</v>
      </c>
    </row>
    <row r="276" spans="1:12" x14ac:dyDescent="0.55000000000000004">
      <c r="A276" t="s">
        <v>21</v>
      </c>
      <c r="B276">
        <v>50</v>
      </c>
      <c r="C276" t="s">
        <v>11</v>
      </c>
      <c r="D276">
        <v>40</v>
      </c>
      <c r="E276" t="s">
        <v>12</v>
      </c>
      <c r="F276">
        <v>10</v>
      </c>
    </row>
    <row r="277" spans="1:12" x14ac:dyDescent="0.55000000000000004">
      <c r="A277" t="s">
        <v>5</v>
      </c>
      <c r="B277">
        <v>60</v>
      </c>
      <c r="C277" t="s">
        <v>6</v>
      </c>
      <c r="D277">
        <v>13</v>
      </c>
      <c r="E277" t="s">
        <v>11</v>
      </c>
      <c r="F277">
        <v>27</v>
      </c>
    </row>
    <row r="278" spans="1:12" x14ac:dyDescent="0.55000000000000004">
      <c r="A278" t="s">
        <v>1</v>
      </c>
      <c r="B278">
        <v>60</v>
      </c>
      <c r="C278" t="s">
        <v>13</v>
      </c>
      <c r="D278">
        <v>15</v>
      </c>
      <c r="E278" t="s">
        <v>2</v>
      </c>
      <c r="F278">
        <v>25</v>
      </c>
    </row>
    <row r="279" spans="1:12" x14ac:dyDescent="0.55000000000000004">
      <c r="A279" t="s">
        <v>25</v>
      </c>
      <c r="B279">
        <v>62</v>
      </c>
      <c r="C279" t="s">
        <v>2</v>
      </c>
      <c r="D279">
        <v>14</v>
      </c>
      <c r="E279" t="s">
        <v>11</v>
      </c>
      <c r="F279">
        <v>20</v>
      </c>
      <c r="G279" t="s">
        <v>12</v>
      </c>
      <c r="H279">
        <v>4</v>
      </c>
    </row>
    <row r="280" spans="1:12" x14ac:dyDescent="0.55000000000000004">
      <c r="A280" t="s">
        <v>20</v>
      </c>
      <c r="B280">
        <v>40</v>
      </c>
      <c r="C280" t="s">
        <v>21</v>
      </c>
      <c r="D280">
        <v>25</v>
      </c>
      <c r="E280" t="s">
        <v>13</v>
      </c>
      <c r="F280">
        <v>8</v>
      </c>
      <c r="G280" t="s">
        <v>11</v>
      </c>
      <c r="H280">
        <v>9</v>
      </c>
      <c r="I280" t="s">
        <v>23</v>
      </c>
      <c r="J280">
        <v>18</v>
      </c>
    </row>
    <row r="281" spans="1:12" x14ac:dyDescent="0.55000000000000004">
      <c r="A281" t="s">
        <v>6</v>
      </c>
      <c r="B281">
        <v>61</v>
      </c>
      <c r="C281" t="s">
        <v>11</v>
      </c>
      <c r="D281">
        <v>28</v>
      </c>
      <c r="E281" t="s">
        <v>1</v>
      </c>
      <c r="F281">
        <v>11</v>
      </c>
    </row>
    <row r="282" spans="1:12" x14ac:dyDescent="0.55000000000000004">
      <c r="A282" t="s">
        <v>20</v>
      </c>
      <c r="B282">
        <v>65</v>
      </c>
      <c r="C282" t="s">
        <v>23</v>
      </c>
      <c r="D282">
        <v>18</v>
      </c>
      <c r="E282" t="s">
        <v>11</v>
      </c>
      <c r="F282">
        <v>9</v>
      </c>
      <c r="G282" t="s">
        <v>13</v>
      </c>
      <c r="H282">
        <v>8</v>
      </c>
    </row>
    <row r="283" spans="1:12" x14ac:dyDescent="0.55000000000000004">
      <c r="A283" t="s">
        <v>4</v>
      </c>
      <c r="B283">
        <v>60</v>
      </c>
      <c r="C283" t="s">
        <v>17</v>
      </c>
      <c r="D283">
        <v>30</v>
      </c>
      <c r="E283" t="s">
        <v>2</v>
      </c>
      <c r="F283">
        <v>10</v>
      </c>
    </row>
    <row r="284" spans="1:12" x14ac:dyDescent="0.55000000000000004">
      <c r="A284" t="s">
        <v>11</v>
      </c>
      <c r="B284">
        <v>55</v>
      </c>
      <c r="C284" t="s">
        <v>12</v>
      </c>
      <c r="D284">
        <v>5</v>
      </c>
      <c r="E284" t="s">
        <v>21</v>
      </c>
      <c r="F284">
        <v>30</v>
      </c>
      <c r="G284" t="s">
        <v>20</v>
      </c>
      <c r="H284">
        <v>10</v>
      </c>
    </row>
    <row r="285" spans="1:12" x14ac:dyDescent="0.55000000000000004">
      <c r="A285" t="s">
        <v>33</v>
      </c>
      <c r="B285">
        <v>65</v>
      </c>
      <c r="C285" t="s">
        <v>2</v>
      </c>
      <c r="D285">
        <v>15</v>
      </c>
      <c r="E285" t="s">
        <v>11</v>
      </c>
      <c r="F285">
        <v>20</v>
      </c>
    </row>
    <row r="286" spans="1:12" x14ac:dyDescent="0.55000000000000004">
      <c r="A286" t="s">
        <v>11</v>
      </c>
      <c r="B286">
        <v>56</v>
      </c>
      <c r="C286" t="s">
        <v>21</v>
      </c>
      <c r="D286">
        <v>44</v>
      </c>
    </row>
    <row r="287" spans="1:12" x14ac:dyDescent="0.55000000000000004">
      <c r="A287" t="s">
        <v>35</v>
      </c>
      <c r="B287">
        <v>60</v>
      </c>
      <c r="C287" t="s">
        <v>17</v>
      </c>
      <c r="D287">
        <v>30</v>
      </c>
      <c r="E287" t="s">
        <v>2</v>
      </c>
      <c r="F287">
        <v>10</v>
      </c>
    </row>
    <row r="288" spans="1:12" x14ac:dyDescent="0.55000000000000004">
      <c r="A288" t="s">
        <v>25</v>
      </c>
      <c r="B288">
        <v>62</v>
      </c>
      <c r="C288" t="s">
        <v>2</v>
      </c>
      <c r="D288">
        <v>14</v>
      </c>
      <c r="E288" t="s">
        <v>11</v>
      </c>
      <c r="F288">
        <f>0.833*12</f>
        <v>9.9959999999999987</v>
      </c>
      <c r="G288" t="s">
        <v>12</v>
      </c>
      <c r="H288">
        <f>0.167*12</f>
        <v>2.004</v>
      </c>
      <c r="I288" t="s">
        <v>13</v>
      </c>
      <c r="J288">
        <f>0.15*12</f>
        <v>1.7999999999999998</v>
      </c>
      <c r="K288" t="s">
        <v>3</v>
      </c>
      <c r="L288">
        <f>0.15*12</f>
        <v>1.7999999999999998</v>
      </c>
    </row>
    <row r="289" spans="1:14" x14ac:dyDescent="0.55000000000000004">
      <c r="A289" t="s">
        <v>5</v>
      </c>
      <c r="B289">
        <v>66.400000000000006</v>
      </c>
      <c r="C289" t="s">
        <v>2</v>
      </c>
      <c r="D289">
        <v>33.6</v>
      </c>
    </row>
    <row r="290" spans="1:14" x14ac:dyDescent="0.55000000000000004">
      <c r="A290" t="s">
        <v>25</v>
      </c>
      <c r="B290">
        <v>55</v>
      </c>
      <c r="C290" t="s">
        <v>2</v>
      </c>
      <c r="D290">
        <v>25</v>
      </c>
      <c r="E290" t="s">
        <v>13</v>
      </c>
      <c r="F290">
        <v>15</v>
      </c>
      <c r="G290" t="s">
        <v>11</v>
      </c>
      <c r="H290">
        <v>5</v>
      </c>
    </row>
    <row r="291" spans="1:14" x14ac:dyDescent="0.55000000000000004">
      <c r="A291" t="s">
        <v>13</v>
      </c>
      <c r="B291">
        <f>0.9*0.75*96</f>
        <v>64.800000000000011</v>
      </c>
      <c r="C291" t="s">
        <v>17</v>
      </c>
      <c r="D291">
        <f>0.1*0.75*96</f>
        <v>7.2000000000000011</v>
      </c>
      <c r="E291" t="s">
        <v>8</v>
      </c>
      <c r="F291">
        <f>0.2*96</f>
        <v>19.200000000000003</v>
      </c>
      <c r="G291" t="s">
        <v>9</v>
      </c>
      <c r="H291">
        <f>0.05*96</f>
        <v>4.8000000000000007</v>
      </c>
      <c r="I291" t="s">
        <v>10</v>
      </c>
      <c r="J291">
        <v>4</v>
      </c>
    </row>
    <row r="292" spans="1:14" x14ac:dyDescent="0.55000000000000004">
      <c r="A292" t="s">
        <v>13</v>
      </c>
      <c r="B292">
        <v>69</v>
      </c>
      <c r="C292" t="s">
        <v>14</v>
      </c>
      <c r="D292">
        <v>8.5</v>
      </c>
      <c r="E292" t="s">
        <v>10</v>
      </c>
      <c r="F292">
        <v>3</v>
      </c>
      <c r="G292" t="s">
        <v>15</v>
      </c>
      <c r="H292">
        <v>18</v>
      </c>
      <c r="I292" t="s">
        <v>8</v>
      </c>
      <c r="J292">
        <v>1.5</v>
      </c>
    </row>
    <row r="293" spans="1:14" x14ac:dyDescent="0.55000000000000004">
      <c r="A293" t="s">
        <v>6</v>
      </c>
      <c r="B293">
        <v>58.5</v>
      </c>
      <c r="C293" t="s">
        <v>11</v>
      </c>
      <c r="D293">
        <v>30.5</v>
      </c>
      <c r="E293" t="s">
        <v>1</v>
      </c>
      <c r="F293">
        <v>11</v>
      </c>
    </row>
    <row r="294" spans="1:14" x14ac:dyDescent="0.55000000000000004">
      <c r="A294" t="s">
        <v>11</v>
      </c>
      <c r="B294">
        <v>72</v>
      </c>
      <c r="C294" t="s">
        <v>21</v>
      </c>
      <c r="D294">
        <v>28</v>
      </c>
    </row>
    <row r="295" spans="1:14" x14ac:dyDescent="0.55000000000000004">
      <c r="A295" t="s">
        <v>11</v>
      </c>
      <c r="B295">
        <v>54</v>
      </c>
      <c r="C295" t="s">
        <v>12</v>
      </c>
      <c r="D295">
        <v>6</v>
      </c>
      <c r="E295" t="s">
        <v>21</v>
      </c>
      <c r="F295">
        <v>33</v>
      </c>
      <c r="G295" t="s">
        <v>20</v>
      </c>
      <c r="H295">
        <v>7</v>
      </c>
    </row>
    <row r="296" spans="1:14" x14ac:dyDescent="0.55000000000000004">
      <c r="A296" t="s">
        <v>5</v>
      </c>
      <c r="B296">
        <v>53</v>
      </c>
      <c r="C296" t="s">
        <v>6</v>
      </c>
      <c r="D296">
        <v>23</v>
      </c>
      <c r="E296" t="s">
        <v>11</v>
      </c>
      <c r="F296">
        <v>24</v>
      </c>
    </row>
    <row r="297" spans="1:14" x14ac:dyDescent="0.55000000000000004">
      <c r="A297" t="s">
        <v>6</v>
      </c>
      <c r="B297">
        <v>65</v>
      </c>
      <c r="C297" t="s">
        <v>11</v>
      </c>
      <c r="D297">
        <v>15</v>
      </c>
      <c r="E297" t="s">
        <v>12</v>
      </c>
      <c r="F297">
        <v>10</v>
      </c>
      <c r="G297" t="s">
        <v>4</v>
      </c>
      <c r="H297">
        <v>8</v>
      </c>
      <c r="I297" t="s">
        <v>1</v>
      </c>
      <c r="J297">
        <v>2</v>
      </c>
    </row>
    <row r="298" spans="1:14" x14ac:dyDescent="0.55000000000000004">
      <c r="A298" t="s">
        <v>21</v>
      </c>
      <c r="B298">
        <v>44</v>
      </c>
      <c r="C298" t="s">
        <v>11</v>
      </c>
      <c r="D298">
        <v>51</v>
      </c>
      <c r="E298" t="s">
        <v>2</v>
      </c>
      <c r="F298">
        <v>5</v>
      </c>
    </row>
    <row r="299" spans="1:14" x14ac:dyDescent="0.55000000000000004">
      <c r="A299" t="s">
        <v>17</v>
      </c>
      <c r="B299">
        <v>77</v>
      </c>
      <c r="C299" t="s">
        <v>30</v>
      </c>
      <c r="D299">
        <v>2</v>
      </c>
      <c r="E299" t="s">
        <v>15</v>
      </c>
      <c r="F299">
        <v>10</v>
      </c>
      <c r="G299" t="s">
        <v>32</v>
      </c>
      <c r="H299">
        <v>4</v>
      </c>
      <c r="I299" t="s">
        <v>8</v>
      </c>
      <c r="J299">
        <v>4</v>
      </c>
      <c r="K299" t="s">
        <v>9</v>
      </c>
      <c r="L299">
        <v>3</v>
      </c>
    </row>
    <row r="300" spans="1:14" x14ac:dyDescent="0.55000000000000004">
      <c r="A300" t="s">
        <v>13</v>
      </c>
      <c r="B300">
        <v>37</v>
      </c>
      <c r="C300" t="s">
        <v>21</v>
      </c>
      <c r="D300">
        <v>63</v>
      </c>
    </row>
    <row r="301" spans="1:14" x14ac:dyDescent="0.55000000000000004">
      <c r="A301" t="s">
        <v>23</v>
      </c>
      <c r="B301">
        <v>45</v>
      </c>
      <c r="C301" t="s">
        <v>21</v>
      </c>
      <c r="D301">
        <v>55</v>
      </c>
    </row>
    <row r="302" spans="1:14" x14ac:dyDescent="0.55000000000000004">
      <c r="A302" t="s">
        <v>21</v>
      </c>
      <c r="B302">
        <v>65.5</v>
      </c>
      <c r="C302" t="s">
        <v>2</v>
      </c>
      <c r="D302">
        <v>5.6</v>
      </c>
      <c r="E302" t="s">
        <v>13</v>
      </c>
      <c r="F302">
        <v>6.5</v>
      </c>
      <c r="G302" t="s">
        <v>11</v>
      </c>
      <c r="H302">
        <v>22.4</v>
      </c>
    </row>
    <row r="303" spans="1:14" x14ac:dyDescent="0.55000000000000004">
      <c r="A303" t="s">
        <v>24</v>
      </c>
      <c r="B303">
        <v>18</v>
      </c>
      <c r="C303" t="s">
        <v>42</v>
      </c>
      <c r="D303">
        <v>82</v>
      </c>
    </row>
    <row r="304" spans="1:14" x14ac:dyDescent="0.55000000000000004">
      <c r="A304" t="s">
        <v>17</v>
      </c>
      <c r="B304">
        <v>41</v>
      </c>
      <c r="C304" t="s">
        <v>3</v>
      </c>
      <c r="D304">
        <v>7</v>
      </c>
      <c r="E304" t="s">
        <v>14</v>
      </c>
      <c r="F304">
        <v>15</v>
      </c>
      <c r="G304" t="s">
        <v>30</v>
      </c>
      <c r="H304">
        <v>14</v>
      </c>
      <c r="I304" t="s">
        <v>32</v>
      </c>
      <c r="J304">
        <v>15</v>
      </c>
      <c r="K304" t="s">
        <v>8</v>
      </c>
      <c r="L304">
        <v>6</v>
      </c>
      <c r="M304" t="s">
        <v>4</v>
      </c>
      <c r="N304">
        <v>2</v>
      </c>
    </row>
    <row r="305" spans="1:14" x14ac:dyDescent="0.55000000000000004">
      <c r="A305" t="s">
        <v>11</v>
      </c>
      <c r="B305">
        <v>25</v>
      </c>
      <c r="C305" t="s">
        <v>21</v>
      </c>
      <c r="D305">
        <v>75</v>
      </c>
    </row>
    <row r="306" spans="1:14" x14ac:dyDescent="0.55000000000000004">
      <c r="A306" t="s">
        <v>11</v>
      </c>
      <c r="B306">
        <v>40</v>
      </c>
      <c r="C306" t="s">
        <v>12</v>
      </c>
      <c r="D306">
        <v>20</v>
      </c>
      <c r="E306" t="s">
        <v>21</v>
      </c>
      <c r="F306">
        <v>30</v>
      </c>
      <c r="G306" t="s">
        <v>20</v>
      </c>
      <c r="H306">
        <v>10</v>
      </c>
    </row>
    <row r="307" spans="1:14" x14ac:dyDescent="0.55000000000000004">
      <c r="A307" t="s">
        <v>6</v>
      </c>
      <c r="B307">
        <v>58.5</v>
      </c>
      <c r="C307" t="s">
        <v>11</v>
      </c>
      <c r="D307">
        <v>30.5</v>
      </c>
      <c r="E307" t="s">
        <v>4</v>
      </c>
      <c r="F307">
        <v>11</v>
      </c>
    </row>
    <row r="308" spans="1:14" x14ac:dyDescent="0.55000000000000004">
      <c r="A308" t="s">
        <v>13</v>
      </c>
      <c r="B308">
        <v>60</v>
      </c>
      <c r="C308" t="s">
        <v>10</v>
      </c>
      <c r="D308">
        <v>40</v>
      </c>
    </row>
    <row r="309" spans="1:14" x14ac:dyDescent="0.55000000000000004">
      <c r="A309" t="s">
        <v>21</v>
      </c>
      <c r="B309">
        <v>41</v>
      </c>
      <c r="C309" t="s">
        <v>20</v>
      </c>
      <c r="D309">
        <v>14</v>
      </c>
      <c r="E309" t="s">
        <v>11</v>
      </c>
      <c r="F309">
        <v>12.5</v>
      </c>
      <c r="G309" t="s">
        <v>13</v>
      </c>
      <c r="H309">
        <v>2</v>
      </c>
      <c r="I309" t="s">
        <v>23</v>
      </c>
      <c r="J309">
        <v>22.5</v>
      </c>
      <c r="K309" t="s">
        <v>32</v>
      </c>
      <c r="L309">
        <v>8</v>
      </c>
    </row>
    <row r="310" spans="1:14" x14ac:dyDescent="0.55000000000000004">
      <c r="A310" t="s">
        <v>12</v>
      </c>
      <c r="B310">
        <v>25</v>
      </c>
      <c r="C310" t="s">
        <v>11</v>
      </c>
      <c r="D310">
        <v>40</v>
      </c>
      <c r="E310" t="s">
        <v>21</v>
      </c>
      <c r="F310">
        <v>35</v>
      </c>
    </row>
    <row r="311" spans="1:14" x14ac:dyDescent="0.55000000000000004">
      <c r="A311" t="s">
        <v>11</v>
      </c>
      <c r="B311">
        <v>47</v>
      </c>
      <c r="C311" t="s">
        <v>20</v>
      </c>
      <c r="D311">
        <v>33</v>
      </c>
      <c r="E311" t="s">
        <v>21</v>
      </c>
      <c r="F311">
        <v>5</v>
      </c>
      <c r="G311" t="s">
        <v>10</v>
      </c>
      <c r="H311">
        <v>6</v>
      </c>
      <c r="I311" t="s">
        <v>13</v>
      </c>
      <c r="J311">
        <v>8</v>
      </c>
      <c r="K311" t="s">
        <v>9</v>
      </c>
    </row>
    <row r="312" spans="1:14" x14ac:dyDescent="0.55000000000000004">
      <c r="A312" t="s">
        <v>17</v>
      </c>
      <c r="B312">
        <v>56</v>
      </c>
      <c r="C312" t="s">
        <v>43</v>
      </c>
      <c r="D312">
        <v>5</v>
      </c>
      <c r="E312" t="s">
        <v>14</v>
      </c>
      <c r="F312">
        <v>7</v>
      </c>
      <c r="G312" t="s">
        <v>30</v>
      </c>
      <c r="H312">
        <v>12</v>
      </c>
      <c r="I312" t="s">
        <v>31</v>
      </c>
      <c r="J312">
        <v>2</v>
      </c>
      <c r="K312" t="s">
        <v>32</v>
      </c>
      <c r="L312">
        <v>12</v>
      </c>
      <c r="M312" t="s">
        <v>8</v>
      </c>
      <c r="N312">
        <v>6</v>
      </c>
    </row>
    <row r="313" spans="1:14" x14ac:dyDescent="0.55000000000000004">
      <c r="A313" t="s">
        <v>23</v>
      </c>
      <c r="B313">
        <v>50</v>
      </c>
      <c r="C313" t="s">
        <v>21</v>
      </c>
      <c r="D313">
        <v>50</v>
      </c>
    </row>
    <row r="314" spans="1:14" x14ac:dyDescent="0.55000000000000004">
      <c r="A314" t="s">
        <v>29</v>
      </c>
      <c r="B314">
        <v>77.8</v>
      </c>
      <c r="C314" t="s">
        <v>9</v>
      </c>
      <c r="D314">
        <v>8.4</v>
      </c>
      <c r="E314" t="s">
        <v>44</v>
      </c>
      <c r="F314">
        <v>13.8</v>
      </c>
    </row>
    <row r="315" spans="1:14" x14ac:dyDescent="0.55000000000000004">
      <c r="A315" t="s">
        <v>17</v>
      </c>
      <c r="B315">
        <v>74</v>
      </c>
      <c r="C315" t="s">
        <v>10</v>
      </c>
      <c r="D315">
        <v>6</v>
      </c>
      <c r="E315" t="s">
        <v>4</v>
      </c>
      <c r="F315">
        <v>3</v>
      </c>
      <c r="G315" t="s">
        <v>8</v>
      </c>
      <c r="H315">
        <v>17</v>
      </c>
    </row>
    <row r="316" spans="1:14" x14ac:dyDescent="0.55000000000000004">
      <c r="A316" t="s">
        <v>17</v>
      </c>
      <c r="B316">
        <v>74</v>
      </c>
      <c r="C316" t="s">
        <v>30</v>
      </c>
      <c r="D316">
        <v>5</v>
      </c>
      <c r="E316" t="s">
        <v>15</v>
      </c>
      <c r="F316">
        <v>10</v>
      </c>
      <c r="G316" t="s">
        <v>32</v>
      </c>
      <c r="H316">
        <v>4</v>
      </c>
      <c r="I316" t="s">
        <v>8</v>
      </c>
      <c r="J316">
        <v>4</v>
      </c>
      <c r="K316" t="s">
        <v>9</v>
      </c>
      <c r="L316">
        <v>3</v>
      </c>
    </row>
    <row r="317" spans="1:14" x14ac:dyDescent="0.55000000000000004">
      <c r="A317" t="s">
        <v>21</v>
      </c>
      <c r="B317">
        <v>46.75</v>
      </c>
      <c r="C317" t="s">
        <v>20</v>
      </c>
      <c r="D317">
        <v>8.25</v>
      </c>
      <c r="E317" t="s">
        <v>11</v>
      </c>
      <c r="F317">
        <v>7.5</v>
      </c>
      <c r="G317" t="s">
        <v>13</v>
      </c>
      <c r="H317">
        <v>10</v>
      </c>
      <c r="I317" t="s">
        <v>23</v>
      </c>
      <c r="J317">
        <v>27.5</v>
      </c>
    </row>
    <row r="318" spans="1:14" x14ac:dyDescent="0.55000000000000004">
      <c r="A318" t="s">
        <v>11</v>
      </c>
      <c r="B318">
        <v>43</v>
      </c>
      <c r="C318" t="s">
        <v>21</v>
      </c>
      <c r="D318">
        <v>43</v>
      </c>
      <c r="E318" t="s">
        <v>12</v>
      </c>
      <c r="F318">
        <v>7</v>
      </c>
      <c r="G318" t="s">
        <v>45</v>
      </c>
      <c r="H318">
        <v>7</v>
      </c>
    </row>
    <row r="319" spans="1:14" x14ac:dyDescent="0.55000000000000004">
      <c r="A319" t="s">
        <v>18</v>
      </c>
      <c r="B319">
        <v>30</v>
      </c>
      <c r="C319" t="s">
        <v>21</v>
      </c>
      <c r="D319">
        <v>70</v>
      </c>
    </row>
    <row r="320" spans="1:14" x14ac:dyDescent="0.55000000000000004">
      <c r="A320" t="s">
        <v>18</v>
      </c>
      <c r="B320">
        <v>81.5</v>
      </c>
      <c r="C320" t="s">
        <v>11</v>
      </c>
      <c r="D320">
        <v>2</v>
      </c>
      <c r="E320" t="s">
        <v>9</v>
      </c>
      <c r="F320">
        <v>16.5</v>
      </c>
    </row>
    <row r="321" spans="1:10" x14ac:dyDescent="0.55000000000000004">
      <c r="A321" t="s">
        <v>11</v>
      </c>
      <c r="B321">
        <v>43</v>
      </c>
      <c r="C321" t="s">
        <v>21</v>
      </c>
      <c r="D321">
        <v>43</v>
      </c>
      <c r="E321" t="s">
        <v>12</v>
      </c>
      <c r="F321">
        <v>7</v>
      </c>
      <c r="G321" t="s">
        <v>20</v>
      </c>
      <c r="H321">
        <v>7</v>
      </c>
    </row>
    <row r="322" spans="1:10" x14ac:dyDescent="0.55000000000000004">
      <c r="A322" t="s">
        <v>18</v>
      </c>
      <c r="B322">
        <v>40</v>
      </c>
      <c r="C322" t="s">
        <v>11</v>
      </c>
      <c r="D322">
        <v>20</v>
      </c>
      <c r="E322" t="s">
        <v>13</v>
      </c>
      <c r="F322">
        <v>10</v>
      </c>
      <c r="G322" t="s">
        <v>15</v>
      </c>
      <c r="H322">
        <v>20</v>
      </c>
    </row>
    <row r="323" spans="1:10" x14ac:dyDescent="0.55000000000000004">
      <c r="A323" t="s">
        <v>12</v>
      </c>
      <c r="B323">
        <v>20</v>
      </c>
      <c r="C323" t="s">
        <v>11</v>
      </c>
      <c r="D323">
        <v>35</v>
      </c>
      <c r="E323" t="s">
        <v>21</v>
      </c>
      <c r="F323">
        <v>45</v>
      </c>
    </row>
    <row r="324" spans="1:10" x14ac:dyDescent="0.55000000000000004">
      <c r="A324" t="s">
        <v>11</v>
      </c>
      <c r="B324">
        <v>55</v>
      </c>
      <c r="C324" t="s">
        <v>21</v>
      </c>
      <c r="D324">
        <v>45</v>
      </c>
    </row>
    <row r="325" spans="1:10" x14ac:dyDescent="0.55000000000000004">
      <c r="A325" t="s">
        <v>10</v>
      </c>
      <c r="B325">
        <v>38</v>
      </c>
      <c r="C325" t="s">
        <v>13</v>
      </c>
      <c r="D325">
        <v>62</v>
      </c>
    </row>
    <row r="326" spans="1:10" x14ac:dyDescent="0.55000000000000004">
      <c r="A326" t="s">
        <v>21</v>
      </c>
      <c r="B326">
        <v>50</v>
      </c>
      <c r="C326" t="s">
        <v>11</v>
      </c>
      <c r="D326">
        <v>40</v>
      </c>
      <c r="E326" t="s">
        <v>2</v>
      </c>
      <c r="F326">
        <v>10</v>
      </c>
    </row>
    <row r="327" spans="1:10" x14ac:dyDescent="0.55000000000000004">
      <c r="A327" t="s">
        <v>21</v>
      </c>
      <c r="B327">
        <v>66</v>
      </c>
      <c r="C327" t="s">
        <v>2</v>
      </c>
      <c r="D327">
        <v>8</v>
      </c>
      <c r="E327" t="s">
        <v>11</v>
      </c>
      <c r="F327">
        <v>12</v>
      </c>
      <c r="G327" t="s">
        <v>13</v>
      </c>
      <c r="H327">
        <v>14</v>
      </c>
    </row>
    <row r="328" spans="1:10" x14ac:dyDescent="0.55000000000000004">
      <c r="A328" t="s">
        <v>2</v>
      </c>
      <c r="B328">
        <v>30</v>
      </c>
      <c r="C328" t="s">
        <v>42</v>
      </c>
      <c r="D328">
        <v>70</v>
      </c>
    </row>
    <row r="329" spans="1:10" x14ac:dyDescent="0.55000000000000004">
      <c r="A329" t="s">
        <v>11</v>
      </c>
      <c r="B329">
        <v>45</v>
      </c>
      <c r="C329" t="s">
        <v>21</v>
      </c>
      <c r="D329">
        <v>45</v>
      </c>
      <c r="E329" t="s">
        <v>12</v>
      </c>
      <c r="F329">
        <v>3</v>
      </c>
      <c r="G329" t="s">
        <v>2</v>
      </c>
      <c r="H329">
        <v>7</v>
      </c>
    </row>
    <row r="330" spans="1:10" x14ac:dyDescent="0.55000000000000004">
      <c r="A330" t="s">
        <v>5</v>
      </c>
      <c r="B330">
        <v>45</v>
      </c>
      <c r="C330" t="s">
        <v>6</v>
      </c>
      <c r="D330">
        <v>30</v>
      </c>
      <c r="E330" t="s">
        <v>11</v>
      </c>
      <c r="F330">
        <v>25</v>
      </c>
    </row>
    <row r="331" spans="1:10" x14ac:dyDescent="0.55000000000000004">
      <c r="A331" t="s">
        <v>13</v>
      </c>
      <c r="B331">
        <v>69</v>
      </c>
      <c r="C331" t="s">
        <v>14</v>
      </c>
      <c r="D331">
        <v>8.5</v>
      </c>
      <c r="E331" t="s">
        <v>10</v>
      </c>
      <c r="F331">
        <v>3</v>
      </c>
      <c r="G331" t="s">
        <v>15</v>
      </c>
      <c r="H331">
        <v>15.5</v>
      </c>
      <c r="I331" t="s">
        <v>8</v>
      </c>
      <c r="J331">
        <v>4</v>
      </c>
    </row>
    <row r="332" spans="1:10" x14ac:dyDescent="0.55000000000000004">
      <c r="A332" t="s">
        <v>5</v>
      </c>
      <c r="B332">
        <v>60</v>
      </c>
      <c r="C332" t="s">
        <v>6</v>
      </c>
      <c r="D332">
        <v>20</v>
      </c>
      <c r="E332" t="s">
        <v>12</v>
      </c>
      <c r="F332">
        <v>20</v>
      </c>
    </row>
    <row r="333" spans="1:10" x14ac:dyDescent="0.55000000000000004">
      <c r="A333" t="s">
        <v>11</v>
      </c>
      <c r="B333">
        <v>47</v>
      </c>
      <c r="C333" t="s">
        <v>13</v>
      </c>
      <c r="D333">
        <v>13</v>
      </c>
      <c r="E333" t="s">
        <v>21</v>
      </c>
      <c r="F333">
        <v>30</v>
      </c>
      <c r="G333" t="s">
        <v>20</v>
      </c>
      <c r="H333">
        <v>10</v>
      </c>
    </row>
    <row r="334" spans="1:10" x14ac:dyDescent="0.55000000000000004">
      <c r="A334" t="s">
        <v>21</v>
      </c>
      <c r="B334">
        <v>66</v>
      </c>
      <c r="C334" t="s">
        <v>2</v>
      </c>
      <c r="D334">
        <v>8</v>
      </c>
      <c r="E334" t="s">
        <v>11</v>
      </c>
      <c r="F334">
        <v>7</v>
      </c>
      <c r="G334" t="s">
        <v>13</v>
      </c>
      <c r="H334">
        <v>19</v>
      </c>
    </row>
    <row r="335" spans="1:10" x14ac:dyDescent="0.55000000000000004">
      <c r="A335" t="s">
        <v>11</v>
      </c>
      <c r="B335">
        <v>50</v>
      </c>
      <c r="C335" t="s">
        <v>21</v>
      </c>
      <c r="D335">
        <v>50</v>
      </c>
    </row>
    <row r="336" spans="1:10" x14ac:dyDescent="0.55000000000000004">
      <c r="A336" t="s">
        <v>11</v>
      </c>
      <c r="B336">
        <v>49</v>
      </c>
      <c r="C336" t="s">
        <v>21</v>
      </c>
      <c r="D336">
        <v>36</v>
      </c>
      <c r="E336" t="s">
        <v>12</v>
      </c>
      <c r="F336">
        <v>10</v>
      </c>
      <c r="G336" t="s">
        <v>20</v>
      </c>
      <c r="H336">
        <v>5</v>
      </c>
    </row>
    <row r="337" spans="1:14" x14ac:dyDescent="0.55000000000000004">
      <c r="A337" t="s">
        <v>17</v>
      </c>
      <c r="B337">
        <v>71</v>
      </c>
      <c r="C337" t="s">
        <v>46</v>
      </c>
      <c r="D337">
        <v>6</v>
      </c>
      <c r="E337" t="s">
        <v>8</v>
      </c>
      <c r="F337">
        <v>22</v>
      </c>
    </row>
    <row r="338" spans="1:14" x14ac:dyDescent="0.55000000000000004">
      <c r="A338" t="s">
        <v>13</v>
      </c>
      <c r="B338">
        <v>42</v>
      </c>
      <c r="C338" t="s">
        <v>20</v>
      </c>
      <c r="D338">
        <v>20</v>
      </c>
      <c r="E338" t="s">
        <v>21</v>
      </c>
      <c r="F338">
        <v>21.5</v>
      </c>
      <c r="G338" t="s">
        <v>2</v>
      </c>
      <c r="H338">
        <v>8</v>
      </c>
      <c r="I338" t="s">
        <v>11</v>
      </c>
      <c r="J338">
        <v>5</v>
      </c>
      <c r="K338" t="s">
        <v>9</v>
      </c>
      <c r="L338">
        <v>3.5</v>
      </c>
    </row>
    <row r="339" spans="1:14" x14ac:dyDescent="0.55000000000000004">
      <c r="A339" t="s">
        <v>21</v>
      </c>
      <c r="B339">
        <v>50</v>
      </c>
      <c r="C339" t="s">
        <v>11</v>
      </c>
      <c r="D339">
        <v>48</v>
      </c>
      <c r="E339" t="s">
        <v>12</v>
      </c>
      <c r="F339">
        <v>2</v>
      </c>
    </row>
    <row r="340" spans="1:14" x14ac:dyDescent="0.55000000000000004">
      <c r="A340" t="s">
        <v>11</v>
      </c>
      <c r="B340">
        <v>35</v>
      </c>
      <c r="C340" t="s">
        <v>12</v>
      </c>
      <c r="D340">
        <v>25</v>
      </c>
      <c r="E340" t="s">
        <v>21</v>
      </c>
      <c r="F340">
        <v>30</v>
      </c>
      <c r="G340" t="s">
        <v>20</v>
      </c>
      <c r="H340">
        <v>10</v>
      </c>
    </row>
    <row r="341" spans="1:14" x14ac:dyDescent="0.55000000000000004">
      <c r="A341" t="s">
        <v>17</v>
      </c>
      <c r="B341">
        <v>75</v>
      </c>
      <c r="C341" t="s">
        <v>30</v>
      </c>
      <c r="D341">
        <v>2</v>
      </c>
      <c r="E341" t="s">
        <v>24</v>
      </c>
      <c r="F341">
        <v>3</v>
      </c>
      <c r="G341" t="s">
        <v>15</v>
      </c>
      <c r="H341">
        <v>10</v>
      </c>
      <c r="I341" t="s">
        <v>32</v>
      </c>
      <c r="J341">
        <v>4</v>
      </c>
      <c r="K341" t="s">
        <v>8</v>
      </c>
      <c r="L341">
        <v>4</v>
      </c>
      <c r="M341" t="s">
        <v>9</v>
      </c>
      <c r="N341">
        <v>2</v>
      </c>
    </row>
    <row r="342" spans="1:14" x14ac:dyDescent="0.55000000000000004">
      <c r="A342" t="s">
        <v>2</v>
      </c>
      <c r="B342">
        <v>88</v>
      </c>
      <c r="C342" t="s">
        <v>13</v>
      </c>
      <c r="D342">
        <v>4</v>
      </c>
      <c r="E342" t="s">
        <v>4</v>
      </c>
      <c r="F342">
        <v>8</v>
      </c>
    </row>
    <row r="343" spans="1:14" x14ac:dyDescent="0.55000000000000004">
      <c r="A343" t="s">
        <v>5</v>
      </c>
      <c r="B343">
        <v>65</v>
      </c>
      <c r="C343" t="s">
        <v>6</v>
      </c>
      <c r="D343">
        <v>25</v>
      </c>
      <c r="E343" t="s">
        <v>11</v>
      </c>
      <c r="F343">
        <v>10</v>
      </c>
    </row>
    <row r="344" spans="1:14" x14ac:dyDescent="0.55000000000000004">
      <c r="A344" t="s">
        <v>5</v>
      </c>
      <c r="B344">
        <v>63</v>
      </c>
      <c r="C344" t="s">
        <v>2</v>
      </c>
      <c r="D344">
        <v>32</v>
      </c>
      <c r="E344" t="s">
        <v>11</v>
      </c>
      <c r="F344">
        <v>5</v>
      </c>
    </row>
    <row r="345" spans="1:14" x14ac:dyDescent="0.55000000000000004">
      <c r="A345" t="s">
        <v>21</v>
      </c>
      <c r="B345">
        <v>40</v>
      </c>
      <c r="C345" t="s">
        <v>20</v>
      </c>
      <c r="D345">
        <v>15</v>
      </c>
      <c r="E345" t="s">
        <v>11</v>
      </c>
      <c r="F345">
        <v>11</v>
      </c>
      <c r="G345" t="s">
        <v>13</v>
      </c>
      <c r="H345">
        <v>11</v>
      </c>
      <c r="I345" t="s">
        <v>23</v>
      </c>
      <c r="J345">
        <v>21.5</v>
      </c>
      <c r="K345" t="s">
        <v>47</v>
      </c>
      <c r="L345">
        <v>0.5</v>
      </c>
    </row>
    <row r="346" spans="1:14" x14ac:dyDescent="0.55000000000000004">
      <c r="A346" t="s">
        <v>11</v>
      </c>
      <c r="B346">
        <v>52.4</v>
      </c>
      <c r="C346" t="s">
        <v>21</v>
      </c>
      <c r="D346">
        <v>41.1</v>
      </c>
      <c r="E346" t="s">
        <v>2</v>
      </c>
      <c r="F346">
        <v>6.5</v>
      </c>
    </row>
    <row r="347" spans="1:14" x14ac:dyDescent="0.55000000000000004">
      <c r="A347" t="s">
        <v>1</v>
      </c>
      <c r="B347">
        <v>60</v>
      </c>
      <c r="C347" t="s">
        <v>3</v>
      </c>
      <c r="D347">
        <v>25</v>
      </c>
      <c r="E347" t="s">
        <v>2</v>
      </c>
      <c r="F347">
        <v>15</v>
      </c>
    </row>
    <row r="348" spans="1:14" x14ac:dyDescent="0.55000000000000004">
      <c r="A348" t="s">
        <v>18</v>
      </c>
      <c r="B348">
        <v>79</v>
      </c>
      <c r="C348" t="s">
        <v>11</v>
      </c>
      <c r="D348">
        <v>2</v>
      </c>
      <c r="E348" t="s">
        <v>12</v>
      </c>
      <c r="F348">
        <v>4</v>
      </c>
      <c r="G348" t="s">
        <v>9</v>
      </c>
      <c r="H348">
        <v>10</v>
      </c>
      <c r="I348" t="s">
        <v>15</v>
      </c>
      <c r="J348">
        <v>5</v>
      </c>
    </row>
    <row r="349" spans="1:14" x14ac:dyDescent="0.55000000000000004">
      <c r="A349" t="s">
        <v>38</v>
      </c>
      <c r="B349">
        <v>60</v>
      </c>
      <c r="C349" t="s">
        <v>17</v>
      </c>
      <c r="D349">
        <v>30</v>
      </c>
      <c r="E349" t="s">
        <v>2</v>
      </c>
      <c r="F349">
        <v>10</v>
      </c>
    </row>
    <row r="350" spans="1:14" x14ac:dyDescent="0.55000000000000004">
      <c r="A350" t="s">
        <v>20</v>
      </c>
      <c r="B350">
        <v>40</v>
      </c>
      <c r="C350" t="s">
        <v>21</v>
      </c>
      <c r="D350">
        <v>10</v>
      </c>
      <c r="E350" t="s">
        <v>11</v>
      </c>
      <c r="F350">
        <v>38</v>
      </c>
      <c r="G350" t="s">
        <v>18</v>
      </c>
      <c r="H350">
        <v>12</v>
      </c>
    </row>
    <row r="351" spans="1:14" x14ac:dyDescent="0.55000000000000004">
      <c r="A351" t="s">
        <v>5</v>
      </c>
      <c r="B351">
        <v>57</v>
      </c>
      <c r="C351" t="s">
        <v>6</v>
      </c>
      <c r="D351">
        <v>19</v>
      </c>
      <c r="E351" t="s">
        <v>11</v>
      </c>
      <c r="F351">
        <v>24</v>
      </c>
    </row>
    <row r="352" spans="1:14" x14ac:dyDescent="0.55000000000000004">
      <c r="A352" t="s">
        <v>11</v>
      </c>
      <c r="B352">
        <v>45</v>
      </c>
      <c r="C352" t="s">
        <v>21</v>
      </c>
      <c r="D352">
        <v>25</v>
      </c>
      <c r="E352" t="s">
        <v>12</v>
      </c>
      <c r="F352">
        <v>10</v>
      </c>
      <c r="G352" t="s">
        <v>22</v>
      </c>
      <c r="H352">
        <v>20</v>
      </c>
    </row>
    <row r="353" spans="1:9" x14ac:dyDescent="0.55000000000000004">
      <c r="A353" t="s">
        <v>17</v>
      </c>
      <c r="B353">
        <v>71</v>
      </c>
      <c r="C353" t="s">
        <v>48</v>
      </c>
      <c r="D353">
        <v>6</v>
      </c>
      <c r="E353" t="s">
        <v>8</v>
      </c>
      <c r="F353">
        <v>22</v>
      </c>
    </row>
    <row r="354" spans="1:9" x14ac:dyDescent="0.55000000000000004">
      <c r="A354" t="s">
        <v>21</v>
      </c>
      <c r="B354">
        <v>50</v>
      </c>
      <c r="C354" t="s">
        <v>11</v>
      </c>
      <c r="D354">
        <v>36</v>
      </c>
      <c r="E354" t="s">
        <v>2</v>
      </c>
      <c r="F354">
        <v>14</v>
      </c>
    </row>
    <row r="355" spans="1:9" x14ac:dyDescent="0.55000000000000004">
      <c r="A355" t="s">
        <v>13</v>
      </c>
      <c r="B355">
        <v>59</v>
      </c>
      <c r="C355" t="s">
        <v>21</v>
      </c>
      <c r="D355">
        <v>20</v>
      </c>
      <c r="E355" t="s">
        <v>20</v>
      </c>
      <c r="F355">
        <v>16</v>
      </c>
      <c r="G355" t="s">
        <v>9</v>
      </c>
      <c r="H355">
        <v>5</v>
      </c>
    </row>
    <row r="356" spans="1:9" x14ac:dyDescent="0.55000000000000004">
      <c r="A356" t="s">
        <v>11</v>
      </c>
      <c r="B356">
        <v>50</v>
      </c>
      <c r="C356" t="s">
        <v>21</v>
      </c>
      <c r="D356">
        <v>43</v>
      </c>
      <c r="E356" t="s">
        <v>2</v>
      </c>
      <c r="F356">
        <v>7</v>
      </c>
    </row>
    <row r="357" spans="1:9" x14ac:dyDescent="0.55000000000000004">
      <c r="A357" t="s">
        <v>11</v>
      </c>
      <c r="B357">
        <v>45</v>
      </c>
      <c r="C357" t="s">
        <v>21</v>
      </c>
      <c r="D357">
        <v>35</v>
      </c>
      <c r="E357" t="s">
        <v>12</v>
      </c>
      <c r="F357">
        <v>10</v>
      </c>
      <c r="G357" t="s">
        <v>22</v>
      </c>
      <c r="H357">
        <v>10</v>
      </c>
    </row>
    <row r="358" spans="1:9" x14ac:dyDescent="0.55000000000000004">
      <c r="A358" t="s">
        <v>21</v>
      </c>
      <c r="B358">
        <v>49</v>
      </c>
      <c r="C358" t="s">
        <v>11</v>
      </c>
      <c r="D358">
        <v>45</v>
      </c>
      <c r="E358" t="s">
        <v>2</v>
      </c>
      <c r="F358">
        <v>6</v>
      </c>
    </row>
    <row r="359" spans="1:9" x14ac:dyDescent="0.55000000000000004">
      <c r="A359" t="s">
        <v>13</v>
      </c>
      <c r="B359">
        <v>75</v>
      </c>
      <c r="C359" t="s">
        <v>9</v>
      </c>
      <c r="D359">
        <v>8</v>
      </c>
      <c r="E359" t="s">
        <v>8</v>
      </c>
      <c r="F359">
        <v>17</v>
      </c>
    </row>
    <row r="360" spans="1:9" x14ac:dyDescent="0.55000000000000004">
      <c r="A360" t="s">
        <v>5</v>
      </c>
      <c r="B360">
        <v>50</v>
      </c>
      <c r="C360" t="s">
        <v>6</v>
      </c>
      <c r="D360">
        <v>30</v>
      </c>
      <c r="E360" t="s">
        <v>11</v>
      </c>
      <c r="F360">
        <v>20</v>
      </c>
    </row>
    <row r="361" spans="1:9" x14ac:dyDescent="0.55000000000000004">
      <c r="A361" t="s">
        <v>11</v>
      </c>
      <c r="B361">
        <v>47</v>
      </c>
      <c r="C361" t="s">
        <v>21</v>
      </c>
      <c r="D361">
        <v>47</v>
      </c>
      <c r="E361" t="s">
        <v>2</v>
      </c>
      <c r="F361">
        <v>6</v>
      </c>
    </row>
    <row r="362" spans="1:9" x14ac:dyDescent="0.55000000000000004">
      <c r="A362" t="s">
        <v>17</v>
      </c>
      <c r="B362">
        <v>69</v>
      </c>
      <c r="C362" t="s">
        <v>30</v>
      </c>
      <c r="D362">
        <v>3</v>
      </c>
      <c r="E362" t="s">
        <v>4</v>
      </c>
      <c r="F362">
        <v>6</v>
      </c>
      <c r="G362" t="s">
        <v>8</v>
      </c>
      <c r="H362">
        <v>22</v>
      </c>
    </row>
    <row r="363" spans="1:9" x14ac:dyDescent="0.55000000000000004">
      <c r="A363" t="s">
        <v>11</v>
      </c>
      <c r="B363">
        <v>47</v>
      </c>
      <c r="C363" t="s">
        <v>20</v>
      </c>
      <c r="D363">
        <v>33</v>
      </c>
      <c r="E363" t="s">
        <v>21</v>
      </c>
      <c r="F363">
        <v>11</v>
      </c>
      <c r="G363" t="s">
        <v>13</v>
      </c>
      <c r="H363">
        <v>8</v>
      </c>
      <c r="I363" t="s">
        <v>9</v>
      </c>
    </row>
    <row r="364" spans="1:9" x14ac:dyDescent="0.55000000000000004">
      <c r="A364" t="s">
        <v>11</v>
      </c>
      <c r="B364">
        <f>60*0.98</f>
        <v>58.8</v>
      </c>
      <c r="C364" t="s">
        <v>21</v>
      </c>
      <c r="D364">
        <f>30*0.98</f>
        <v>29.4</v>
      </c>
      <c r="E364" t="s">
        <v>20</v>
      </c>
      <c r="F364">
        <f>10*0.98</f>
        <v>9.8000000000000007</v>
      </c>
      <c r="G364" t="s">
        <v>27</v>
      </c>
      <c r="H364">
        <v>2</v>
      </c>
    </row>
    <row r="365" spans="1:9" x14ac:dyDescent="0.55000000000000004">
      <c r="A365" t="s">
        <v>5</v>
      </c>
      <c r="B365">
        <v>47</v>
      </c>
      <c r="C365" t="s">
        <v>6</v>
      </c>
      <c r="D365">
        <v>19</v>
      </c>
      <c r="E365" t="s">
        <v>7</v>
      </c>
      <c r="F365">
        <v>7</v>
      </c>
      <c r="G365" t="s">
        <v>11</v>
      </c>
      <c r="H365">
        <v>27</v>
      </c>
    </row>
    <row r="366" spans="1:9" x14ac:dyDescent="0.55000000000000004">
      <c r="A366" t="s">
        <v>11</v>
      </c>
      <c r="B366">
        <v>58.1</v>
      </c>
      <c r="C366" t="s">
        <v>21</v>
      </c>
      <c r="D366">
        <v>35.9</v>
      </c>
      <c r="E366" t="s">
        <v>2</v>
      </c>
      <c r="F366">
        <v>6</v>
      </c>
    </row>
    <row r="367" spans="1:9" x14ac:dyDescent="0.55000000000000004">
      <c r="A367" t="s">
        <v>11</v>
      </c>
      <c r="B367">
        <v>53.2</v>
      </c>
      <c r="C367" t="s">
        <v>21</v>
      </c>
      <c r="D367">
        <v>41.8</v>
      </c>
      <c r="E367" t="s">
        <v>2</v>
      </c>
      <c r="F367">
        <v>5</v>
      </c>
    </row>
    <row r="368" spans="1:9" x14ac:dyDescent="0.55000000000000004">
      <c r="A368" t="s">
        <v>5</v>
      </c>
      <c r="B368">
        <v>55</v>
      </c>
      <c r="C368" t="s">
        <v>6</v>
      </c>
      <c r="D368">
        <v>11</v>
      </c>
      <c r="E368" t="s">
        <v>7</v>
      </c>
      <c r="F368">
        <v>11</v>
      </c>
      <c r="G368" t="s">
        <v>11</v>
      </c>
      <c r="H368">
        <v>23</v>
      </c>
    </row>
    <row r="369" spans="1:14" x14ac:dyDescent="0.55000000000000004">
      <c r="A369" t="s">
        <v>21</v>
      </c>
      <c r="B369">
        <v>36</v>
      </c>
      <c r="C369" t="s">
        <v>10</v>
      </c>
      <c r="D369">
        <v>12</v>
      </c>
      <c r="E369" t="s">
        <v>11</v>
      </c>
      <c r="F369">
        <v>10</v>
      </c>
      <c r="G369" t="s">
        <v>13</v>
      </c>
      <c r="H369">
        <v>8</v>
      </c>
      <c r="I369" t="s">
        <v>23</v>
      </c>
      <c r="J369">
        <v>20</v>
      </c>
      <c r="K369" t="s">
        <v>4</v>
      </c>
      <c r="L369">
        <v>2</v>
      </c>
      <c r="M369" t="s">
        <v>6</v>
      </c>
      <c r="N369">
        <v>12</v>
      </c>
    </row>
    <row r="370" spans="1:14" x14ac:dyDescent="0.55000000000000004">
      <c r="A370" t="s">
        <v>17</v>
      </c>
      <c r="B370">
        <v>73</v>
      </c>
      <c r="C370" t="s">
        <v>30</v>
      </c>
      <c r="D370">
        <v>4</v>
      </c>
      <c r="E370" t="s">
        <v>24</v>
      </c>
      <c r="F370">
        <v>3</v>
      </c>
      <c r="G370" t="s">
        <v>15</v>
      </c>
      <c r="H370">
        <v>10</v>
      </c>
      <c r="I370" t="s">
        <v>32</v>
      </c>
      <c r="J370">
        <v>4</v>
      </c>
      <c r="K370" t="s">
        <v>8</v>
      </c>
      <c r="L370">
        <v>4</v>
      </c>
      <c r="M370" t="s">
        <v>9</v>
      </c>
      <c r="N370">
        <v>2</v>
      </c>
    </row>
    <row r="371" spans="1:14" x14ac:dyDescent="0.55000000000000004">
      <c r="A371" t="s">
        <v>17</v>
      </c>
      <c r="B371">
        <v>91</v>
      </c>
      <c r="C371" t="s">
        <v>8</v>
      </c>
      <c r="D371">
        <v>9</v>
      </c>
    </row>
    <row r="372" spans="1:14" x14ac:dyDescent="0.55000000000000004">
      <c r="A372" t="s">
        <v>2</v>
      </c>
      <c r="B372">
        <v>16.899999999999999</v>
      </c>
      <c r="C372" t="s">
        <v>3</v>
      </c>
      <c r="D372">
        <v>25.6</v>
      </c>
      <c r="E372" t="s">
        <v>21</v>
      </c>
      <c r="F372">
        <v>57.5</v>
      </c>
    </row>
    <row r="373" spans="1:14" x14ac:dyDescent="0.55000000000000004">
      <c r="A373" t="s">
        <v>17</v>
      </c>
      <c r="B373">
        <v>56</v>
      </c>
      <c r="C373" t="s">
        <v>3</v>
      </c>
      <c r="D373">
        <v>20</v>
      </c>
      <c r="E373" t="s">
        <v>30</v>
      </c>
      <c r="F373">
        <v>4</v>
      </c>
      <c r="G373" t="s">
        <v>15</v>
      </c>
      <c r="H373">
        <f>0.45*20</f>
        <v>9</v>
      </c>
      <c r="I373" t="s">
        <v>32</v>
      </c>
      <c r="J373">
        <f>0.2*20</f>
        <v>4</v>
      </c>
      <c r="K373" t="s">
        <v>8</v>
      </c>
      <c r="L373">
        <f>0.2*20</f>
        <v>4</v>
      </c>
      <c r="M373" t="s">
        <v>9</v>
      </c>
      <c r="N373">
        <f>0.15*20</f>
        <v>3</v>
      </c>
    </row>
    <row r="374" spans="1:14" x14ac:dyDescent="0.55000000000000004">
      <c r="A374" t="s">
        <v>17</v>
      </c>
      <c r="B374">
        <v>76</v>
      </c>
      <c r="C374" t="s">
        <v>9</v>
      </c>
      <c r="D374">
        <v>9</v>
      </c>
      <c r="E374" t="s">
        <v>8</v>
      </c>
      <c r="F374">
        <v>10</v>
      </c>
      <c r="G374" t="s">
        <v>15</v>
      </c>
      <c r="H374">
        <v>5</v>
      </c>
    </row>
    <row r="375" spans="1:14" x14ac:dyDescent="0.55000000000000004">
      <c r="A375" t="s">
        <v>11</v>
      </c>
      <c r="B375">
        <v>60.3</v>
      </c>
      <c r="C375" t="s">
        <v>21</v>
      </c>
      <c r="D375">
        <v>37.200000000000003</v>
      </c>
      <c r="E375" t="s">
        <v>2</v>
      </c>
      <c r="F375">
        <v>2.5</v>
      </c>
    </row>
    <row r="376" spans="1:14" x14ac:dyDescent="0.55000000000000004">
      <c r="A376" t="s">
        <v>11</v>
      </c>
      <c r="B376">
        <v>34</v>
      </c>
      <c r="C376" t="s">
        <v>21</v>
      </c>
      <c r="D376">
        <v>50</v>
      </c>
      <c r="E376" t="s">
        <v>12</v>
      </c>
      <c r="F376">
        <v>8</v>
      </c>
      <c r="G376" t="s">
        <v>2</v>
      </c>
      <c r="H376">
        <v>8</v>
      </c>
    </row>
    <row r="377" spans="1:14" x14ac:dyDescent="0.55000000000000004">
      <c r="A377" t="s">
        <v>11</v>
      </c>
      <c r="B377">
        <v>58.7</v>
      </c>
      <c r="C377" t="s">
        <v>21</v>
      </c>
      <c r="D377">
        <v>36.299999999999997</v>
      </c>
      <c r="E377" t="s">
        <v>2</v>
      </c>
      <c r="F377">
        <v>5</v>
      </c>
    </row>
    <row r="378" spans="1:14" x14ac:dyDescent="0.55000000000000004">
      <c r="A378" t="s">
        <v>11</v>
      </c>
      <c r="B378">
        <f>60*0.98</f>
        <v>58.8</v>
      </c>
      <c r="C378" t="s">
        <v>21</v>
      </c>
      <c r="D378">
        <f>30*0.98</f>
        <v>29.4</v>
      </c>
      <c r="E378" t="s">
        <v>20</v>
      </c>
      <c r="F378">
        <f>10*0.98</f>
        <v>9.8000000000000007</v>
      </c>
      <c r="G378" t="s">
        <v>4</v>
      </c>
      <c r="H378">
        <v>2</v>
      </c>
    </row>
    <row r="379" spans="1:14" x14ac:dyDescent="0.55000000000000004">
      <c r="A379" t="s">
        <v>18</v>
      </c>
      <c r="B379">
        <v>79</v>
      </c>
      <c r="C379" t="s">
        <v>11</v>
      </c>
      <c r="D379">
        <v>4</v>
      </c>
      <c r="E379" t="s">
        <v>12</v>
      </c>
      <c r="F379">
        <v>2</v>
      </c>
      <c r="G379" t="s">
        <v>9</v>
      </c>
      <c r="H379">
        <v>10</v>
      </c>
      <c r="I379" t="s">
        <v>15</v>
      </c>
      <c r="J379">
        <v>5</v>
      </c>
    </row>
    <row r="380" spans="1:14" x14ac:dyDescent="0.55000000000000004">
      <c r="A380" t="s">
        <v>5</v>
      </c>
      <c r="B380">
        <v>60</v>
      </c>
      <c r="C380" t="s">
        <v>6</v>
      </c>
      <c r="D380">
        <v>25</v>
      </c>
      <c r="E380" t="s">
        <v>11</v>
      </c>
      <c r="F380">
        <v>15</v>
      </c>
    </row>
    <row r="381" spans="1:14" x14ac:dyDescent="0.55000000000000004">
      <c r="A381" t="s">
        <v>18</v>
      </c>
      <c r="B381">
        <v>79.5</v>
      </c>
      <c r="C381" t="s">
        <v>11</v>
      </c>
      <c r="D381">
        <v>4</v>
      </c>
      <c r="E381" t="s">
        <v>9</v>
      </c>
      <c r="F381">
        <v>16.5</v>
      </c>
    </row>
    <row r="382" spans="1:14" x14ac:dyDescent="0.55000000000000004">
      <c r="A382" t="s">
        <v>17</v>
      </c>
      <c r="B382">
        <f>81.5*0.9237</f>
        <v>75.281549999999996</v>
      </c>
      <c r="C382" t="s">
        <v>9</v>
      </c>
      <c r="D382">
        <f>3.8*0.9237</f>
        <v>3.5100599999999997</v>
      </c>
      <c r="E382" t="s">
        <v>32</v>
      </c>
      <c r="F382">
        <f>14*0.9237</f>
        <v>12.931799999999999</v>
      </c>
      <c r="G382" t="s">
        <v>49</v>
      </c>
      <c r="H382">
        <f>0.7*0.9237</f>
        <v>0.64658999999999989</v>
      </c>
      <c r="I382" t="s">
        <v>15</v>
      </c>
      <c r="J382">
        <v>7.63</v>
      </c>
    </row>
    <row r="383" spans="1:14" x14ac:dyDescent="0.55000000000000004">
      <c r="A383" t="s">
        <v>50</v>
      </c>
      <c r="B383">
        <v>35</v>
      </c>
      <c r="C383" t="s">
        <v>2</v>
      </c>
      <c r="D383">
        <v>24</v>
      </c>
      <c r="E383" t="s">
        <v>3</v>
      </c>
      <c r="F383">
        <v>20</v>
      </c>
      <c r="G383" t="s">
        <v>4</v>
      </c>
      <c r="H383">
        <v>21</v>
      </c>
    </row>
    <row r="384" spans="1:14" x14ac:dyDescent="0.55000000000000004">
      <c r="A384" t="s">
        <v>17</v>
      </c>
      <c r="B384">
        <v>58</v>
      </c>
      <c r="C384" t="s">
        <v>3</v>
      </c>
      <c r="D384">
        <v>14</v>
      </c>
      <c r="E384" t="s">
        <v>4</v>
      </c>
      <c r="F384">
        <v>6</v>
      </c>
      <c r="G384" t="s">
        <v>8</v>
      </c>
      <c r="H384">
        <v>22</v>
      </c>
    </row>
    <row r="385" spans="1:14" x14ac:dyDescent="0.55000000000000004">
      <c r="A385" t="s">
        <v>11</v>
      </c>
      <c r="B385">
        <v>50</v>
      </c>
      <c r="C385" t="s">
        <v>22</v>
      </c>
      <c r="D385">
        <v>45</v>
      </c>
      <c r="E385" t="s">
        <v>2</v>
      </c>
      <c r="F385">
        <v>5</v>
      </c>
    </row>
    <row r="386" spans="1:14" x14ac:dyDescent="0.55000000000000004">
      <c r="A386" t="s">
        <v>18</v>
      </c>
      <c r="B386">
        <v>40</v>
      </c>
      <c r="C386" t="s">
        <v>13</v>
      </c>
      <c r="D386">
        <v>40</v>
      </c>
      <c r="E386" t="s">
        <v>15</v>
      </c>
      <c r="F386">
        <v>19</v>
      </c>
      <c r="G386" t="s">
        <v>51</v>
      </c>
    </row>
    <row r="387" spans="1:14" x14ac:dyDescent="0.55000000000000004">
      <c r="A387" t="s">
        <v>20</v>
      </c>
      <c r="B387">
        <v>40</v>
      </c>
      <c r="C387" t="s">
        <v>21</v>
      </c>
      <c r="D387">
        <v>10</v>
      </c>
      <c r="E387" t="s">
        <v>11</v>
      </c>
      <c r="F387">
        <v>40</v>
      </c>
      <c r="G387" t="s">
        <v>18</v>
      </c>
      <c r="H387">
        <v>10</v>
      </c>
    </row>
    <row r="388" spans="1:14" x14ac:dyDescent="0.55000000000000004">
      <c r="A388" t="s">
        <v>12</v>
      </c>
      <c r="B388">
        <v>15</v>
      </c>
      <c r="C388" t="s">
        <v>11</v>
      </c>
      <c r="D388">
        <v>40</v>
      </c>
      <c r="E388" t="s">
        <v>21</v>
      </c>
      <c r="F388">
        <v>45</v>
      </c>
    </row>
    <row r="389" spans="1:14" x14ac:dyDescent="0.55000000000000004">
      <c r="A389" t="s">
        <v>21</v>
      </c>
      <c r="B389">
        <v>56</v>
      </c>
      <c r="C389" t="s">
        <v>11</v>
      </c>
      <c r="D389">
        <v>36</v>
      </c>
      <c r="E389" t="s">
        <v>2</v>
      </c>
      <c r="F389">
        <v>8</v>
      </c>
    </row>
    <row r="390" spans="1:14" x14ac:dyDescent="0.55000000000000004">
      <c r="A390" t="s">
        <v>11</v>
      </c>
      <c r="B390">
        <f>0.5*99</f>
        <v>49.5</v>
      </c>
      <c r="C390" t="s">
        <v>21</v>
      </c>
      <c r="D390">
        <f>0.425*99</f>
        <v>42.074999999999996</v>
      </c>
      <c r="E390" t="s">
        <v>20</v>
      </c>
      <c r="F390">
        <f>0.075*99</f>
        <v>7.4249999999999998</v>
      </c>
      <c r="G390" t="s">
        <v>27</v>
      </c>
    </row>
    <row r="391" spans="1:14" x14ac:dyDescent="0.55000000000000004">
      <c r="A391" t="s">
        <v>5</v>
      </c>
      <c r="B391">
        <v>50</v>
      </c>
      <c r="C391" t="s">
        <v>6</v>
      </c>
      <c r="D391">
        <v>25</v>
      </c>
      <c r="E391" t="s">
        <v>7</v>
      </c>
      <c r="F391">
        <v>15</v>
      </c>
      <c r="G391" t="s">
        <v>11</v>
      </c>
      <c r="H391">
        <v>10</v>
      </c>
    </row>
    <row r="392" spans="1:14" x14ac:dyDescent="0.55000000000000004">
      <c r="A392" t="s">
        <v>2</v>
      </c>
      <c r="B392">
        <v>13.3</v>
      </c>
      <c r="C392" t="s">
        <v>3</v>
      </c>
      <c r="D392">
        <v>26.7</v>
      </c>
      <c r="E392" t="s">
        <v>21</v>
      </c>
      <c r="F392">
        <v>60</v>
      </c>
    </row>
    <row r="393" spans="1:14" x14ac:dyDescent="0.55000000000000004">
      <c r="A393" t="s">
        <v>11</v>
      </c>
      <c r="B393">
        <v>50</v>
      </c>
      <c r="C393" t="s">
        <v>22</v>
      </c>
      <c r="D393">
        <v>42.5</v>
      </c>
      <c r="E393" t="s">
        <v>2</v>
      </c>
      <c r="F393">
        <v>7.5</v>
      </c>
    </row>
    <row r="394" spans="1:14" x14ac:dyDescent="0.55000000000000004">
      <c r="A394" t="s">
        <v>25</v>
      </c>
      <c r="B394">
        <v>32</v>
      </c>
      <c r="C394" t="s">
        <v>33</v>
      </c>
      <c r="D394">
        <v>32</v>
      </c>
      <c r="E394" t="s">
        <v>2</v>
      </c>
      <c r="F394">
        <v>16</v>
      </c>
      <c r="G394" t="s">
        <v>13</v>
      </c>
      <c r="H394">
        <v>5</v>
      </c>
      <c r="I394" t="s">
        <v>11</v>
      </c>
      <c r="J394">
        <v>7</v>
      </c>
      <c r="K394" t="s">
        <v>3</v>
      </c>
      <c r="L394">
        <v>8</v>
      </c>
    </row>
    <row r="395" spans="1:14" x14ac:dyDescent="0.55000000000000004">
      <c r="A395" t="s">
        <v>25</v>
      </c>
      <c r="B395">
        <v>62</v>
      </c>
      <c r="C395" t="s">
        <v>11</v>
      </c>
      <c r="D395">
        <v>12</v>
      </c>
      <c r="E395" t="s">
        <v>13</v>
      </c>
      <c r="F395">
        <v>12</v>
      </c>
      <c r="G395" t="s">
        <v>2</v>
      </c>
      <c r="H395">
        <v>14</v>
      </c>
    </row>
    <row r="396" spans="1:14" x14ac:dyDescent="0.55000000000000004">
      <c r="A396" t="s">
        <v>5</v>
      </c>
      <c r="B396">
        <v>60</v>
      </c>
      <c r="C396" t="s">
        <v>6</v>
      </c>
      <c r="D396">
        <v>10</v>
      </c>
      <c r="E396" t="s">
        <v>7</v>
      </c>
      <c r="F396">
        <v>30</v>
      </c>
    </row>
    <row r="397" spans="1:14" x14ac:dyDescent="0.55000000000000004">
      <c r="A397" t="s">
        <v>5</v>
      </c>
      <c r="B397">
        <v>65</v>
      </c>
      <c r="C397" t="s">
        <v>11</v>
      </c>
      <c r="D397">
        <v>35</v>
      </c>
    </row>
    <row r="398" spans="1:14" x14ac:dyDescent="0.55000000000000004">
      <c r="A398" t="s">
        <v>21</v>
      </c>
      <c r="B398">
        <v>65.3</v>
      </c>
      <c r="C398" t="s">
        <v>2</v>
      </c>
      <c r="D398">
        <v>6.5</v>
      </c>
      <c r="E398" t="s">
        <v>13</v>
      </c>
      <c r="F398">
        <v>8.1999999999999993</v>
      </c>
      <c r="G398" t="s">
        <v>11</v>
      </c>
      <c r="H398">
        <v>20</v>
      </c>
    </row>
    <row r="399" spans="1:14" x14ac:dyDescent="0.55000000000000004">
      <c r="A399" t="s">
        <v>17</v>
      </c>
      <c r="B399">
        <v>61</v>
      </c>
      <c r="C399" t="s">
        <v>8</v>
      </c>
      <c r="D399">
        <v>15</v>
      </c>
      <c r="E399" t="s">
        <v>30</v>
      </c>
      <c r="F399">
        <v>7</v>
      </c>
      <c r="G399" t="s">
        <v>21</v>
      </c>
      <c r="H399">
        <v>8</v>
      </c>
      <c r="I399" t="s">
        <v>3</v>
      </c>
      <c r="J399">
        <v>5</v>
      </c>
      <c r="K399" t="s">
        <v>4</v>
      </c>
      <c r="L399">
        <v>2</v>
      </c>
      <c r="M399" t="s">
        <v>14</v>
      </c>
      <c r="N399">
        <v>2</v>
      </c>
    </row>
    <row r="400" spans="1:14" x14ac:dyDescent="0.55000000000000004">
      <c r="A400" t="s">
        <v>13</v>
      </c>
      <c r="B400">
        <v>64</v>
      </c>
      <c r="C400" t="s">
        <v>21</v>
      </c>
      <c r="D400">
        <v>36</v>
      </c>
    </row>
    <row r="401" spans="1:14" x14ac:dyDescent="0.55000000000000004">
      <c r="A401" t="s">
        <v>6</v>
      </c>
      <c r="B401">
        <v>65</v>
      </c>
      <c r="C401" t="s">
        <v>11</v>
      </c>
      <c r="D401">
        <v>7.5</v>
      </c>
      <c r="E401" t="s">
        <v>13</v>
      </c>
      <c r="F401">
        <v>7.5</v>
      </c>
      <c r="G401" t="s">
        <v>12</v>
      </c>
      <c r="H401">
        <v>5</v>
      </c>
      <c r="I401" t="s">
        <v>7</v>
      </c>
      <c r="J401">
        <v>5</v>
      </c>
      <c r="K401" t="s">
        <v>1</v>
      </c>
      <c r="L401">
        <v>7.5</v>
      </c>
      <c r="M401" t="s">
        <v>4</v>
      </c>
      <c r="N401">
        <v>2.5</v>
      </c>
    </row>
    <row r="402" spans="1:14" x14ac:dyDescent="0.55000000000000004">
      <c r="A402" t="s">
        <v>6</v>
      </c>
      <c r="B402">
        <v>57</v>
      </c>
      <c r="C402" t="s">
        <v>11</v>
      </c>
      <c r="D402">
        <v>31</v>
      </c>
      <c r="E402" t="s">
        <v>4</v>
      </c>
      <c r="F402">
        <v>6.6</v>
      </c>
      <c r="G402" t="s">
        <v>35</v>
      </c>
      <c r="H402">
        <v>5.4</v>
      </c>
    </row>
    <row r="403" spans="1:14" x14ac:dyDescent="0.55000000000000004">
      <c r="A403" t="s">
        <v>11</v>
      </c>
      <c r="B403">
        <v>46</v>
      </c>
      <c r="C403" t="s">
        <v>21</v>
      </c>
      <c r="D403">
        <v>54</v>
      </c>
    </row>
    <row r="404" spans="1:14" x14ac:dyDescent="0.55000000000000004">
      <c r="A404" t="s">
        <v>18</v>
      </c>
      <c r="B404">
        <v>40</v>
      </c>
      <c r="C404" t="s">
        <v>11</v>
      </c>
      <c r="D404">
        <v>25</v>
      </c>
      <c r="E404" t="s">
        <v>13</v>
      </c>
      <c r="F404">
        <v>15</v>
      </c>
      <c r="G404" t="s">
        <v>15</v>
      </c>
      <c r="H404">
        <v>20</v>
      </c>
    </row>
    <row r="405" spans="1:14" x14ac:dyDescent="0.55000000000000004">
      <c r="A405" t="s">
        <v>6</v>
      </c>
      <c r="B405">
        <v>65</v>
      </c>
      <c r="C405" t="s">
        <v>11</v>
      </c>
      <c r="D405">
        <v>7.5</v>
      </c>
      <c r="E405" t="s">
        <v>13</v>
      </c>
      <c r="F405">
        <v>7.5</v>
      </c>
      <c r="G405" t="s">
        <v>7</v>
      </c>
      <c r="H405">
        <v>5</v>
      </c>
      <c r="I405" t="s">
        <v>12</v>
      </c>
      <c r="J405">
        <v>5</v>
      </c>
      <c r="K405" t="s">
        <v>4</v>
      </c>
      <c r="L405">
        <v>10</v>
      </c>
    </row>
    <row r="406" spans="1:14" x14ac:dyDescent="0.55000000000000004">
      <c r="A406" t="s">
        <v>6</v>
      </c>
      <c r="B406">
        <v>65</v>
      </c>
      <c r="C406" t="s">
        <v>11</v>
      </c>
      <c r="D406">
        <v>25</v>
      </c>
      <c r="E406" t="s">
        <v>40</v>
      </c>
      <c r="F406">
        <v>10</v>
      </c>
    </row>
    <row r="407" spans="1:14" x14ac:dyDescent="0.55000000000000004">
      <c r="A407" t="s">
        <v>6</v>
      </c>
      <c r="B407">
        <v>62.5</v>
      </c>
      <c r="C407" t="s">
        <v>11</v>
      </c>
      <c r="D407">
        <v>26.5</v>
      </c>
      <c r="E407" t="s">
        <v>1</v>
      </c>
      <c r="F407">
        <v>11</v>
      </c>
    </row>
    <row r="408" spans="1:14" x14ac:dyDescent="0.55000000000000004">
      <c r="A408" t="s">
        <v>6</v>
      </c>
      <c r="B408">
        <v>57</v>
      </c>
      <c r="C408" t="s">
        <v>11</v>
      </c>
      <c r="D408">
        <v>31.5</v>
      </c>
      <c r="E408" t="s">
        <v>4</v>
      </c>
      <c r="F408">
        <v>8</v>
      </c>
      <c r="G408" t="s">
        <v>35</v>
      </c>
      <c r="H408">
        <v>3.5</v>
      </c>
    </row>
    <row r="409" spans="1:14" x14ac:dyDescent="0.55000000000000004">
      <c r="A409" t="s">
        <v>21</v>
      </c>
      <c r="B409">
        <v>65</v>
      </c>
      <c r="C409" t="s">
        <v>2</v>
      </c>
      <c r="D409">
        <v>7.5</v>
      </c>
      <c r="E409" t="s">
        <v>11</v>
      </c>
      <c r="F409">
        <v>17.5</v>
      </c>
      <c r="G409" t="s">
        <v>13</v>
      </c>
      <c r="H409">
        <v>10</v>
      </c>
    </row>
    <row r="410" spans="1:14" x14ac:dyDescent="0.55000000000000004">
      <c r="A410" t="s">
        <v>5</v>
      </c>
      <c r="B410">
        <v>50</v>
      </c>
      <c r="C410" t="s">
        <v>6</v>
      </c>
      <c r="D410">
        <v>25</v>
      </c>
      <c r="E410" t="s">
        <v>11</v>
      </c>
      <c r="F410">
        <v>25</v>
      </c>
    </row>
    <row r="411" spans="1:14" x14ac:dyDescent="0.55000000000000004">
      <c r="A411" t="s">
        <v>17</v>
      </c>
      <c r="B411">
        <v>65.5</v>
      </c>
      <c r="C411" t="s">
        <v>14</v>
      </c>
      <c r="D411">
        <v>4</v>
      </c>
      <c r="E411" t="s">
        <v>30</v>
      </c>
      <c r="F411">
        <v>4</v>
      </c>
      <c r="G411" t="s">
        <v>24</v>
      </c>
      <c r="H411">
        <v>4</v>
      </c>
      <c r="I411" t="s">
        <v>15</v>
      </c>
      <c r="J411">
        <v>12</v>
      </c>
      <c r="K411" t="s">
        <v>32</v>
      </c>
      <c r="L411">
        <v>5</v>
      </c>
      <c r="M411" t="s">
        <v>8</v>
      </c>
      <c r="N411">
        <v>5.5</v>
      </c>
    </row>
    <row r="412" spans="1:14" x14ac:dyDescent="0.55000000000000004">
      <c r="A412" t="s">
        <v>20</v>
      </c>
      <c r="B412">
        <v>63</v>
      </c>
      <c r="C412" t="s">
        <v>23</v>
      </c>
      <c r="D412">
        <v>37</v>
      </c>
    </row>
    <row r="413" spans="1:14" x14ac:dyDescent="0.55000000000000004">
      <c r="A413" t="s">
        <v>18</v>
      </c>
      <c r="B413">
        <v>83</v>
      </c>
      <c r="C413" t="s">
        <v>9</v>
      </c>
      <c r="D413">
        <v>17</v>
      </c>
    </row>
    <row r="414" spans="1:14" x14ac:dyDescent="0.55000000000000004">
      <c r="A414" t="s">
        <v>2</v>
      </c>
      <c r="B414">
        <v>18</v>
      </c>
      <c r="C414" t="s">
        <v>42</v>
      </c>
      <c r="D414">
        <v>82</v>
      </c>
    </row>
    <row r="415" spans="1:14" x14ac:dyDescent="0.55000000000000004">
      <c r="A415" t="s">
        <v>20</v>
      </c>
      <c r="B415">
        <v>40</v>
      </c>
      <c r="C415" t="s">
        <v>21</v>
      </c>
      <c r="D415">
        <v>10</v>
      </c>
      <c r="E415" t="s">
        <v>11</v>
      </c>
      <c r="F415">
        <v>36</v>
      </c>
      <c r="G415" t="s">
        <v>18</v>
      </c>
      <c r="H415">
        <v>14</v>
      </c>
    </row>
    <row r="416" spans="1:14" x14ac:dyDescent="0.55000000000000004">
      <c r="A416" t="s">
        <v>11</v>
      </c>
      <c r="B416">
        <v>50</v>
      </c>
      <c r="C416" t="s">
        <v>12</v>
      </c>
      <c r="D416">
        <v>10</v>
      </c>
      <c r="E416" t="s">
        <v>21</v>
      </c>
      <c r="F416">
        <v>30</v>
      </c>
      <c r="G416" t="s">
        <v>20</v>
      </c>
      <c r="H416">
        <v>10</v>
      </c>
    </row>
    <row r="417" spans="1:14" x14ac:dyDescent="0.55000000000000004">
      <c r="A417" t="s">
        <v>6</v>
      </c>
      <c r="B417">
        <v>80</v>
      </c>
      <c r="C417" t="s">
        <v>11</v>
      </c>
      <c r="D417">
        <v>10</v>
      </c>
      <c r="E417" t="s">
        <v>4</v>
      </c>
      <c r="F417">
        <v>10</v>
      </c>
    </row>
    <row r="418" spans="1:14" x14ac:dyDescent="0.55000000000000004">
      <c r="A418" t="s">
        <v>6</v>
      </c>
      <c r="B418">
        <v>65.5</v>
      </c>
      <c r="C418" t="s">
        <v>11</v>
      </c>
      <c r="D418">
        <v>25.4</v>
      </c>
      <c r="E418" t="s">
        <v>1</v>
      </c>
      <c r="F418">
        <v>9</v>
      </c>
    </row>
    <row r="419" spans="1:14" x14ac:dyDescent="0.55000000000000004">
      <c r="A419" t="s">
        <v>5</v>
      </c>
      <c r="B419">
        <v>70</v>
      </c>
      <c r="C419" t="s">
        <v>6</v>
      </c>
      <c r="D419">
        <v>10</v>
      </c>
      <c r="E419" t="s">
        <v>12</v>
      </c>
      <c r="F419">
        <v>20</v>
      </c>
    </row>
    <row r="420" spans="1:14" x14ac:dyDescent="0.55000000000000004">
      <c r="A420" t="s">
        <v>11</v>
      </c>
      <c r="B420">
        <v>60</v>
      </c>
      <c r="C420" t="s">
        <v>21</v>
      </c>
      <c r="D420">
        <v>33</v>
      </c>
      <c r="E420" t="s">
        <v>20</v>
      </c>
      <c r="F420">
        <v>7</v>
      </c>
    </row>
    <row r="421" spans="1:14" x14ac:dyDescent="0.55000000000000004">
      <c r="A421" t="s">
        <v>6</v>
      </c>
      <c r="B421">
        <v>61.5</v>
      </c>
      <c r="C421" t="s">
        <v>11</v>
      </c>
      <c r="D421">
        <v>29.5</v>
      </c>
      <c r="E421" t="s">
        <v>1</v>
      </c>
      <c r="F421">
        <v>9</v>
      </c>
    </row>
    <row r="422" spans="1:14" x14ac:dyDescent="0.55000000000000004">
      <c r="A422" t="s">
        <v>2</v>
      </c>
      <c r="B422">
        <v>30</v>
      </c>
      <c r="C422" t="s">
        <v>5</v>
      </c>
      <c r="D422">
        <v>60</v>
      </c>
      <c r="E422" t="s">
        <v>6</v>
      </c>
      <c r="F422">
        <v>10</v>
      </c>
    </row>
    <row r="423" spans="1:14" x14ac:dyDescent="0.55000000000000004">
      <c r="A423" t="s">
        <v>11</v>
      </c>
      <c r="B423">
        <v>28</v>
      </c>
      <c r="C423" t="s">
        <v>21</v>
      </c>
      <c r="D423">
        <v>72</v>
      </c>
    </row>
    <row r="424" spans="1:14" x14ac:dyDescent="0.55000000000000004">
      <c r="A424" t="s">
        <v>17</v>
      </c>
      <c r="B424">
        <v>43</v>
      </c>
      <c r="C424" t="s">
        <v>3</v>
      </c>
      <c r="D424">
        <v>5</v>
      </c>
      <c r="E424" t="s">
        <v>14</v>
      </c>
      <c r="F424">
        <v>15</v>
      </c>
      <c r="G424" t="s">
        <v>30</v>
      </c>
      <c r="H424">
        <v>14</v>
      </c>
      <c r="I424" t="s">
        <v>32</v>
      </c>
      <c r="J424">
        <v>15</v>
      </c>
      <c r="K424" t="s">
        <v>8</v>
      </c>
      <c r="L424">
        <v>6</v>
      </c>
      <c r="M424" t="s">
        <v>4</v>
      </c>
      <c r="N424">
        <v>2</v>
      </c>
    </row>
    <row r="425" spans="1:14" x14ac:dyDescent="0.55000000000000004">
      <c r="A425" t="s">
        <v>11</v>
      </c>
      <c r="B425">
        <v>57.5</v>
      </c>
      <c r="C425" t="s">
        <v>21</v>
      </c>
      <c r="D425">
        <v>37.5</v>
      </c>
      <c r="E425" t="s">
        <v>24</v>
      </c>
      <c r="F425">
        <v>5</v>
      </c>
    </row>
    <row r="426" spans="1:14" x14ac:dyDescent="0.55000000000000004">
      <c r="A426" t="s">
        <v>2</v>
      </c>
      <c r="B426">
        <v>21.2</v>
      </c>
      <c r="C426" t="s">
        <v>3</v>
      </c>
      <c r="D426">
        <v>21.2</v>
      </c>
      <c r="E426" t="s">
        <v>21</v>
      </c>
      <c r="F426">
        <v>57.6</v>
      </c>
    </row>
    <row r="427" spans="1:14" x14ac:dyDescent="0.55000000000000004">
      <c r="A427" t="s">
        <v>11</v>
      </c>
      <c r="B427">
        <v>48</v>
      </c>
      <c r="C427" t="s">
        <v>21</v>
      </c>
      <c r="D427">
        <v>52</v>
      </c>
    </row>
    <row r="428" spans="1:14" x14ac:dyDescent="0.55000000000000004">
      <c r="A428" t="s">
        <v>18</v>
      </c>
      <c r="B428">
        <v>64</v>
      </c>
      <c r="C428" t="s">
        <v>13</v>
      </c>
      <c r="D428">
        <v>16</v>
      </c>
      <c r="E428" t="s">
        <v>15</v>
      </c>
      <c r="F428">
        <v>20</v>
      </c>
    </row>
    <row r="429" spans="1:14" x14ac:dyDescent="0.55000000000000004">
      <c r="A429" t="s">
        <v>18</v>
      </c>
      <c r="B429">
        <v>79</v>
      </c>
      <c r="C429" t="s">
        <v>11</v>
      </c>
      <c r="D429">
        <v>6</v>
      </c>
      <c r="E429" t="s">
        <v>9</v>
      </c>
      <c r="F429">
        <v>10</v>
      </c>
      <c r="G429" t="s">
        <v>15</v>
      </c>
      <c r="H429">
        <v>5</v>
      </c>
    </row>
    <row r="430" spans="1:14" x14ac:dyDescent="0.55000000000000004">
      <c r="A430" t="s">
        <v>21</v>
      </c>
      <c r="B430">
        <v>46</v>
      </c>
      <c r="C430" t="s">
        <v>11</v>
      </c>
      <c r="D430">
        <v>44</v>
      </c>
      <c r="E430" t="s">
        <v>2</v>
      </c>
      <c r="F430">
        <v>10</v>
      </c>
    </row>
    <row r="431" spans="1:14" x14ac:dyDescent="0.55000000000000004">
      <c r="A431" t="s">
        <v>5</v>
      </c>
      <c r="B431">
        <v>55</v>
      </c>
      <c r="C431" t="s">
        <v>6</v>
      </c>
      <c r="D431">
        <v>10</v>
      </c>
      <c r="E431" t="s">
        <v>11</v>
      </c>
      <c r="F431">
        <v>35</v>
      </c>
    </row>
    <row r="432" spans="1:14" x14ac:dyDescent="0.55000000000000004">
      <c r="A432" t="s">
        <v>6</v>
      </c>
      <c r="B432">
        <v>65</v>
      </c>
      <c r="C432" t="s">
        <v>11</v>
      </c>
      <c r="D432">
        <v>25</v>
      </c>
      <c r="E432" t="s">
        <v>40</v>
      </c>
      <c r="F432">
        <v>7</v>
      </c>
      <c r="G432" t="s">
        <v>4</v>
      </c>
      <c r="H432">
        <v>3</v>
      </c>
    </row>
    <row r="433" spans="1:12" x14ac:dyDescent="0.55000000000000004">
      <c r="A433" t="s">
        <v>25</v>
      </c>
      <c r="B433">
        <v>62</v>
      </c>
      <c r="C433" t="s">
        <v>2</v>
      </c>
      <c r="D433">
        <v>14</v>
      </c>
      <c r="E433" t="s">
        <v>11</v>
      </c>
      <c r="F433">
        <v>22</v>
      </c>
      <c r="G433" t="s">
        <v>12</v>
      </c>
      <c r="H433">
        <v>2</v>
      </c>
    </row>
    <row r="434" spans="1:12" x14ac:dyDescent="0.55000000000000004">
      <c r="A434" t="s">
        <v>17</v>
      </c>
      <c r="B434">
        <f>72*0.97</f>
        <v>69.84</v>
      </c>
      <c r="C434" t="s">
        <v>10</v>
      </c>
      <c r="D434">
        <f>4*0.97</f>
        <v>3.88</v>
      </c>
      <c r="E434" t="s">
        <v>8</v>
      </c>
      <c r="F434">
        <f>20*0.97</f>
        <v>19.399999999999999</v>
      </c>
      <c r="G434" t="s">
        <v>9</v>
      </c>
      <c r="H434">
        <f>4*0.97</f>
        <v>3.88</v>
      </c>
      <c r="I434" t="s">
        <v>4</v>
      </c>
      <c r="J434">
        <v>3</v>
      </c>
    </row>
    <row r="435" spans="1:12" x14ac:dyDescent="0.55000000000000004">
      <c r="A435" t="s">
        <v>5</v>
      </c>
      <c r="B435">
        <v>70</v>
      </c>
      <c r="C435" t="s">
        <v>6</v>
      </c>
      <c r="D435">
        <v>20</v>
      </c>
      <c r="E435" t="s">
        <v>11</v>
      </c>
      <c r="F435">
        <v>10</v>
      </c>
    </row>
    <row r="436" spans="1:12" x14ac:dyDescent="0.55000000000000004">
      <c r="A436" t="s">
        <v>5</v>
      </c>
      <c r="B436">
        <v>50</v>
      </c>
      <c r="C436" t="s">
        <v>6</v>
      </c>
      <c r="D436">
        <v>20</v>
      </c>
      <c r="E436" t="s">
        <v>11</v>
      </c>
      <c r="F436">
        <v>30</v>
      </c>
    </row>
    <row r="437" spans="1:12" x14ac:dyDescent="0.55000000000000004">
      <c r="A437" t="s">
        <v>11</v>
      </c>
      <c r="B437">
        <v>46</v>
      </c>
      <c r="C437" t="s">
        <v>21</v>
      </c>
      <c r="D437">
        <v>47</v>
      </c>
      <c r="E437" t="s">
        <v>2</v>
      </c>
      <c r="F437">
        <v>7</v>
      </c>
    </row>
    <row r="438" spans="1:12" x14ac:dyDescent="0.55000000000000004">
      <c r="A438" t="s">
        <v>11</v>
      </c>
      <c r="B438">
        <v>45</v>
      </c>
      <c r="C438" t="s">
        <v>12</v>
      </c>
      <c r="D438">
        <v>15</v>
      </c>
      <c r="E438" t="s">
        <v>21</v>
      </c>
      <c r="F438">
        <v>30</v>
      </c>
      <c r="G438" t="s">
        <v>20</v>
      </c>
      <c r="H438">
        <v>10</v>
      </c>
    </row>
    <row r="439" spans="1:12" x14ac:dyDescent="0.55000000000000004">
      <c r="A439" t="s">
        <v>17</v>
      </c>
      <c r="B439">
        <v>60</v>
      </c>
      <c r="C439" t="s">
        <v>3</v>
      </c>
      <c r="D439">
        <v>12</v>
      </c>
      <c r="E439" t="s">
        <v>4</v>
      </c>
      <c r="F439">
        <v>6</v>
      </c>
      <c r="G439" t="s">
        <v>8</v>
      </c>
      <c r="H439">
        <v>22</v>
      </c>
    </row>
    <row r="440" spans="1:12" x14ac:dyDescent="0.55000000000000004">
      <c r="A440" t="s">
        <v>5</v>
      </c>
      <c r="B440">
        <v>50</v>
      </c>
      <c r="C440" t="s">
        <v>6</v>
      </c>
      <c r="D440">
        <v>10</v>
      </c>
      <c r="E440" t="s">
        <v>7</v>
      </c>
      <c r="F440">
        <v>15</v>
      </c>
      <c r="G440" t="s">
        <v>11</v>
      </c>
      <c r="H440">
        <v>25</v>
      </c>
    </row>
    <row r="441" spans="1:12" x14ac:dyDescent="0.55000000000000004">
      <c r="A441" t="s">
        <v>18</v>
      </c>
      <c r="B441">
        <v>77.5</v>
      </c>
      <c r="C441" t="s">
        <v>11</v>
      </c>
      <c r="D441">
        <v>6</v>
      </c>
      <c r="E441" t="s">
        <v>9</v>
      </c>
      <c r="F441">
        <v>16.5</v>
      </c>
    </row>
    <row r="442" spans="1:12" x14ac:dyDescent="0.55000000000000004">
      <c r="A442" t="s">
        <v>21</v>
      </c>
      <c r="B442">
        <v>54</v>
      </c>
      <c r="C442" t="s">
        <v>11</v>
      </c>
      <c r="D442">
        <v>36</v>
      </c>
      <c r="E442" t="s">
        <v>2</v>
      </c>
      <c r="F442">
        <v>10</v>
      </c>
    </row>
    <row r="443" spans="1:12" x14ac:dyDescent="0.55000000000000004">
      <c r="A443" t="s">
        <v>13</v>
      </c>
      <c r="B443">
        <f>0.75*96</f>
        <v>72</v>
      </c>
      <c r="C443" t="s">
        <v>8</v>
      </c>
      <c r="D443">
        <f>0.2*96</f>
        <v>19.200000000000003</v>
      </c>
      <c r="E443" t="s">
        <v>9</v>
      </c>
      <c r="F443">
        <f>0.05*96</f>
        <v>4.8000000000000007</v>
      </c>
      <c r="G443" t="s">
        <v>10</v>
      </c>
      <c r="H443">
        <v>4</v>
      </c>
    </row>
    <row r="444" spans="1:12" x14ac:dyDescent="0.55000000000000004">
      <c r="A444" t="s">
        <v>20</v>
      </c>
      <c r="B444">
        <v>50</v>
      </c>
      <c r="C444" t="s">
        <v>13</v>
      </c>
      <c r="D444">
        <v>30</v>
      </c>
      <c r="E444" t="s">
        <v>11</v>
      </c>
      <c r="F444">
        <v>32</v>
      </c>
      <c r="G444" t="s">
        <v>27</v>
      </c>
      <c r="H444">
        <v>3</v>
      </c>
    </row>
    <row r="445" spans="1:12" x14ac:dyDescent="0.55000000000000004">
      <c r="A445" t="s">
        <v>25</v>
      </c>
      <c r="B445">
        <v>32</v>
      </c>
      <c r="C445" t="s">
        <v>33</v>
      </c>
      <c r="D445">
        <v>32</v>
      </c>
      <c r="E445" t="s">
        <v>2</v>
      </c>
      <c r="F445">
        <v>16</v>
      </c>
      <c r="G445" t="s">
        <v>13</v>
      </c>
      <c r="H445">
        <v>5</v>
      </c>
      <c r="I445" t="s">
        <v>11</v>
      </c>
      <c r="J445">
        <v>5</v>
      </c>
      <c r="K445" t="s">
        <v>3</v>
      </c>
      <c r="L445">
        <v>10</v>
      </c>
    </row>
    <row r="446" spans="1:12" x14ac:dyDescent="0.55000000000000004">
      <c r="A446" t="s">
        <v>5</v>
      </c>
      <c r="B446">
        <v>50</v>
      </c>
      <c r="C446" t="s">
        <v>6</v>
      </c>
      <c r="D446">
        <v>20</v>
      </c>
      <c r="E446" t="s">
        <v>7</v>
      </c>
      <c r="F446">
        <v>5</v>
      </c>
      <c r="G446" t="s">
        <v>11</v>
      </c>
      <c r="H446">
        <v>25</v>
      </c>
    </row>
    <row r="447" spans="1:12" x14ac:dyDescent="0.55000000000000004">
      <c r="A447" t="s">
        <v>5</v>
      </c>
      <c r="B447">
        <v>55</v>
      </c>
      <c r="C447" t="s">
        <v>6</v>
      </c>
      <c r="D447">
        <v>18</v>
      </c>
      <c r="E447" t="s">
        <v>7</v>
      </c>
      <c r="F447">
        <v>27</v>
      </c>
    </row>
    <row r="448" spans="1:12" x14ac:dyDescent="0.55000000000000004">
      <c r="A448" t="s">
        <v>6</v>
      </c>
      <c r="B448">
        <v>63</v>
      </c>
      <c r="C448" t="s">
        <v>11</v>
      </c>
      <c r="D448">
        <v>27</v>
      </c>
      <c r="E448" t="s">
        <v>1</v>
      </c>
      <c r="F448">
        <v>10</v>
      </c>
    </row>
    <row r="449" spans="1:12" x14ac:dyDescent="0.55000000000000004">
      <c r="A449" t="s">
        <v>5</v>
      </c>
      <c r="B449">
        <v>67</v>
      </c>
      <c r="C449" t="s">
        <v>6</v>
      </c>
      <c r="D449">
        <v>19</v>
      </c>
      <c r="E449" t="s">
        <v>11</v>
      </c>
      <c r="F449">
        <v>14</v>
      </c>
    </row>
    <row r="450" spans="1:12" x14ac:dyDescent="0.55000000000000004">
      <c r="A450" t="s">
        <v>3</v>
      </c>
      <c r="B450">
        <v>48</v>
      </c>
      <c r="C450" t="s">
        <v>14</v>
      </c>
      <c r="D450">
        <v>15</v>
      </c>
      <c r="E450" t="s">
        <v>30</v>
      </c>
      <c r="F450">
        <v>14</v>
      </c>
      <c r="G450" t="s">
        <v>32</v>
      </c>
      <c r="H450">
        <v>15</v>
      </c>
      <c r="I450" t="s">
        <v>8</v>
      </c>
      <c r="J450">
        <v>6</v>
      </c>
      <c r="K450" t="s">
        <v>31</v>
      </c>
      <c r="L450">
        <v>2</v>
      </c>
    </row>
    <row r="451" spans="1:12" x14ac:dyDescent="0.55000000000000004">
      <c r="A451" t="s">
        <v>6</v>
      </c>
      <c r="B451">
        <v>65</v>
      </c>
      <c r="C451" t="s">
        <v>11</v>
      </c>
      <c r="D451">
        <v>25</v>
      </c>
      <c r="E451" t="s">
        <v>31</v>
      </c>
      <c r="F451">
        <v>10</v>
      </c>
    </row>
    <row r="452" spans="1:12" x14ac:dyDescent="0.55000000000000004">
      <c r="A452" t="s">
        <v>13</v>
      </c>
      <c r="B452">
        <v>61</v>
      </c>
      <c r="C452" t="s">
        <v>21</v>
      </c>
      <c r="D452">
        <v>28</v>
      </c>
      <c r="E452" t="s">
        <v>10</v>
      </c>
      <c r="F452">
        <v>7</v>
      </c>
      <c r="G452" t="s">
        <v>2</v>
      </c>
      <c r="H452">
        <v>4</v>
      </c>
    </row>
    <row r="453" spans="1:12" x14ac:dyDescent="0.55000000000000004">
      <c r="A453" t="s">
        <v>11</v>
      </c>
      <c r="B453">
        <v>64</v>
      </c>
      <c r="C453" t="s">
        <v>21</v>
      </c>
      <c r="D453">
        <v>36</v>
      </c>
    </row>
    <row r="454" spans="1:12" x14ac:dyDescent="0.55000000000000004">
      <c r="A454" t="s">
        <v>12</v>
      </c>
      <c r="B454">
        <v>10</v>
      </c>
      <c r="C454" t="s">
        <v>11</v>
      </c>
      <c r="D454">
        <v>55</v>
      </c>
      <c r="E454" t="s">
        <v>21</v>
      </c>
      <c r="F454">
        <v>35</v>
      </c>
    </row>
    <row r="455" spans="1:12" x14ac:dyDescent="0.55000000000000004">
      <c r="A455" t="s">
        <v>11</v>
      </c>
      <c r="B455">
        <v>46</v>
      </c>
      <c r="C455" t="s">
        <v>21</v>
      </c>
      <c r="D455">
        <v>37</v>
      </c>
      <c r="E455" t="s">
        <v>2</v>
      </c>
      <c r="F455">
        <v>7</v>
      </c>
      <c r="G455" t="s">
        <v>4</v>
      </c>
      <c r="H455">
        <v>10</v>
      </c>
    </row>
    <row r="456" spans="1:12" x14ac:dyDescent="0.55000000000000004">
      <c r="A456" t="s">
        <v>5</v>
      </c>
      <c r="B456">
        <v>65</v>
      </c>
      <c r="C456" t="s">
        <v>6</v>
      </c>
      <c r="D456">
        <v>10</v>
      </c>
      <c r="E456" t="s">
        <v>11</v>
      </c>
      <c r="F456">
        <v>25</v>
      </c>
    </row>
    <row r="457" spans="1:12" x14ac:dyDescent="0.55000000000000004">
      <c r="A457" t="s">
        <v>5</v>
      </c>
      <c r="B457">
        <v>47.5</v>
      </c>
      <c r="C457" t="s">
        <v>6</v>
      </c>
      <c r="D457">
        <v>22.5</v>
      </c>
      <c r="E457" t="s">
        <v>11</v>
      </c>
      <c r="F457">
        <v>30</v>
      </c>
    </row>
    <row r="458" spans="1:12" x14ac:dyDescent="0.55000000000000004">
      <c r="A458" t="s">
        <v>22</v>
      </c>
      <c r="B458">
        <v>47</v>
      </c>
      <c r="C458" t="s">
        <v>11</v>
      </c>
      <c r="D458">
        <v>29.25</v>
      </c>
      <c r="E458" t="s">
        <v>13</v>
      </c>
      <c r="F458">
        <v>9.75</v>
      </c>
      <c r="G458" t="s">
        <v>2</v>
      </c>
      <c r="H458">
        <v>14</v>
      </c>
    </row>
    <row r="459" spans="1:12" x14ac:dyDescent="0.55000000000000004">
      <c r="A459" t="s">
        <v>17</v>
      </c>
      <c r="B459">
        <f>0.5*0.75*96</f>
        <v>36</v>
      </c>
      <c r="C459" t="s">
        <v>3</v>
      </c>
      <c r="D459">
        <f>0.5*0.75*96</f>
        <v>36</v>
      </c>
      <c r="E459" t="s">
        <v>8</v>
      </c>
      <c r="F459">
        <f>0.2*96</f>
        <v>19.200000000000003</v>
      </c>
      <c r="G459" t="s">
        <v>9</v>
      </c>
      <c r="H459">
        <f>0.05*96</f>
        <v>4.8000000000000007</v>
      </c>
      <c r="I459" t="s">
        <v>10</v>
      </c>
      <c r="J459">
        <v>4</v>
      </c>
    </row>
    <row r="460" spans="1:12" x14ac:dyDescent="0.55000000000000004">
      <c r="A460" t="s">
        <v>20</v>
      </c>
      <c r="B460">
        <v>60</v>
      </c>
      <c r="C460" t="s">
        <v>21</v>
      </c>
      <c r="D460">
        <v>5</v>
      </c>
      <c r="E460" t="s">
        <v>23</v>
      </c>
      <c r="F460">
        <v>18</v>
      </c>
      <c r="G460" t="s">
        <v>11</v>
      </c>
      <c r="H460">
        <v>9</v>
      </c>
      <c r="I460" t="s">
        <v>13</v>
      </c>
      <c r="J460">
        <v>8</v>
      </c>
    </row>
    <row r="461" spans="1:12" x14ac:dyDescent="0.55000000000000004">
      <c r="A461" t="s">
        <v>12</v>
      </c>
      <c r="B461">
        <v>25</v>
      </c>
      <c r="C461" t="s">
        <v>11</v>
      </c>
      <c r="D461">
        <v>35</v>
      </c>
      <c r="E461" t="s">
        <v>21</v>
      </c>
      <c r="F461">
        <v>40</v>
      </c>
    </row>
    <row r="462" spans="1:12" x14ac:dyDescent="0.55000000000000004">
      <c r="A462" t="s">
        <v>5</v>
      </c>
      <c r="B462">
        <v>65</v>
      </c>
      <c r="C462" t="s">
        <v>6</v>
      </c>
      <c r="D462">
        <v>15</v>
      </c>
      <c r="E462" t="s">
        <v>7</v>
      </c>
      <c r="F462">
        <v>20</v>
      </c>
    </row>
    <row r="463" spans="1:12" x14ac:dyDescent="0.55000000000000004">
      <c r="A463" t="s">
        <v>21</v>
      </c>
      <c r="B463">
        <v>48</v>
      </c>
      <c r="C463" t="s">
        <v>11</v>
      </c>
      <c r="D463">
        <v>46</v>
      </c>
      <c r="E463" t="s">
        <v>2</v>
      </c>
      <c r="F463">
        <v>6</v>
      </c>
    </row>
    <row r="464" spans="1:12" x14ac:dyDescent="0.55000000000000004">
      <c r="A464" t="s">
        <v>6</v>
      </c>
      <c r="B464">
        <v>65</v>
      </c>
      <c r="C464" t="s">
        <v>11</v>
      </c>
      <c r="D464">
        <v>15</v>
      </c>
      <c r="E464" t="s">
        <v>12</v>
      </c>
      <c r="F464">
        <v>10</v>
      </c>
      <c r="G464" t="s">
        <v>31</v>
      </c>
      <c r="H464">
        <v>10</v>
      </c>
    </row>
    <row r="465" spans="1:14" x14ac:dyDescent="0.55000000000000004">
      <c r="A465" t="s">
        <v>13</v>
      </c>
      <c r="B465">
        <v>59</v>
      </c>
      <c r="C465" t="s">
        <v>21</v>
      </c>
      <c r="D465">
        <v>20</v>
      </c>
      <c r="E465" t="s">
        <v>20</v>
      </c>
      <c r="F465">
        <v>16</v>
      </c>
      <c r="G465" t="s">
        <v>9</v>
      </c>
      <c r="H465">
        <v>2</v>
      </c>
      <c r="I465" t="s">
        <v>27</v>
      </c>
      <c r="J465">
        <v>3</v>
      </c>
    </row>
    <row r="466" spans="1:14" x14ac:dyDescent="0.55000000000000004">
      <c r="A466" t="s">
        <v>25</v>
      </c>
      <c r="B466">
        <v>55</v>
      </c>
      <c r="C466" t="s">
        <v>2</v>
      </c>
      <c r="D466">
        <v>25</v>
      </c>
      <c r="E466" t="s">
        <v>13</v>
      </c>
      <c r="F466">
        <v>20</v>
      </c>
    </row>
    <row r="467" spans="1:14" x14ac:dyDescent="0.55000000000000004">
      <c r="A467" t="s">
        <v>17</v>
      </c>
      <c r="B467">
        <v>45</v>
      </c>
      <c r="C467" t="s">
        <v>3</v>
      </c>
      <c r="D467">
        <v>3</v>
      </c>
      <c r="E467" t="s">
        <v>14</v>
      </c>
      <c r="F467">
        <v>15</v>
      </c>
      <c r="G467" t="s">
        <v>30</v>
      </c>
      <c r="H467">
        <v>14</v>
      </c>
      <c r="I467" t="s">
        <v>32</v>
      </c>
      <c r="J467">
        <v>15</v>
      </c>
      <c r="K467" t="s">
        <v>8</v>
      </c>
      <c r="L467">
        <v>6</v>
      </c>
      <c r="M467" t="s">
        <v>4</v>
      </c>
      <c r="N467">
        <v>2</v>
      </c>
    </row>
    <row r="468" spans="1:14" x14ac:dyDescent="0.55000000000000004">
      <c r="A468" t="s">
        <v>22</v>
      </c>
      <c r="B468">
        <v>51</v>
      </c>
      <c r="C468" t="s">
        <v>11</v>
      </c>
      <c r="D468">
        <v>27.75</v>
      </c>
      <c r="E468" t="s">
        <v>13</v>
      </c>
      <c r="F468">
        <v>9.25</v>
      </c>
      <c r="G468" t="s">
        <v>2</v>
      </c>
      <c r="H468">
        <v>12</v>
      </c>
    </row>
    <row r="469" spans="1:14" x14ac:dyDescent="0.55000000000000004">
      <c r="A469" t="s">
        <v>17</v>
      </c>
      <c r="B469">
        <f>81.5*0.909</f>
        <v>74.083500000000001</v>
      </c>
      <c r="C469" t="s">
        <v>9</v>
      </c>
      <c r="D469">
        <f>3.8*0.909</f>
        <v>3.4542000000000002</v>
      </c>
      <c r="E469" t="s">
        <v>32</v>
      </c>
      <c r="F469">
        <f>14*0.909</f>
        <v>12.726000000000001</v>
      </c>
      <c r="G469" t="s">
        <v>49</v>
      </c>
      <c r="H469">
        <f>0.7*0.909</f>
        <v>0.63629999999999998</v>
      </c>
      <c r="I469" t="s">
        <v>15</v>
      </c>
      <c r="J469">
        <v>9.1</v>
      </c>
    </row>
    <row r="470" spans="1:14" x14ac:dyDescent="0.55000000000000004">
      <c r="A470" t="s">
        <v>4</v>
      </c>
      <c r="B470">
        <v>36</v>
      </c>
      <c r="C470" t="s">
        <v>37</v>
      </c>
      <c r="D470">
        <v>20</v>
      </c>
      <c r="E470" t="s">
        <v>2</v>
      </c>
      <c r="F470">
        <v>24</v>
      </c>
      <c r="G470" t="s">
        <v>3</v>
      </c>
      <c r="H470">
        <v>10</v>
      </c>
      <c r="I470" t="s">
        <v>13</v>
      </c>
      <c r="J470">
        <v>10</v>
      </c>
    </row>
    <row r="471" spans="1:14" x14ac:dyDescent="0.55000000000000004">
      <c r="A471" t="s">
        <v>12</v>
      </c>
      <c r="B471">
        <v>30</v>
      </c>
      <c r="C471" t="s">
        <v>11</v>
      </c>
      <c r="D471">
        <v>30</v>
      </c>
      <c r="E471" t="s">
        <v>21</v>
      </c>
      <c r="F471">
        <v>40</v>
      </c>
    </row>
    <row r="472" spans="1:14" x14ac:dyDescent="0.55000000000000004">
      <c r="A472" t="s">
        <v>25</v>
      </c>
      <c r="B472">
        <v>65</v>
      </c>
      <c r="C472" t="s">
        <v>2</v>
      </c>
      <c r="D472">
        <v>10</v>
      </c>
      <c r="E472" t="s">
        <v>12</v>
      </c>
      <c r="F472">
        <v>5</v>
      </c>
      <c r="G472" t="s">
        <v>11</v>
      </c>
      <c r="H472">
        <v>20</v>
      </c>
    </row>
    <row r="473" spans="1:14" x14ac:dyDescent="0.55000000000000004">
      <c r="A473" t="s">
        <v>11</v>
      </c>
      <c r="B473">
        <v>60</v>
      </c>
      <c r="C473" t="s">
        <v>22</v>
      </c>
      <c r="D473">
        <v>17.5</v>
      </c>
      <c r="E473" t="s">
        <v>20</v>
      </c>
      <c r="F473">
        <v>22.5</v>
      </c>
    </row>
    <row r="474" spans="1:14" x14ac:dyDescent="0.55000000000000004">
      <c r="A474" t="s">
        <v>19</v>
      </c>
      <c r="B474">
        <v>60</v>
      </c>
      <c r="C474" t="s">
        <v>11</v>
      </c>
      <c r="D474">
        <v>16</v>
      </c>
      <c r="E474" t="s">
        <v>3</v>
      </c>
      <c r="F474">
        <v>2</v>
      </c>
      <c r="G474" t="s">
        <v>15</v>
      </c>
      <c r="H474">
        <v>22</v>
      </c>
    </row>
    <row r="475" spans="1:14" x14ac:dyDescent="0.55000000000000004">
      <c r="A475" t="s">
        <v>21</v>
      </c>
      <c r="B475">
        <v>26</v>
      </c>
      <c r="C475" t="s">
        <v>20</v>
      </c>
      <c r="D475">
        <v>10</v>
      </c>
      <c r="E475" t="s">
        <v>11</v>
      </c>
      <c r="F475">
        <v>8</v>
      </c>
      <c r="G475" t="s">
        <v>13</v>
      </c>
      <c r="H475">
        <v>8</v>
      </c>
      <c r="I475" t="s">
        <v>23</v>
      </c>
      <c r="J475">
        <v>20</v>
      </c>
      <c r="K475" t="s">
        <v>4</v>
      </c>
      <c r="L475">
        <v>4</v>
      </c>
      <c r="M475" t="s">
        <v>6</v>
      </c>
      <c r="N475">
        <v>24</v>
      </c>
    </row>
    <row r="476" spans="1:14" x14ac:dyDescent="0.55000000000000004">
      <c r="A476" t="s">
        <v>2</v>
      </c>
      <c r="B476">
        <v>86.5</v>
      </c>
      <c r="C476" t="s">
        <v>3</v>
      </c>
      <c r="D476">
        <v>4.5</v>
      </c>
      <c r="E476" t="s">
        <v>4</v>
      </c>
      <c r="F476">
        <v>9</v>
      </c>
    </row>
    <row r="477" spans="1:14" x14ac:dyDescent="0.55000000000000004">
      <c r="A477" t="s">
        <v>20</v>
      </c>
      <c r="B477">
        <v>40</v>
      </c>
      <c r="C477" t="s">
        <v>21</v>
      </c>
      <c r="D477">
        <v>10</v>
      </c>
      <c r="E477" t="s">
        <v>11</v>
      </c>
      <c r="F477">
        <v>32</v>
      </c>
      <c r="G477" t="s">
        <v>18</v>
      </c>
      <c r="H477">
        <v>18</v>
      </c>
    </row>
    <row r="478" spans="1:14" x14ac:dyDescent="0.55000000000000004">
      <c r="A478" t="s">
        <v>13</v>
      </c>
      <c r="B478">
        <v>60</v>
      </c>
      <c r="C478" t="s">
        <v>10</v>
      </c>
      <c r="D478">
        <v>30</v>
      </c>
      <c r="E478" t="s">
        <v>21</v>
      </c>
      <c r="F478">
        <v>10</v>
      </c>
    </row>
    <row r="479" spans="1:14" x14ac:dyDescent="0.55000000000000004">
      <c r="A479" t="s">
        <v>12</v>
      </c>
      <c r="B479">
        <v>20</v>
      </c>
      <c r="C479" t="s">
        <v>11</v>
      </c>
      <c r="D479">
        <v>30</v>
      </c>
      <c r="E479" t="s">
        <v>21</v>
      </c>
      <c r="F479">
        <v>50</v>
      </c>
    </row>
    <row r="480" spans="1:14" x14ac:dyDescent="0.55000000000000004">
      <c r="A480" t="s">
        <v>5</v>
      </c>
      <c r="B480">
        <v>55</v>
      </c>
      <c r="C480" t="s">
        <v>6</v>
      </c>
      <c r="D480">
        <v>15</v>
      </c>
      <c r="E480" t="s">
        <v>7</v>
      </c>
      <c r="F480">
        <v>30</v>
      </c>
    </row>
    <row r="481" spans="1:12" x14ac:dyDescent="0.55000000000000004">
      <c r="A481" t="s">
        <v>5</v>
      </c>
      <c r="B481">
        <v>65</v>
      </c>
      <c r="C481" t="s">
        <v>7</v>
      </c>
      <c r="D481">
        <v>35</v>
      </c>
    </row>
    <row r="482" spans="1:12" x14ac:dyDescent="0.55000000000000004">
      <c r="A482" t="s">
        <v>11</v>
      </c>
      <c r="B482">
        <v>47</v>
      </c>
      <c r="C482" t="s">
        <v>20</v>
      </c>
      <c r="D482">
        <v>33</v>
      </c>
      <c r="E482" t="s">
        <v>21</v>
      </c>
      <c r="F482">
        <v>7</v>
      </c>
      <c r="G482" t="s">
        <v>10</v>
      </c>
      <c r="H482">
        <v>4</v>
      </c>
      <c r="I482" t="s">
        <v>13</v>
      </c>
      <c r="J482">
        <v>8</v>
      </c>
      <c r="K482" t="s">
        <v>9</v>
      </c>
    </row>
    <row r="483" spans="1:12" x14ac:dyDescent="0.55000000000000004">
      <c r="A483" t="s">
        <v>11</v>
      </c>
      <c r="B483">
        <v>47</v>
      </c>
      <c r="C483" t="s">
        <v>21</v>
      </c>
      <c r="D483">
        <v>43</v>
      </c>
      <c r="E483" t="s">
        <v>2</v>
      </c>
      <c r="F483">
        <v>7</v>
      </c>
      <c r="G483" t="s">
        <v>12</v>
      </c>
      <c r="H483">
        <v>3</v>
      </c>
    </row>
    <row r="484" spans="1:12" x14ac:dyDescent="0.55000000000000004">
      <c r="A484" t="s">
        <v>25</v>
      </c>
      <c r="B484">
        <v>55</v>
      </c>
      <c r="C484" t="s">
        <v>2</v>
      </c>
      <c r="D484">
        <v>25</v>
      </c>
      <c r="E484" t="s">
        <v>12</v>
      </c>
      <c r="F484">
        <v>5</v>
      </c>
      <c r="G484" t="s">
        <v>11</v>
      </c>
      <c r="H484">
        <v>15</v>
      </c>
    </row>
    <row r="485" spans="1:12" x14ac:dyDescent="0.55000000000000004">
      <c r="A485" t="s">
        <v>17</v>
      </c>
      <c r="B485">
        <v>48</v>
      </c>
      <c r="C485" t="s">
        <v>14</v>
      </c>
      <c r="D485">
        <v>15</v>
      </c>
      <c r="E485" t="s">
        <v>30</v>
      </c>
      <c r="F485">
        <v>14</v>
      </c>
      <c r="G485" t="s">
        <v>31</v>
      </c>
      <c r="H485">
        <v>2</v>
      </c>
      <c r="I485" t="s">
        <v>32</v>
      </c>
      <c r="J485">
        <v>15</v>
      </c>
      <c r="K485" t="s">
        <v>8</v>
      </c>
      <c r="L485">
        <v>6</v>
      </c>
    </row>
    <row r="486" spans="1:12" x14ac:dyDescent="0.55000000000000004">
      <c r="A486" t="s">
        <v>11</v>
      </c>
      <c r="B486">
        <v>47</v>
      </c>
      <c r="C486" t="s">
        <v>20</v>
      </c>
      <c r="D486">
        <v>33</v>
      </c>
      <c r="E486" t="s">
        <v>21</v>
      </c>
      <c r="F486">
        <v>11</v>
      </c>
      <c r="G486" t="s">
        <v>13</v>
      </c>
      <c r="H486">
        <v>4</v>
      </c>
      <c r="I486" t="s">
        <v>27</v>
      </c>
      <c r="J486">
        <v>4</v>
      </c>
      <c r="K486" t="s">
        <v>9</v>
      </c>
    </row>
    <row r="487" spans="1:12" x14ac:dyDescent="0.55000000000000004">
      <c r="A487" t="s">
        <v>21</v>
      </c>
      <c r="B487">
        <v>48</v>
      </c>
      <c r="C487" t="s">
        <v>10</v>
      </c>
      <c r="D487">
        <v>8</v>
      </c>
      <c r="E487" t="s">
        <v>11</v>
      </c>
      <c r="F487">
        <v>14</v>
      </c>
      <c r="G487" t="s">
        <v>13</v>
      </c>
      <c r="H487">
        <v>12</v>
      </c>
      <c r="I487" t="s">
        <v>23</v>
      </c>
      <c r="J487">
        <v>18</v>
      </c>
    </row>
    <row r="488" spans="1:12" x14ac:dyDescent="0.55000000000000004">
      <c r="A488" t="s">
        <v>17</v>
      </c>
      <c r="B488">
        <v>66</v>
      </c>
      <c r="C488" t="s">
        <v>3</v>
      </c>
      <c r="D488">
        <v>6</v>
      </c>
      <c r="E488" t="s">
        <v>4</v>
      </c>
      <c r="F488">
        <v>6</v>
      </c>
      <c r="G488" t="s">
        <v>8</v>
      </c>
      <c r="H488">
        <v>22</v>
      </c>
    </row>
    <row r="489" spans="1:12" x14ac:dyDescent="0.55000000000000004">
      <c r="A489" t="s">
        <v>13</v>
      </c>
      <c r="B489">
        <v>59</v>
      </c>
      <c r="C489" t="s">
        <v>21</v>
      </c>
      <c r="D489">
        <v>20</v>
      </c>
      <c r="E489" t="s">
        <v>20</v>
      </c>
      <c r="F489">
        <v>16</v>
      </c>
      <c r="G489" t="s">
        <v>27</v>
      </c>
      <c r="H489">
        <v>5</v>
      </c>
    </row>
    <row r="490" spans="1:12" x14ac:dyDescent="0.55000000000000004">
      <c r="A490" t="s">
        <v>2</v>
      </c>
      <c r="B490">
        <v>35</v>
      </c>
      <c r="C490" t="s">
        <v>5</v>
      </c>
      <c r="D490">
        <v>65</v>
      </c>
    </row>
    <row r="491" spans="1:12" x14ac:dyDescent="0.55000000000000004">
      <c r="A491" t="s">
        <v>17</v>
      </c>
      <c r="B491">
        <v>62</v>
      </c>
      <c r="C491" t="s">
        <v>3</v>
      </c>
      <c r="D491">
        <v>10</v>
      </c>
      <c r="E491" t="s">
        <v>4</v>
      </c>
      <c r="F491">
        <v>6</v>
      </c>
      <c r="G491" t="s">
        <v>8</v>
      </c>
      <c r="H491">
        <v>22</v>
      </c>
    </row>
    <row r="492" spans="1:12" x14ac:dyDescent="0.55000000000000004">
      <c r="A492" t="s">
        <v>17</v>
      </c>
      <c r="B492">
        <v>63</v>
      </c>
      <c r="C492" t="s">
        <v>32</v>
      </c>
      <c r="D492">
        <v>15</v>
      </c>
      <c r="E492" t="s">
        <v>30</v>
      </c>
      <c r="F492">
        <v>14</v>
      </c>
      <c r="G492" t="s">
        <v>31</v>
      </c>
      <c r="H492">
        <v>2</v>
      </c>
      <c r="I492" t="s">
        <v>8</v>
      </c>
      <c r="J492">
        <v>6</v>
      </c>
    </row>
    <row r="493" spans="1:12" x14ac:dyDescent="0.55000000000000004">
      <c r="A493" t="s">
        <v>17</v>
      </c>
      <c r="B493">
        <v>80</v>
      </c>
      <c r="C493" t="s">
        <v>15</v>
      </c>
      <c r="D493">
        <v>13</v>
      </c>
      <c r="E493" t="s">
        <v>32</v>
      </c>
      <c r="F493">
        <v>7</v>
      </c>
    </row>
    <row r="494" spans="1:12" x14ac:dyDescent="0.55000000000000004">
      <c r="A494" t="s">
        <v>21</v>
      </c>
      <c r="B494">
        <v>39.880000000000003</v>
      </c>
      <c r="C494" t="s">
        <v>20</v>
      </c>
      <c r="D494">
        <v>15.12</v>
      </c>
      <c r="E494" t="s">
        <v>13</v>
      </c>
      <c r="F494">
        <v>9.98</v>
      </c>
      <c r="G494" t="s">
        <v>11</v>
      </c>
      <c r="H494">
        <v>13.77</v>
      </c>
      <c r="I494" t="s">
        <v>23</v>
      </c>
      <c r="J494">
        <v>21.25</v>
      </c>
    </row>
    <row r="495" spans="1:12" x14ac:dyDescent="0.55000000000000004">
      <c r="A495" t="s">
        <v>21</v>
      </c>
      <c r="B495">
        <v>60</v>
      </c>
      <c r="C495" t="s">
        <v>11</v>
      </c>
      <c r="D495">
        <v>40</v>
      </c>
      <c r="E495" t="s">
        <v>2</v>
      </c>
      <c r="F495">
        <v>10</v>
      </c>
    </row>
    <row r="496" spans="1:12" x14ac:dyDescent="0.55000000000000004">
      <c r="A496" t="s">
        <v>18</v>
      </c>
      <c r="B496">
        <v>71.5</v>
      </c>
      <c r="C496" t="s">
        <v>11</v>
      </c>
      <c r="D496">
        <v>12</v>
      </c>
      <c r="E496" t="s">
        <v>9</v>
      </c>
      <c r="F496">
        <v>16.5</v>
      </c>
    </row>
    <row r="497" spans="1:11" x14ac:dyDescent="0.55000000000000004">
      <c r="A497" t="s">
        <v>20</v>
      </c>
      <c r="B497">
        <v>50</v>
      </c>
      <c r="C497" t="s">
        <v>21</v>
      </c>
      <c r="D497">
        <v>15</v>
      </c>
      <c r="E497" t="s">
        <v>11</v>
      </c>
      <c r="F497">
        <v>9</v>
      </c>
      <c r="G497" t="s">
        <v>13</v>
      </c>
      <c r="H497">
        <v>8</v>
      </c>
      <c r="I497" t="s">
        <v>23</v>
      </c>
      <c r="J497">
        <v>18</v>
      </c>
    </row>
    <row r="498" spans="1:11" x14ac:dyDescent="0.55000000000000004">
      <c r="A498" t="s">
        <v>21</v>
      </c>
      <c r="B498">
        <v>45</v>
      </c>
      <c r="C498" t="s">
        <v>11</v>
      </c>
      <c r="D498">
        <v>47</v>
      </c>
      <c r="E498" t="s">
        <v>2</v>
      </c>
      <c r="F498">
        <v>8</v>
      </c>
    </row>
    <row r="499" spans="1:11" x14ac:dyDescent="0.55000000000000004">
      <c r="A499" t="s">
        <v>21</v>
      </c>
      <c r="B499">
        <v>50</v>
      </c>
      <c r="C499" t="s">
        <v>11</v>
      </c>
      <c r="D499">
        <v>38</v>
      </c>
      <c r="E499" t="s">
        <v>12</v>
      </c>
      <c r="F499">
        <v>12</v>
      </c>
    </row>
    <row r="500" spans="1:11" x14ac:dyDescent="0.55000000000000004">
      <c r="A500" t="s">
        <v>6</v>
      </c>
      <c r="B500">
        <v>57</v>
      </c>
      <c r="C500" t="s">
        <v>11</v>
      </c>
      <c r="D500">
        <v>31.5</v>
      </c>
      <c r="E500" t="s">
        <v>4</v>
      </c>
      <c r="F500">
        <v>9.1999999999999993</v>
      </c>
      <c r="G500" t="s">
        <v>35</v>
      </c>
      <c r="H500">
        <v>2.2999999999999998</v>
      </c>
    </row>
    <row r="501" spans="1:11" x14ac:dyDescent="0.55000000000000004">
      <c r="A501" t="s">
        <v>11</v>
      </c>
      <c r="B501">
        <f>0.6*92</f>
        <v>55.199999999999996</v>
      </c>
      <c r="C501" t="s">
        <v>22</v>
      </c>
      <c r="D501">
        <f>0.25*92</f>
        <v>23</v>
      </c>
      <c r="E501" t="s">
        <v>20</v>
      </c>
      <c r="F501">
        <f>0.15*92</f>
        <v>13.799999999999999</v>
      </c>
      <c r="G501" t="s">
        <v>10</v>
      </c>
      <c r="H501">
        <v>8</v>
      </c>
    </row>
    <row r="502" spans="1:11" x14ac:dyDescent="0.55000000000000004">
      <c r="A502" t="s">
        <v>42</v>
      </c>
      <c r="B502">
        <v>75</v>
      </c>
      <c r="C502" t="s">
        <v>7</v>
      </c>
      <c r="D502">
        <v>25</v>
      </c>
    </row>
    <row r="503" spans="1:11" x14ac:dyDescent="0.55000000000000004">
      <c r="A503" t="s">
        <v>13</v>
      </c>
      <c r="B503">
        <v>42</v>
      </c>
      <c r="C503" t="s">
        <v>20</v>
      </c>
      <c r="D503">
        <v>20</v>
      </c>
      <c r="E503" t="s">
        <v>21</v>
      </c>
      <c r="F503">
        <v>25</v>
      </c>
      <c r="G503" t="s">
        <v>2</v>
      </c>
      <c r="H503">
        <v>8</v>
      </c>
      <c r="I503" t="s">
        <v>11</v>
      </c>
      <c r="J503">
        <v>5</v>
      </c>
    </row>
    <row r="504" spans="1:11" x14ac:dyDescent="0.55000000000000004">
      <c r="A504" t="s">
        <v>6</v>
      </c>
      <c r="B504">
        <v>65</v>
      </c>
      <c r="C504" t="s">
        <v>11</v>
      </c>
      <c r="D504">
        <v>25</v>
      </c>
      <c r="E504" t="s">
        <v>4</v>
      </c>
      <c r="F504">
        <v>10</v>
      </c>
    </row>
    <row r="505" spans="1:11" x14ac:dyDescent="0.55000000000000004">
      <c r="A505" t="s">
        <v>21</v>
      </c>
      <c r="B505">
        <v>53</v>
      </c>
      <c r="C505" t="s">
        <v>2</v>
      </c>
      <c r="D505">
        <v>14</v>
      </c>
      <c r="E505" t="s">
        <v>13</v>
      </c>
      <c r="F505">
        <v>10</v>
      </c>
      <c r="G505" t="s">
        <v>11</v>
      </c>
      <c r="H505">
        <v>19</v>
      </c>
      <c r="I505" t="s">
        <v>4</v>
      </c>
      <c r="J505">
        <v>4</v>
      </c>
    </row>
    <row r="506" spans="1:11" x14ac:dyDescent="0.55000000000000004">
      <c r="A506" t="s">
        <v>5</v>
      </c>
      <c r="B506">
        <v>70</v>
      </c>
      <c r="C506" t="s">
        <v>6</v>
      </c>
      <c r="D506">
        <v>10</v>
      </c>
      <c r="E506" t="s">
        <v>11</v>
      </c>
      <c r="F506">
        <v>20</v>
      </c>
    </row>
    <row r="507" spans="1:11" x14ac:dyDescent="0.55000000000000004">
      <c r="A507" t="s">
        <v>11</v>
      </c>
      <c r="B507">
        <v>46</v>
      </c>
      <c r="C507" t="s">
        <v>21</v>
      </c>
      <c r="D507">
        <v>46</v>
      </c>
      <c r="E507" t="s">
        <v>12</v>
      </c>
      <c r="F507">
        <v>8</v>
      </c>
    </row>
    <row r="508" spans="1:11" x14ac:dyDescent="0.55000000000000004">
      <c r="A508" t="s">
        <v>5</v>
      </c>
      <c r="B508">
        <v>50</v>
      </c>
      <c r="C508" t="s">
        <v>6</v>
      </c>
      <c r="D508">
        <v>15</v>
      </c>
      <c r="E508" t="s">
        <v>7</v>
      </c>
      <c r="F508">
        <v>10</v>
      </c>
      <c r="G508" t="s">
        <v>11</v>
      </c>
      <c r="H508">
        <v>25</v>
      </c>
    </row>
    <row r="509" spans="1:11" x14ac:dyDescent="0.55000000000000004">
      <c r="A509" t="s">
        <v>11</v>
      </c>
      <c r="B509">
        <v>47</v>
      </c>
      <c r="C509" t="s">
        <v>20</v>
      </c>
      <c r="D509">
        <v>33</v>
      </c>
      <c r="E509" t="s">
        <v>21</v>
      </c>
      <c r="F509">
        <v>3</v>
      </c>
      <c r="G509" t="s">
        <v>10</v>
      </c>
      <c r="H509">
        <v>8</v>
      </c>
      <c r="I509" t="s">
        <v>13</v>
      </c>
      <c r="J509">
        <v>8</v>
      </c>
      <c r="K509" t="s">
        <v>9</v>
      </c>
    </row>
    <row r="510" spans="1:11" x14ac:dyDescent="0.55000000000000004">
      <c r="A510" t="s">
        <v>21</v>
      </c>
      <c r="B510">
        <v>46.75</v>
      </c>
      <c r="C510" t="s">
        <v>20</v>
      </c>
      <c r="D510">
        <v>8.25</v>
      </c>
      <c r="E510" t="s">
        <v>11</v>
      </c>
      <c r="F510">
        <v>8.25</v>
      </c>
      <c r="G510" t="s">
        <v>13</v>
      </c>
      <c r="H510">
        <v>10</v>
      </c>
      <c r="I510" t="s">
        <v>23</v>
      </c>
      <c r="J510">
        <v>275</v>
      </c>
    </row>
    <row r="511" spans="1:11" x14ac:dyDescent="0.55000000000000004">
      <c r="A511" t="s">
        <v>5</v>
      </c>
      <c r="B511">
        <v>55</v>
      </c>
      <c r="C511" t="s">
        <v>6</v>
      </c>
      <c r="D511">
        <v>25</v>
      </c>
      <c r="E511" t="s">
        <v>11</v>
      </c>
      <c r="F511">
        <v>20</v>
      </c>
    </row>
    <row r="512" spans="1:11" x14ac:dyDescent="0.55000000000000004">
      <c r="A512" t="s">
        <v>29</v>
      </c>
      <c r="B512">
        <v>49</v>
      </c>
      <c r="C512" t="s">
        <v>12</v>
      </c>
      <c r="D512">
        <v>5.5</v>
      </c>
      <c r="E512" t="s">
        <v>18</v>
      </c>
      <c r="F512">
        <v>2.2999999999999998</v>
      </c>
      <c r="G512" t="s">
        <v>11</v>
      </c>
      <c r="H512">
        <v>26.9</v>
      </c>
      <c r="I512" t="s">
        <v>9</v>
      </c>
      <c r="J512">
        <v>16.3</v>
      </c>
    </row>
    <row r="513" spans="1:14" x14ac:dyDescent="0.55000000000000004">
      <c r="A513" t="s">
        <v>21</v>
      </c>
      <c r="B513">
        <v>64.8</v>
      </c>
      <c r="C513" t="s">
        <v>2</v>
      </c>
      <c r="D513">
        <v>8.3000000000000007</v>
      </c>
      <c r="E513" t="s">
        <v>13</v>
      </c>
      <c r="F513">
        <v>11.4</v>
      </c>
      <c r="G513" t="s">
        <v>11</v>
      </c>
      <c r="H513">
        <v>15.5</v>
      </c>
    </row>
    <row r="514" spans="1:14" x14ac:dyDescent="0.55000000000000004">
      <c r="A514" t="s">
        <v>6</v>
      </c>
      <c r="B514">
        <v>65</v>
      </c>
      <c r="C514" t="s">
        <v>11</v>
      </c>
      <c r="D514">
        <v>7.5</v>
      </c>
      <c r="E514" t="s">
        <v>13</v>
      </c>
      <c r="F514">
        <v>7.5</v>
      </c>
      <c r="G514" t="s">
        <v>12</v>
      </c>
      <c r="H514">
        <v>5</v>
      </c>
      <c r="I514" t="s">
        <v>7</v>
      </c>
      <c r="J514">
        <v>5</v>
      </c>
      <c r="K514" t="s">
        <v>1</v>
      </c>
      <c r="L514">
        <v>5</v>
      </c>
      <c r="M514" t="s">
        <v>4</v>
      </c>
      <c r="N514">
        <v>5</v>
      </c>
    </row>
    <row r="515" spans="1:14" x14ac:dyDescent="0.55000000000000004">
      <c r="A515" t="s">
        <v>25</v>
      </c>
      <c r="B515">
        <v>55</v>
      </c>
      <c r="C515" t="s">
        <v>2</v>
      </c>
      <c r="D515">
        <v>25</v>
      </c>
      <c r="E515" t="s">
        <v>11</v>
      </c>
      <c r="F515">
        <v>20</v>
      </c>
    </row>
    <row r="516" spans="1:14" x14ac:dyDescent="0.55000000000000004">
      <c r="A516" t="s">
        <v>25</v>
      </c>
      <c r="B516">
        <v>55</v>
      </c>
      <c r="C516" t="s">
        <v>2</v>
      </c>
      <c r="D516">
        <v>25</v>
      </c>
      <c r="E516" t="s">
        <v>13</v>
      </c>
      <c r="F516">
        <v>10</v>
      </c>
      <c r="G516" t="s">
        <v>11</v>
      </c>
      <c r="H516">
        <v>10</v>
      </c>
    </row>
    <row r="517" spans="1:14" x14ac:dyDescent="0.55000000000000004">
      <c r="A517" t="s">
        <v>5</v>
      </c>
      <c r="B517">
        <v>60</v>
      </c>
      <c r="C517" t="s">
        <v>6</v>
      </c>
      <c r="D517">
        <v>17.5</v>
      </c>
      <c r="E517" t="s">
        <v>7</v>
      </c>
      <c r="F517">
        <v>22.5</v>
      </c>
    </row>
    <row r="518" spans="1:14" x14ac:dyDescent="0.55000000000000004">
      <c r="A518" t="s">
        <v>25</v>
      </c>
      <c r="B518">
        <v>62</v>
      </c>
      <c r="C518" t="s">
        <v>2</v>
      </c>
      <c r="D518">
        <v>14</v>
      </c>
      <c r="E518" t="s">
        <v>11</v>
      </c>
      <c r="F518">
        <v>16</v>
      </c>
      <c r="G518" t="s">
        <v>12</v>
      </c>
      <c r="H518">
        <v>8</v>
      </c>
    </row>
    <row r="519" spans="1:14" x14ac:dyDescent="0.55000000000000004">
      <c r="A519" t="s">
        <v>25</v>
      </c>
      <c r="B519">
        <v>62</v>
      </c>
      <c r="C519" t="s">
        <v>2</v>
      </c>
      <c r="D519">
        <v>14</v>
      </c>
      <c r="E519" t="s">
        <v>11</v>
      </c>
      <c r="F519">
        <f>0.833*16</f>
        <v>13.327999999999999</v>
      </c>
      <c r="G519" t="s">
        <v>12</v>
      </c>
      <c r="H519">
        <f>0.167*16</f>
        <v>2.6720000000000002</v>
      </c>
      <c r="I519" t="s">
        <v>13</v>
      </c>
      <c r="J519">
        <f>0.15*8</f>
        <v>1.2</v>
      </c>
      <c r="K519" t="s">
        <v>3</v>
      </c>
      <c r="L519">
        <f>0.15*8</f>
        <v>1.2</v>
      </c>
    </row>
    <row r="520" spans="1:14" x14ac:dyDescent="0.55000000000000004">
      <c r="A520" t="s">
        <v>13</v>
      </c>
      <c r="B520">
        <v>42</v>
      </c>
      <c r="C520" t="s">
        <v>20</v>
      </c>
      <c r="D520">
        <v>20</v>
      </c>
      <c r="E520" t="s">
        <v>21</v>
      </c>
      <c r="F520">
        <v>22.5</v>
      </c>
      <c r="G520" t="s">
        <v>2</v>
      </c>
      <c r="H520">
        <v>8</v>
      </c>
      <c r="I520" t="s">
        <v>11</v>
      </c>
      <c r="J520">
        <v>5</v>
      </c>
      <c r="K520" t="s">
        <v>9</v>
      </c>
      <c r="L520">
        <v>2.5</v>
      </c>
    </row>
    <row r="521" spans="1:14" x14ac:dyDescent="0.55000000000000004">
      <c r="A521" t="s">
        <v>6</v>
      </c>
      <c r="B521">
        <v>70</v>
      </c>
      <c r="C521" t="s">
        <v>13</v>
      </c>
      <c r="D521">
        <v>15</v>
      </c>
      <c r="E521" t="s">
        <v>35</v>
      </c>
      <c r="F521">
        <v>15</v>
      </c>
    </row>
    <row r="522" spans="1:14" x14ac:dyDescent="0.55000000000000004">
      <c r="A522" t="s">
        <v>11</v>
      </c>
      <c r="B522">
        <v>44</v>
      </c>
      <c r="C522" t="s">
        <v>21</v>
      </c>
      <c r="D522">
        <v>44</v>
      </c>
      <c r="E522" t="s">
        <v>12</v>
      </c>
      <c r="F522">
        <v>6</v>
      </c>
      <c r="G522" t="s">
        <v>2</v>
      </c>
      <c r="H522">
        <v>6</v>
      </c>
    </row>
    <row r="523" spans="1:14" x14ac:dyDescent="0.55000000000000004">
      <c r="A523" t="s">
        <v>21</v>
      </c>
      <c r="B523">
        <v>55</v>
      </c>
      <c r="C523" t="s">
        <v>11</v>
      </c>
      <c r="D523">
        <v>35</v>
      </c>
      <c r="E523" t="s">
        <v>2</v>
      </c>
      <c r="F523">
        <v>10</v>
      </c>
    </row>
    <row r="524" spans="1:14" x14ac:dyDescent="0.55000000000000004">
      <c r="A524" t="s">
        <v>11</v>
      </c>
      <c r="B524">
        <v>54</v>
      </c>
      <c r="C524" t="s">
        <v>21</v>
      </c>
      <c r="D524">
        <v>36</v>
      </c>
      <c r="E524" t="s">
        <v>12</v>
      </c>
      <c r="F524">
        <v>10</v>
      </c>
    </row>
    <row r="525" spans="1:14" x14ac:dyDescent="0.55000000000000004">
      <c r="A525" t="s">
        <v>13</v>
      </c>
      <c r="B525">
        <v>60</v>
      </c>
      <c r="C525" t="s">
        <v>10</v>
      </c>
      <c r="D525">
        <v>30</v>
      </c>
      <c r="E525" t="s">
        <v>28</v>
      </c>
      <c r="F525">
        <v>10</v>
      </c>
    </row>
    <row r="526" spans="1:14" x14ac:dyDescent="0.55000000000000004">
      <c r="A526" t="s">
        <v>17</v>
      </c>
      <c r="B526">
        <f>0.8*0.75*96</f>
        <v>57.600000000000009</v>
      </c>
      <c r="C526" t="s">
        <v>3</v>
      </c>
      <c r="D526">
        <f>0.2*0.75*96</f>
        <v>14.400000000000002</v>
      </c>
      <c r="E526" t="s">
        <v>8</v>
      </c>
      <c r="F526">
        <f>0.2*96</f>
        <v>19.200000000000003</v>
      </c>
      <c r="G526" t="s">
        <v>9</v>
      </c>
      <c r="H526">
        <f>0.05*96</f>
        <v>4.8000000000000007</v>
      </c>
      <c r="I526" t="s">
        <v>10</v>
      </c>
      <c r="J526">
        <v>4</v>
      </c>
    </row>
    <row r="527" spans="1:14" x14ac:dyDescent="0.55000000000000004">
      <c r="A527" t="s">
        <v>12</v>
      </c>
      <c r="B527">
        <v>10</v>
      </c>
      <c r="C527" t="s">
        <v>11</v>
      </c>
      <c r="D527">
        <v>35</v>
      </c>
      <c r="E527" t="s">
        <v>21</v>
      </c>
      <c r="F527">
        <v>55</v>
      </c>
    </row>
    <row r="528" spans="1:14" x14ac:dyDescent="0.55000000000000004">
      <c r="A528" t="s">
        <v>21</v>
      </c>
      <c r="B528">
        <v>49</v>
      </c>
      <c r="C528" t="s">
        <v>11</v>
      </c>
      <c r="D528">
        <v>44</v>
      </c>
      <c r="E528" t="s">
        <v>2</v>
      </c>
      <c r="F528">
        <v>7</v>
      </c>
    </row>
    <row r="529" spans="1:10" x14ac:dyDescent="0.55000000000000004">
      <c r="A529" t="s">
        <v>17</v>
      </c>
      <c r="B529">
        <v>70</v>
      </c>
      <c r="C529" t="s">
        <v>13</v>
      </c>
      <c r="D529">
        <v>2</v>
      </c>
      <c r="E529" t="s">
        <v>4</v>
      </c>
      <c r="F529">
        <v>6</v>
      </c>
      <c r="G529" t="s">
        <v>8</v>
      </c>
      <c r="H529">
        <v>22</v>
      </c>
    </row>
    <row r="530" spans="1:10" x14ac:dyDescent="0.55000000000000004">
      <c r="A530" t="s">
        <v>18</v>
      </c>
      <c r="B530">
        <v>75</v>
      </c>
      <c r="C530" t="s">
        <v>9</v>
      </c>
      <c r="D530">
        <v>25</v>
      </c>
    </row>
    <row r="531" spans="1:10" x14ac:dyDescent="0.55000000000000004">
      <c r="A531" t="s">
        <v>2</v>
      </c>
      <c r="B531">
        <v>19.399999999999999</v>
      </c>
      <c r="C531" t="s">
        <v>3</v>
      </c>
      <c r="D531">
        <v>24.8</v>
      </c>
      <c r="E531" t="s">
        <v>21</v>
      </c>
      <c r="F531">
        <v>55.8</v>
      </c>
    </row>
    <row r="532" spans="1:10" x14ac:dyDescent="0.55000000000000004">
      <c r="A532" t="s">
        <v>21</v>
      </c>
      <c r="B532">
        <v>48</v>
      </c>
      <c r="C532" t="s">
        <v>11</v>
      </c>
      <c r="D532">
        <v>40</v>
      </c>
      <c r="E532" t="s">
        <v>2</v>
      </c>
      <c r="F532">
        <v>7</v>
      </c>
      <c r="G532" t="s">
        <v>12</v>
      </c>
      <c r="H532">
        <v>5</v>
      </c>
    </row>
    <row r="533" spans="1:10" x14ac:dyDescent="0.55000000000000004">
      <c r="A533" t="s">
        <v>2</v>
      </c>
      <c r="B533">
        <v>22</v>
      </c>
      <c r="C533" t="s">
        <v>3</v>
      </c>
      <c r="D533">
        <v>24</v>
      </c>
      <c r="E533" t="s">
        <v>21</v>
      </c>
      <c r="F533">
        <v>54</v>
      </c>
    </row>
    <row r="534" spans="1:10" x14ac:dyDescent="0.55000000000000004">
      <c r="A534" t="s">
        <v>6</v>
      </c>
      <c r="B534">
        <v>61</v>
      </c>
      <c r="C534" t="s">
        <v>11</v>
      </c>
      <c r="D534">
        <v>29</v>
      </c>
      <c r="E534" t="s">
        <v>1</v>
      </c>
      <c r="F534">
        <v>10</v>
      </c>
    </row>
    <row r="535" spans="1:10" x14ac:dyDescent="0.55000000000000004">
      <c r="A535" t="s">
        <v>17</v>
      </c>
      <c r="B535">
        <v>78</v>
      </c>
      <c r="C535" t="s">
        <v>52</v>
      </c>
      <c r="D535">
        <v>10</v>
      </c>
      <c r="E535" t="s">
        <v>32</v>
      </c>
      <c r="F535">
        <v>4</v>
      </c>
      <c r="G535" t="s">
        <v>8</v>
      </c>
      <c r="H535">
        <v>4</v>
      </c>
      <c r="I535" t="s">
        <v>9</v>
      </c>
      <c r="J535">
        <v>3</v>
      </c>
    </row>
    <row r="536" spans="1:10" x14ac:dyDescent="0.55000000000000004">
      <c r="A536" t="s">
        <v>11</v>
      </c>
      <c r="B536">
        <v>46</v>
      </c>
      <c r="C536" t="s">
        <v>21</v>
      </c>
      <c r="D536">
        <v>42</v>
      </c>
      <c r="E536" t="s">
        <v>2</v>
      </c>
      <c r="F536">
        <v>7</v>
      </c>
      <c r="G536" t="s">
        <v>4</v>
      </c>
      <c r="H536">
        <v>5</v>
      </c>
    </row>
    <row r="537" spans="1:10" x14ac:dyDescent="0.55000000000000004">
      <c r="A537" t="s">
        <v>5</v>
      </c>
      <c r="B537">
        <v>60</v>
      </c>
      <c r="C537" t="s">
        <v>6</v>
      </c>
      <c r="D537">
        <v>15</v>
      </c>
      <c r="E537" t="s">
        <v>11</v>
      </c>
      <c r="F537">
        <v>25</v>
      </c>
    </row>
    <row r="538" spans="1:10" x14ac:dyDescent="0.55000000000000004">
      <c r="A538" t="s">
        <v>6</v>
      </c>
      <c r="B538">
        <v>60.5</v>
      </c>
      <c r="C538" t="s">
        <v>11</v>
      </c>
      <c r="D538">
        <v>28.5</v>
      </c>
      <c r="E538" t="s">
        <v>1</v>
      </c>
      <c r="F538">
        <v>11</v>
      </c>
    </row>
    <row r="539" spans="1:10" x14ac:dyDescent="0.55000000000000004">
      <c r="A539" t="s">
        <v>5</v>
      </c>
      <c r="B539">
        <v>65</v>
      </c>
      <c r="C539" t="s">
        <v>6</v>
      </c>
      <c r="D539">
        <v>5</v>
      </c>
      <c r="E539" t="s">
        <v>11</v>
      </c>
      <c r="F539">
        <v>30</v>
      </c>
    </row>
    <row r="540" spans="1:10" x14ac:dyDescent="0.55000000000000004">
      <c r="A540" t="s">
        <v>11</v>
      </c>
      <c r="B540">
        <v>55</v>
      </c>
      <c r="C540" t="s">
        <v>13</v>
      </c>
      <c r="D540">
        <v>5</v>
      </c>
      <c r="E540" t="s">
        <v>21</v>
      </c>
      <c r="F540">
        <v>30</v>
      </c>
      <c r="G540" t="s">
        <v>20</v>
      </c>
      <c r="H540">
        <v>10</v>
      </c>
    </row>
    <row r="541" spans="1:10" x14ac:dyDescent="0.55000000000000004">
      <c r="A541" t="s">
        <v>40</v>
      </c>
      <c r="B541">
        <v>36</v>
      </c>
      <c r="C541" t="s">
        <v>2</v>
      </c>
      <c r="D541">
        <v>24</v>
      </c>
      <c r="E541" t="s">
        <v>3</v>
      </c>
      <c r="F541">
        <v>20</v>
      </c>
      <c r="G541" t="s">
        <v>4</v>
      </c>
      <c r="H541">
        <v>20</v>
      </c>
    </row>
    <row r="542" spans="1:10" x14ac:dyDescent="0.55000000000000004">
      <c r="A542" t="s">
        <v>4</v>
      </c>
      <c r="B542">
        <v>56</v>
      </c>
      <c r="C542" t="s">
        <v>2</v>
      </c>
      <c r="D542">
        <v>24</v>
      </c>
      <c r="E542" t="s">
        <v>3</v>
      </c>
      <c r="F542">
        <v>20</v>
      </c>
    </row>
    <row r="543" spans="1:10" x14ac:dyDescent="0.55000000000000004">
      <c r="A543" t="s">
        <v>6</v>
      </c>
      <c r="B543">
        <v>59</v>
      </c>
      <c r="C543" t="s">
        <v>11</v>
      </c>
      <c r="D543">
        <v>31</v>
      </c>
      <c r="E543" t="s">
        <v>1</v>
      </c>
      <c r="F543">
        <v>10</v>
      </c>
    </row>
    <row r="544" spans="1:10" x14ac:dyDescent="0.55000000000000004">
      <c r="A544" t="s">
        <v>11</v>
      </c>
      <c r="B544">
        <v>42</v>
      </c>
      <c r="C544" t="s">
        <v>21</v>
      </c>
      <c r="D544">
        <v>42</v>
      </c>
      <c r="E544" t="s">
        <v>12</v>
      </c>
      <c r="F544">
        <v>16</v>
      </c>
    </row>
    <row r="545" spans="1:12" x14ac:dyDescent="0.55000000000000004">
      <c r="A545" t="s">
        <v>2</v>
      </c>
      <c r="B545">
        <v>28.5</v>
      </c>
      <c r="C545" t="s">
        <v>5</v>
      </c>
      <c r="D545">
        <v>56.5</v>
      </c>
      <c r="E545" t="s">
        <v>6</v>
      </c>
      <c r="F545">
        <v>15</v>
      </c>
    </row>
    <row r="546" spans="1:12" x14ac:dyDescent="0.55000000000000004">
      <c r="A546" t="s">
        <v>12</v>
      </c>
      <c r="B546">
        <v>35</v>
      </c>
      <c r="C546" t="s">
        <v>5</v>
      </c>
      <c r="D546">
        <v>65</v>
      </c>
    </row>
    <row r="547" spans="1:12" x14ac:dyDescent="0.55000000000000004">
      <c r="A547" t="s">
        <v>11</v>
      </c>
      <c r="B547">
        <v>46</v>
      </c>
      <c r="C547" t="s">
        <v>21</v>
      </c>
      <c r="D547">
        <v>46</v>
      </c>
      <c r="E547" t="s">
        <v>2</v>
      </c>
      <c r="F547">
        <v>8</v>
      </c>
    </row>
    <row r="548" spans="1:12" x14ac:dyDescent="0.55000000000000004">
      <c r="A548" t="s">
        <v>12</v>
      </c>
      <c r="B548">
        <v>20</v>
      </c>
      <c r="C548" t="s">
        <v>11</v>
      </c>
      <c r="D548">
        <v>40</v>
      </c>
      <c r="E548" t="s">
        <v>21</v>
      </c>
      <c r="F548">
        <v>40</v>
      </c>
    </row>
    <row r="549" spans="1:12" x14ac:dyDescent="0.55000000000000004">
      <c r="A549" t="s">
        <v>21</v>
      </c>
      <c r="B549">
        <v>66</v>
      </c>
      <c r="C549" t="s">
        <v>2</v>
      </c>
      <c r="D549">
        <v>9</v>
      </c>
      <c r="E549" t="s">
        <v>11</v>
      </c>
      <c r="F549">
        <v>16</v>
      </c>
      <c r="G549" t="s">
        <v>13</v>
      </c>
      <c r="H549">
        <v>9</v>
      </c>
    </row>
    <row r="550" spans="1:12" x14ac:dyDescent="0.55000000000000004">
      <c r="A550" t="s">
        <v>20</v>
      </c>
      <c r="B550">
        <v>50</v>
      </c>
      <c r="C550" t="s">
        <v>13</v>
      </c>
      <c r="D550">
        <v>15</v>
      </c>
      <c r="E550" t="s">
        <v>11</v>
      </c>
      <c r="F550">
        <v>25</v>
      </c>
      <c r="G550" t="s">
        <v>27</v>
      </c>
      <c r="H550">
        <v>3</v>
      </c>
      <c r="I550" t="s">
        <v>23</v>
      </c>
      <c r="J550">
        <v>7</v>
      </c>
    </row>
    <row r="551" spans="1:12" x14ac:dyDescent="0.55000000000000004">
      <c r="A551" t="s">
        <v>5</v>
      </c>
      <c r="B551">
        <v>65</v>
      </c>
      <c r="C551" t="s">
        <v>6</v>
      </c>
      <c r="D551">
        <v>20</v>
      </c>
      <c r="E551" t="s">
        <v>11</v>
      </c>
      <c r="F551">
        <v>15</v>
      </c>
    </row>
    <row r="552" spans="1:12" x14ac:dyDescent="0.55000000000000004">
      <c r="A552" t="s">
        <v>17</v>
      </c>
      <c r="B552">
        <f>0.75*96</f>
        <v>72</v>
      </c>
      <c r="C552" t="s">
        <v>8</v>
      </c>
      <c r="D552">
        <f>0.15*96</f>
        <v>14.399999999999999</v>
      </c>
      <c r="E552" t="s">
        <v>9</v>
      </c>
      <c r="F552">
        <f>0.1*96</f>
        <v>9.6000000000000014</v>
      </c>
      <c r="G552" t="s">
        <v>10</v>
      </c>
      <c r="H552">
        <v>4</v>
      </c>
    </row>
    <row r="553" spans="1:12" x14ac:dyDescent="0.55000000000000004">
      <c r="A553" t="s">
        <v>6</v>
      </c>
      <c r="B553">
        <v>65</v>
      </c>
      <c r="C553" t="s">
        <v>11</v>
      </c>
      <c r="D553">
        <v>15</v>
      </c>
      <c r="E553" t="s">
        <v>12</v>
      </c>
      <c r="F553">
        <v>10</v>
      </c>
      <c r="G553" t="s">
        <v>4</v>
      </c>
      <c r="H553">
        <v>4</v>
      </c>
      <c r="I553" t="s">
        <v>1</v>
      </c>
      <c r="J553">
        <v>6</v>
      </c>
    </row>
    <row r="554" spans="1:12" x14ac:dyDescent="0.55000000000000004">
      <c r="A554" t="s">
        <v>21</v>
      </c>
      <c r="B554">
        <v>44</v>
      </c>
      <c r="C554" t="s">
        <v>20</v>
      </c>
      <c r="D554">
        <v>11</v>
      </c>
      <c r="E554" t="s">
        <v>11</v>
      </c>
      <c r="F554">
        <v>10</v>
      </c>
      <c r="G554" t="s">
        <v>13</v>
      </c>
      <c r="H554">
        <v>10</v>
      </c>
      <c r="I554" t="s">
        <v>23</v>
      </c>
      <c r="J554">
        <v>25</v>
      </c>
    </row>
    <row r="555" spans="1:12" x14ac:dyDescent="0.55000000000000004">
      <c r="A555" t="s">
        <v>18</v>
      </c>
      <c r="B555">
        <v>40</v>
      </c>
      <c r="C555" t="s">
        <v>11</v>
      </c>
      <c r="D555">
        <v>30</v>
      </c>
      <c r="E555" t="s">
        <v>13</v>
      </c>
      <c r="F555">
        <v>10</v>
      </c>
      <c r="G555" t="s">
        <v>15</v>
      </c>
      <c r="H555">
        <v>20</v>
      </c>
    </row>
    <row r="556" spans="1:12" s="1" customFormat="1" x14ac:dyDescent="0.55000000000000004">
      <c r="A556" s="1" t="s">
        <v>55</v>
      </c>
    </row>
    <row r="557" spans="1:12" x14ac:dyDescent="0.55000000000000004">
      <c r="A557" t="s">
        <v>13</v>
      </c>
      <c r="B557">
        <v>60</v>
      </c>
      <c r="C557" t="s">
        <v>10</v>
      </c>
      <c r="D557">
        <v>35</v>
      </c>
      <c r="E557" t="s">
        <v>21</v>
      </c>
      <c r="F557">
        <v>5</v>
      </c>
    </row>
    <row r="558" spans="1:12" x14ac:dyDescent="0.55000000000000004">
      <c r="A558" t="s">
        <v>29</v>
      </c>
      <c r="B558">
        <v>55</v>
      </c>
      <c r="C558" t="s">
        <v>11</v>
      </c>
      <c r="D558">
        <v>25</v>
      </c>
      <c r="E558" t="s">
        <v>9</v>
      </c>
      <c r="F558">
        <v>20</v>
      </c>
    </row>
    <row r="559" spans="1:12" x14ac:dyDescent="0.55000000000000004">
      <c r="A559" t="s">
        <v>13</v>
      </c>
      <c r="B559">
        <v>69</v>
      </c>
      <c r="C559" t="s">
        <v>14</v>
      </c>
      <c r="D559">
        <v>8.5</v>
      </c>
      <c r="E559" t="s">
        <v>10</v>
      </c>
      <c r="F559">
        <v>3</v>
      </c>
      <c r="G559" t="s">
        <v>15</v>
      </c>
      <c r="H559">
        <v>14.5</v>
      </c>
      <c r="I559" t="s">
        <v>8</v>
      </c>
      <c r="J559">
        <v>5</v>
      </c>
    </row>
    <row r="560" spans="1:12" x14ac:dyDescent="0.55000000000000004">
      <c r="A560" t="s">
        <v>17</v>
      </c>
      <c r="B560">
        <v>76</v>
      </c>
      <c r="C560" t="s">
        <v>30</v>
      </c>
      <c r="D560">
        <v>4</v>
      </c>
      <c r="E560" t="s">
        <v>57</v>
      </c>
      <c r="F560">
        <f>0.45*20</f>
        <v>9</v>
      </c>
      <c r="G560" t="s">
        <v>32</v>
      </c>
      <c r="H560">
        <f>0.2*20</f>
        <v>4</v>
      </c>
      <c r="I560" t="s">
        <v>8</v>
      </c>
      <c r="J560">
        <f>0.2*20</f>
        <v>4</v>
      </c>
      <c r="K560" t="s">
        <v>9</v>
      </c>
      <c r="L560">
        <f>0.15*20</f>
        <v>3</v>
      </c>
    </row>
    <row r="561" spans="1:14" x14ac:dyDescent="0.55000000000000004">
      <c r="A561" t="s">
        <v>13</v>
      </c>
      <c r="B561">
        <f>0.7*0.75*96</f>
        <v>50.399999999999991</v>
      </c>
      <c r="C561" t="s">
        <v>17</v>
      </c>
      <c r="D561">
        <f>0.3*0.75*96</f>
        <v>21.599999999999998</v>
      </c>
      <c r="E561" t="s">
        <v>8</v>
      </c>
      <c r="F561">
        <f>0.2*96</f>
        <v>19.200000000000003</v>
      </c>
      <c r="G561" t="s">
        <v>9</v>
      </c>
      <c r="H561">
        <f>0.05*96</f>
        <v>4.8000000000000007</v>
      </c>
      <c r="I561" t="s">
        <v>10</v>
      </c>
      <c r="J561">
        <v>4</v>
      </c>
    </row>
    <row r="562" spans="1:14" x14ac:dyDescent="0.55000000000000004">
      <c r="A562" t="s">
        <v>11</v>
      </c>
      <c r="B562">
        <v>52.5</v>
      </c>
      <c r="C562" t="s">
        <v>21</v>
      </c>
      <c r="D562">
        <v>42.5</v>
      </c>
      <c r="E562" t="s">
        <v>2</v>
      </c>
      <c r="F562">
        <v>5</v>
      </c>
    </row>
    <row r="563" spans="1:14" x14ac:dyDescent="0.55000000000000004">
      <c r="A563" t="s">
        <v>17</v>
      </c>
      <c r="B563">
        <v>76</v>
      </c>
      <c r="C563" t="s">
        <v>30</v>
      </c>
      <c r="D563">
        <v>3</v>
      </c>
      <c r="E563" t="s">
        <v>15</v>
      </c>
      <c r="F563">
        <v>10</v>
      </c>
      <c r="G563" t="s">
        <v>32</v>
      </c>
      <c r="H563">
        <v>4</v>
      </c>
      <c r="I563" t="s">
        <v>8</v>
      </c>
      <c r="J563">
        <v>4</v>
      </c>
      <c r="K563" t="s">
        <v>9</v>
      </c>
      <c r="L563">
        <v>3</v>
      </c>
    </row>
    <row r="564" spans="1:14" x14ac:dyDescent="0.55000000000000004">
      <c r="A564" t="s">
        <v>21</v>
      </c>
      <c r="B564">
        <v>47</v>
      </c>
      <c r="C564" t="s">
        <v>11</v>
      </c>
      <c r="D564">
        <v>49</v>
      </c>
      <c r="E564" t="s">
        <v>2</v>
      </c>
      <c r="F564">
        <v>4</v>
      </c>
    </row>
    <row r="565" spans="1:14" x14ac:dyDescent="0.55000000000000004">
      <c r="A565" t="s">
        <v>2</v>
      </c>
      <c r="B565">
        <v>35</v>
      </c>
      <c r="C565" t="s">
        <v>42</v>
      </c>
      <c r="D565">
        <v>65</v>
      </c>
    </row>
    <row r="566" spans="1:14" x14ac:dyDescent="0.55000000000000004">
      <c r="A566" t="s">
        <v>3</v>
      </c>
      <c r="B566">
        <f>0.7*0.75*96</f>
        <v>50.399999999999991</v>
      </c>
      <c r="C566" t="s">
        <v>17</v>
      </c>
      <c r="D566">
        <f>0.3*0.75*96</f>
        <v>21.599999999999998</v>
      </c>
      <c r="E566" t="s">
        <v>8</v>
      </c>
      <c r="F566">
        <f>0.2*96</f>
        <v>19.200000000000003</v>
      </c>
      <c r="G566" t="s">
        <v>9</v>
      </c>
      <c r="H566">
        <f>0.05*96</f>
        <v>4.8000000000000007</v>
      </c>
      <c r="I566" t="s">
        <v>10</v>
      </c>
      <c r="J566">
        <v>4</v>
      </c>
    </row>
    <row r="567" spans="1:14" x14ac:dyDescent="0.55000000000000004">
      <c r="A567" t="s">
        <v>18</v>
      </c>
      <c r="B567">
        <v>16</v>
      </c>
      <c r="C567" t="s">
        <v>13</v>
      </c>
      <c r="D567">
        <v>64</v>
      </c>
      <c r="E567" t="s">
        <v>15</v>
      </c>
      <c r="F567">
        <v>20</v>
      </c>
    </row>
    <row r="568" spans="1:14" x14ac:dyDescent="0.55000000000000004">
      <c r="A568" t="s">
        <v>21</v>
      </c>
      <c r="B568">
        <v>63.8</v>
      </c>
      <c r="C568" t="s">
        <v>2</v>
      </c>
      <c r="D568">
        <v>11.4</v>
      </c>
      <c r="E568" t="s">
        <v>13</v>
      </c>
      <c r="F568">
        <v>17.2</v>
      </c>
      <c r="G568" t="s">
        <v>11</v>
      </c>
      <c r="H568">
        <v>7.6</v>
      </c>
    </row>
    <row r="569" spans="1:14" x14ac:dyDescent="0.55000000000000004">
      <c r="A569" t="s">
        <v>11</v>
      </c>
      <c r="B569">
        <v>45</v>
      </c>
      <c r="C569" t="s">
        <v>13</v>
      </c>
      <c r="D569">
        <v>5</v>
      </c>
      <c r="E569" t="s">
        <v>12</v>
      </c>
      <c r="F569">
        <v>10</v>
      </c>
      <c r="G569" t="s">
        <v>21</v>
      </c>
      <c r="H569">
        <v>30</v>
      </c>
      <c r="I569" t="s">
        <v>20</v>
      </c>
      <c r="J569">
        <v>10</v>
      </c>
    </row>
    <row r="570" spans="1:14" x14ac:dyDescent="0.55000000000000004">
      <c r="A570" t="s">
        <v>17</v>
      </c>
      <c r="B570">
        <f>0.75*96</f>
        <v>72</v>
      </c>
      <c r="C570" t="s">
        <v>8</v>
      </c>
      <c r="D570">
        <f>0.2*96</f>
        <v>19.200000000000003</v>
      </c>
      <c r="E570" t="s">
        <v>9</v>
      </c>
      <c r="F570">
        <f>0.05*96</f>
        <v>4.8000000000000007</v>
      </c>
      <c r="G570" t="s">
        <v>10</v>
      </c>
      <c r="H570">
        <v>4</v>
      </c>
    </row>
    <row r="571" spans="1:14" x14ac:dyDescent="0.55000000000000004">
      <c r="A571" t="s">
        <v>20</v>
      </c>
      <c r="B571">
        <v>50</v>
      </c>
      <c r="C571" t="s">
        <v>13</v>
      </c>
      <c r="D571">
        <v>15</v>
      </c>
      <c r="E571" t="s">
        <v>11</v>
      </c>
      <c r="F571">
        <v>32</v>
      </c>
      <c r="G571" t="s">
        <v>27</v>
      </c>
      <c r="H571">
        <v>3</v>
      </c>
    </row>
    <row r="572" spans="1:14" x14ac:dyDescent="0.55000000000000004">
      <c r="A572" t="s">
        <v>17</v>
      </c>
      <c r="B572">
        <v>76</v>
      </c>
      <c r="C572" t="s">
        <v>30</v>
      </c>
      <c r="D572">
        <v>2</v>
      </c>
      <c r="E572" t="s">
        <v>24</v>
      </c>
      <c r="F572">
        <v>2</v>
      </c>
      <c r="G572" t="s">
        <v>15</v>
      </c>
      <c r="H572">
        <v>10</v>
      </c>
      <c r="I572" t="s">
        <v>32</v>
      </c>
      <c r="J572">
        <v>4</v>
      </c>
      <c r="K572" t="s">
        <v>8</v>
      </c>
      <c r="L572">
        <v>4</v>
      </c>
      <c r="M572" t="s">
        <v>9</v>
      </c>
      <c r="N572">
        <v>2</v>
      </c>
    </row>
    <row r="573" spans="1:14" x14ac:dyDescent="0.55000000000000004">
      <c r="A573" t="s">
        <v>6</v>
      </c>
      <c r="B573">
        <v>65</v>
      </c>
      <c r="C573" t="s">
        <v>21</v>
      </c>
      <c r="D573">
        <v>35</v>
      </c>
    </row>
    <row r="574" spans="1:14" x14ac:dyDescent="0.55000000000000004">
      <c r="A574" t="s">
        <v>11</v>
      </c>
      <c r="B574">
        <v>45</v>
      </c>
      <c r="C574" t="s">
        <v>21</v>
      </c>
      <c r="D574">
        <v>55</v>
      </c>
    </row>
    <row r="575" spans="1:14" x14ac:dyDescent="0.55000000000000004">
      <c r="A575" t="s">
        <v>17</v>
      </c>
      <c r="B575">
        <v>64</v>
      </c>
      <c r="C575" t="s">
        <v>3</v>
      </c>
      <c r="D575">
        <v>8</v>
      </c>
      <c r="E575" t="s">
        <v>4</v>
      </c>
      <c r="F575">
        <v>6</v>
      </c>
      <c r="G575" t="s">
        <v>8</v>
      </c>
      <c r="H575">
        <v>22</v>
      </c>
    </row>
    <row r="576" spans="1:14" x14ac:dyDescent="0.55000000000000004">
      <c r="A576" t="s">
        <v>6</v>
      </c>
      <c r="B576">
        <v>65</v>
      </c>
      <c r="C576" t="s">
        <v>11</v>
      </c>
      <c r="D576">
        <v>7.5</v>
      </c>
      <c r="E576" t="s">
        <v>13</v>
      </c>
      <c r="F576">
        <v>7.5</v>
      </c>
      <c r="G576" t="s">
        <v>12</v>
      </c>
      <c r="H576">
        <v>5</v>
      </c>
      <c r="I576" t="s">
        <v>7</v>
      </c>
      <c r="J576">
        <v>5</v>
      </c>
      <c r="K576" t="s">
        <v>1</v>
      </c>
      <c r="L576">
        <v>10</v>
      </c>
    </row>
    <row r="577" spans="1:14" x14ac:dyDescent="0.55000000000000004">
      <c r="A577" t="s">
        <v>33</v>
      </c>
      <c r="B577">
        <v>55</v>
      </c>
      <c r="C577" t="s">
        <v>2</v>
      </c>
      <c r="D577">
        <v>25</v>
      </c>
      <c r="E577" t="s">
        <v>11</v>
      </c>
      <c r="F577">
        <v>20</v>
      </c>
    </row>
    <row r="578" spans="1:14" x14ac:dyDescent="0.55000000000000004">
      <c r="A578" t="s">
        <v>2</v>
      </c>
      <c r="B578">
        <v>89.5</v>
      </c>
      <c r="C578" t="s">
        <v>13</v>
      </c>
      <c r="D578">
        <v>3.5</v>
      </c>
      <c r="E578" t="s">
        <v>4</v>
      </c>
      <c r="F578">
        <v>7</v>
      </c>
    </row>
    <row r="579" spans="1:14" x14ac:dyDescent="0.55000000000000004">
      <c r="A579" t="s">
        <v>17</v>
      </c>
      <c r="B579">
        <v>39</v>
      </c>
      <c r="C579" t="s">
        <v>3</v>
      </c>
      <c r="D579">
        <v>9</v>
      </c>
      <c r="E579" t="s">
        <v>14</v>
      </c>
      <c r="F579">
        <v>15</v>
      </c>
      <c r="G579" t="s">
        <v>30</v>
      </c>
      <c r="H579">
        <v>14</v>
      </c>
      <c r="I579" t="s">
        <v>32</v>
      </c>
      <c r="J579">
        <v>15</v>
      </c>
      <c r="K579" t="s">
        <v>8</v>
      </c>
      <c r="L579">
        <v>6</v>
      </c>
      <c r="M579" t="s">
        <v>4</v>
      </c>
      <c r="N579">
        <v>2</v>
      </c>
    </row>
    <row r="580" spans="1:14" x14ac:dyDescent="0.55000000000000004">
      <c r="A580" t="s">
        <v>12</v>
      </c>
      <c r="B580">
        <v>15</v>
      </c>
      <c r="C580" t="s">
        <v>11</v>
      </c>
      <c r="D580">
        <v>45</v>
      </c>
      <c r="E580" t="s">
        <v>21</v>
      </c>
      <c r="F580">
        <v>40</v>
      </c>
    </row>
    <row r="581" spans="1:14" x14ac:dyDescent="0.55000000000000004">
      <c r="A581" t="s">
        <v>29</v>
      </c>
      <c r="B581">
        <v>77</v>
      </c>
      <c r="C581" t="s">
        <v>9</v>
      </c>
      <c r="D581">
        <v>9.4</v>
      </c>
      <c r="E581" t="s">
        <v>44</v>
      </c>
      <c r="F581">
        <v>13.6</v>
      </c>
    </row>
    <row r="582" spans="1:14" x14ac:dyDescent="0.55000000000000004">
      <c r="A582" t="s">
        <v>17</v>
      </c>
      <c r="B582">
        <v>68</v>
      </c>
      <c r="C582" t="s">
        <v>13</v>
      </c>
      <c r="D582">
        <v>4</v>
      </c>
      <c r="E582" t="s">
        <v>4</v>
      </c>
      <c r="F582">
        <v>6</v>
      </c>
      <c r="G582" t="s">
        <v>8</v>
      </c>
      <c r="H582">
        <v>22</v>
      </c>
    </row>
    <row r="583" spans="1:14" x14ac:dyDescent="0.55000000000000004">
      <c r="A583" t="s">
        <v>6</v>
      </c>
      <c r="B583">
        <v>30</v>
      </c>
      <c r="C583" t="s">
        <v>42</v>
      </c>
      <c r="D583">
        <v>70</v>
      </c>
    </row>
    <row r="584" spans="1:14" x14ac:dyDescent="0.55000000000000004">
      <c r="A584" t="s">
        <v>6</v>
      </c>
      <c r="B584">
        <v>80</v>
      </c>
      <c r="C584" t="s">
        <v>13</v>
      </c>
      <c r="D584">
        <v>10</v>
      </c>
      <c r="E584" t="s">
        <v>35</v>
      </c>
      <c r="F584">
        <v>10</v>
      </c>
    </row>
    <row r="585" spans="1:14" x14ac:dyDescent="0.55000000000000004">
      <c r="A585" t="s">
        <v>2</v>
      </c>
      <c r="B585">
        <v>35</v>
      </c>
      <c r="C585" t="s">
        <v>25</v>
      </c>
      <c r="D585">
        <v>50</v>
      </c>
      <c r="E585" t="s">
        <v>13</v>
      </c>
      <c r="F585">
        <v>15</v>
      </c>
    </row>
    <row r="586" spans="1:14" x14ac:dyDescent="0.55000000000000004">
      <c r="A586" t="s">
        <v>2</v>
      </c>
      <c r="B586">
        <v>15.4</v>
      </c>
      <c r="C586" t="s">
        <v>3</v>
      </c>
      <c r="D586">
        <v>26</v>
      </c>
      <c r="E586" t="s">
        <v>21</v>
      </c>
      <c r="F586">
        <v>58.6</v>
      </c>
    </row>
    <row r="587" spans="1:14" x14ac:dyDescent="0.55000000000000004">
      <c r="A587" t="s">
        <v>25</v>
      </c>
      <c r="B587">
        <v>62.5</v>
      </c>
      <c r="C587" t="s">
        <v>2</v>
      </c>
      <c r="D587">
        <v>12.5</v>
      </c>
      <c r="E587" t="s">
        <v>12</v>
      </c>
      <c r="F587">
        <v>5</v>
      </c>
      <c r="G587" t="s">
        <v>11</v>
      </c>
      <c r="H587">
        <v>17.5</v>
      </c>
      <c r="I587" t="s">
        <v>3</v>
      </c>
      <c r="J587">
        <v>2.5</v>
      </c>
    </row>
    <row r="588" spans="1:14" x14ac:dyDescent="0.55000000000000004">
      <c r="A588" t="s">
        <v>11</v>
      </c>
      <c r="B588">
        <v>47</v>
      </c>
      <c r="C588" t="s">
        <v>20</v>
      </c>
      <c r="D588">
        <v>33</v>
      </c>
      <c r="E588" t="s">
        <v>10</v>
      </c>
      <c r="F588">
        <v>11</v>
      </c>
      <c r="G588" t="s">
        <v>13</v>
      </c>
      <c r="H588">
        <v>8</v>
      </c>
      <c r="I588" t="s">
        <v>9</v>
      </c>
    </row>
    <row r="589" spans="1:14" x14ac:dyDescent="0.55000000000000004">
      <c r="A589" t="s">
        <v>36</v>
      </c>
      <c r="B589">
        <v>68</v>
      </c>
      <c r="C589" t="s">
        <v>11</v>
      </c>
      <c r="D589">
        <v>25</v>
      </c>
      <c r="E589" t="s">
        <v>2</v>
      </c>
      <c r="F589">
        <v>7</v>
      </c>
    </row>
    <row r="590" spans="1:14" x14ac:dyDescent="0.55000000000000004">
      <c r="A590" t="s">
        <v>13</v>
      </c>
      <c r="B590">
        <v>40</v>
      </c>
      <c r="C590" t="s">
        <v>21</v>
      </c>
      <c r="D590">
        <v>60</v>
      </c>
    </row>
    <row r="591" spans="1:14" x14ac:dyDescent="0.55000000000000004">
      <c r="A591" t="s">
        <v>11</v>
      </c>
      <c r="B591">
        <f>0.6*96</f>
        <v>57.599999999999994</v>
      </c>
      <c r="C591" t="s">
        <v>22</v>
      </c>
      <c r="D591">
        <f>0.25*96</f>
        <v>24</v>
      </c>
      <c r="E591" t="s">
        <v>20</v>
      </c>
      <c r="F591">
        <f>0.15*96</f>
        <v>14.399999999999999</v>
      </c>
      <c r="G591" t="s">
        <v>10</v>
      </c>
      <c r="H591">
        <v>4</v>
      </c>
    </row>
    <row r="592" spans="1:14" x14ac:dyDescent="0.55000000000000004">
      <c r="A592" t="s">
        <v>25</v>
      </c>
      <c r="B592">
        <v>32</v>
      </c>
      <c r="C592" t="s">
        <v>33</v>
      </c>
      <c r="D592">
        <v>32</v>
      </c>
      <c r="E592" t="s">
        <v>2</v>
      </c>
      <c r="F592">
        <v>16</v>
      </c>
      <c r="G592" t="s">
        <v>13</v>
      </c>
      <c r="H592">
        <v>5</v>
      </c>
      <c r="I592" t="s">
        <v>11</v>
      </c>
      <c r="J592">
        <v>10</v>
      </c>
      <c r="K592" t="s">
        <v>3</v>
      </c>
      <c r="L592">
        <v>5</v>
      </c>
    </row>
    <row r="593" spans="1:13" x14ac:dyDescent="0.55000000000000004">
      <c r="A593" t="s">
        <v>5</v>
      </c>
      <c r="B593">
        <v>65</v>
      </c>
      <c r="C593" t="s">
        <v>24</v>
      </c>
      <c r="D593">
        <v>35</v>
      </c>
    </row>
    <row r="594" spans="1:13" x14ac:dyDescent="0.55000000000000004">
      <c r="A594" t="s">
        <v>11</v>
      </c>
      <c r="B594">
        <v>33.5</v>
      </c>
      <c r="C594" t="s">
        <v>21</v>
      </c>
      <c r="D594">
        <v>66.5</v>
      </c>
    </row>
    <row r="595" spans="1:13" x14ac:dyDescent="0.55000000000000004">
      <c r="A595" t="s">
        <v>17</v>
      </c>
      <c r="B595">
        <v>48</v>
      </c>
      <c r="C595" t="s">
        <v>14</v>
      </c>
      <c r="D595">
        <v>15</v>
      </c>
      <c r="E595" t="s">
        <v>30</v>
      </c>
      <c r="F595">
        <v>14</v>
      </c>
      <c r="G595" t="s">
        <v>32</v>
      </c>
      <c r="H595">
        <v>15</v>
      </c>
      <c r="I595" t="s">
        <v>8</v>
      </c>
      <c r="J595">
        <v>6</v>
      </c>
      <c r="K595" t="s">
        <v>4</v>
      </c>
      <c r="L595">
        <v>2</v>
      </c>
    </row>
    <row r="596" spans="1:13" x14ac:dyDescent="0.55000000000000004">
      <c r="A596" t="s">
        <v>13</v>
      </c>
      <c r="B596">
        <v>60</v>
      </c>
      <c r="C596" t="s">
        <v>21</v>
      </c>
      <c r="D596">
        <v>20</v>
      </c>
      <c r="E596" t="s">
        <v>20</v>
      </c>
      <c r="F596">
        <v>2.5</v>
      </c>
      <c r="G596" t="s">
        <v>10</v>
      </c>
      <c r="H596">
        <v>12.5</v>
      </c>
      <c r="I596" t="s">
        <v>2</v>
      </c>
      <c r="J596">
        <v>5</v>
      </c>
    </row>
    <row r="597" spans="1:13" x14ac:dyDescent="0.55000000000000004">
      <c r="A597" t="s">
        <v>17</v>
      </c>
      <c r="B597">
        <v>61</v>
      </c>
      <c r="C597" t="s">
        <v>8</v>
      </c>
      <c r="D597">
        <v>15</v>
      </c>
      <c r="E597" t="s">
        <v>30</v>
      </c>
      <c r="F597">
        <v>7</v>
      </c>
      <c r="G597" t="s">
        <v>21</v>
      </c>
      <c r="H597">
        <v>8</v>
      </c>
      <c r="I597" t="s">
        <v>3</v>
      </c>
      <c r="J597">
        <v>6</v>
      </c>
      <c r="K597" t="s">
        <v>4</v>
      </c>
      <c r="L597">
        <v>2</v>
      </c>
      <c r="M597" t="s">
        <v>2</v>
      </c>
    </row>
    <row r="598" spans="1:13" x14ac:dyDescent="0.55000000000000004">
      <c r="A598" t="s">
        <v>25</v>
      </c>
      <c r="B598">
        <v>62.5</v>
      </c>
      <c r="C598" t="s">
        <v>2</v>
      </c>
      <c r="D598">
        <v>12.5</v>
      </c>
      <c r="E598" t="s">
        <v>12</v>
      </c>
      <c r="F598">
        <v>5</v>
      </c>
      <c r="G598" t="s">
        <v>11</v>
      </c>
      <c r="H598">
        <v>20</v>
      </c>
    </row>
    <row r="599" spans="1:13" x14ac:dyDescent="0.55000000000000004">
      <c r="A599" t="s">
        <v>11</v>
      </c>
      <c r="B599">
        <v>52.5</v>
      </c>
      <c r="C599" t="s">
        <v>21</v>
      </c>
      <c r="D599">
        <v>40</v>
      </c>
      <c r="E599" t="s">
        <v>24</v>
      </c>
      <c r="F599">
        <v>7.5</v>
      </c>
    </row>
    <row r="600" spans="1:13" x14ac:dyDescent="0.55000000000000004">
      <c r="A600" t="s">
        <v>5</v>
      </c>
      <c r="B600">
        <v>65</v>
      </c>
      <c r="C600" t="s">
        <v>6</v>
      </c>
      <c r="D600">
        <v>15</v>
      </c>
      <c r="E600" t="s">
        <v>11</v>
      </c>
      <c r="F600">
        <v>20</v>
      </c>
    </row>
    <row r="601" spans="1:13" x14ac:dyDescent="0.55000000000000004">
      <c r="A601" t="s">
        <v>6</v>
      </c>
      <c r="B601">
        <v>65</v>
      </c>
      <c r="C601" t="s">
        <v>11</v>
      </c>
      <c r="D601">
        <v>15</v>
      </c>
      <c r="E601" t="s">
        <v>12</v>
      </c>
      <c r="F601">
        <v>5</v>
      </c>
      <c r="G601" t="s">
        <v>18</v>
      </c>
      <c r="H601">
        <v>5</v>
      </c>
      <c r="I601" t="s">
        <v>1</v>
      </c>
      <c r="J601">
        <v>10</v>
      </c>
    </row>
    <row r="602" spans="1:13" x14ac:dyDescent="0.55000000000000004">
      <c r="A602" t="s">
        <v>35</v>
      </c>
      <c r="B602">
        <v>61</v>
      </c>
      <c r="C602" t="s">
        <v>2</v>
      </c>
      <c r="D602">
        <v>11</v>
      </c>
      <c r="E602" t="s">
        <v>13</v>
      </c>
      <c r="F602">
        <v>8</v>
      </c>
      <c r="G602" t="s">
        <v>3</v>
      </c>
      <c r="H602">
        <v>5</v>
      </c>
      <c r="I602" t="s">
        <v>11</v>
      </c>
      <c r="J602">
        <v>15</v>
      </c>
    </row>
    <row r="603" spans="1:13" x14ac:dyDescent="0.55000000000000004">
      <c r="A603" t="s">
        <v>21</v>
      </c>
      <c r="B603">
        <v>48</v>
      </c>
      <c r="C603" t="s">
        <v>11</v>
      </c>
      <c r="D603">
        <v>37</v>
      </c>
      <c r="E603" t="s">
        <v>2</v>
      </c>
      <c r="F603">
        <v>7</v>
      </c>
      <c r="G603" t="s">
        <v>12</v>
      </c>
      <c r="H603">
        <v>8</v>
      </c>
    </row>
    <row r="604" spans="1:13" x14ac:dyDescent="0.55000000000000004">
      <c r="A604" t="s">
        <v>20</v>
      </c>
      <c r="B604">
        <v>40</v>
      </c>
      <c r="C604" t="s">
        <v>21</v>
      </c>
      <c r="D604">
        <v>10</v>
      </c>
      <c r="E604" t="s">
        <v>11</v>
      </c>
      <c r="F604">
        <v>34</v>
      </c>
      <c r="G604" t="s">
        <v>18</v>
      </c>
      <c r="H604">
        <v>16</v>
      </c>
    </row>
    <row r="605" spans="1:13" x14ac:dyDescent="0.55000000000000004">
      <c r="A605" t="s">
        <v>6</v>
      </c>
      <c r="B605">
        <v>65</v>
      </c>
      <c r="C605" t="s">
        <v>11</v>
      </c>
      <c r="D605">
        <v>25</v>
      </c>
      <c r="E605" t="s">
        <v>50</v>
      </c>
      <c r="F605">
        <v>10</v>
      </c>
    </row>
    <row r="606" spans="1:13" x14ac:dyDescent="0.55000000000000004">
      <c r="A606" t="s">
        <v>11</v>
      </c>
      <c r="B606">
        <v>54</v>
      </c>
      <c r="C606" t="s">
        <v>21</v>
      </c>
      <c r="D606">
        <v>27</v>
      </c>
      <c r="E606" t="s">
        <v>20</v>
      </c>
      <c r="F606">
        <v>9</v>
      </c>
      <c r="G606" t="s">
        <v>23</v>
      </c>
      <c r="H606">
        <v>10</v>
      </c>
    </row>
    <row r="607" spans="1:13" x14ac:dyDescent="0.55000000000000004">
      <c r="A607" t="s">
        <v>25</v>
      </c>
      <c r="B607">
        <v>55</v>
      </c>
      <c r="C607" t="s">
        <v>2</v>
      </c>
      <c r="D607">
        <v>20</v>
      </c>
      <c r="E607" t="s">
        <v>12</v>
      </c>
      <c r="F607">
        <v>5</v>
      </c>
      <c r="G607" t="s">
        <v>11</v>
      </c>
      <c r="H607">
        <v>20</v>
      </c>
    </row>
    <row r="608" spans="1:13" x14ac:dyDescent="0.55000000000000004">
      <c r="A608" t="s">
        <v>21</v>
      </c>
      <c r="B608">
        <v>47</v>
      </c>
      <c r="C608" t="s">
        <v>11</v>
      </c>
      <c r="D608">
        <v>45</v>
      </c>
      <c r="E608" t="s">
        <v>2</v>
      </c>
      <c r="F608">
        <v>8</v>
      </c>
    </row>
    <row r="609" spans="1:14" x14ac:dyDescent="0.55000000000000004">
      <c r="A609" t="s">
        <v>11</v>
      </c>
      <c r="B609">
        <f>60*0.96</f>
        <v>57.599999999999994</v>
      </c>
      <c r="C609" t="s">
        <v>21</v>
      </c>
      <c r="D609">
        <f>30*0.96</f>
        <v>28.799999999999997</v>
      </c>
      <c r="E609" t="s">
        <v>20</v>
      </c>
      <c r="F609">
        <f>10*0.96</f>
        <v>9.6</v>
      </c>
      <c r="G609" t="s">
        <v>27</v>
      </c>
      <c r="H609">
        <v>4</v>
      </c>
    </row>
    <row r="610" spans="1:14" x14ac:dyDescent="0.55000000000000004">
      <c r="A610" t="s">
        <v>35</v>
      </c>
      <c r="B610">
        <v>60</v>
      </c>
      <c r="C610" t="s">
        <v>2</v>
      </c>
      <c r="D610">
        <v>15</v>
      </c>
      <c r="E610" t="s">
        <v>13</v>
      </c>
      <c r="F610">
        <v>10</v>
      </c>
      <c r="G610" t="s">
        <v>11</v>
      </c>
      <c r="H610">
        <v>10</v>
      </c>
      <c r="I610" t="s">
        <v>17</v>
      </c>
      <c r="J610">
        <v>5</v>
      </c>
    </row>
    <row r="611" spans="1:14" x14ac:dyDescent="0.55000000000000004">
      <c r="A611" t="s">
        <v>11</v>
      </c>
      <c r="B611">
        <v>43</v>
      </c>
      <c r="C611" t="s">
        <v>21</v>
      </c>
      <c r="D611">
        <v>43</v>
      </c>
      <c r="E611" t="s">
        <v>2</v>
      </c>
      <c r="F611">
        <v>7</v>
      </c>
      <c r="G611" t="s">
        <v>23</v>
      </c>
      <c r="H611">
        <v>7</v>
      </c>
    </row>
    <row r="612" spans="1:14" x14ac:dyDescent="0.55000000000000004">
      <c r="A612" t="s">
        <v>11</v>
      </c>
      <c r="B612">
        <f>60*0.9</f>
        <v>54</v>
      </c>
      <c r="C612" t="s">
        <v>21</v>
      </c>
      <c r="D612">
        <f>30*0.9</f>
        <v>27</v>
      </c>
      <c r="E612" t="s">
        <v>20</v>
      </c>
      <c r="F612">
        <f>10*0.9</f>
        <v>9</v>
      </c>
      <c r="G612" t="s">
        <v>23</v>
      </c>
      <c r="H612">
        <v>10</v>
      </c>
    </row>
    <row r="613" spans="1:14" x14ac:dyDescent="0.55000000000000004">
      <c r="A613" t="s">
        <v>33</v>
      </c>
      <c r="B613">
        <v>68</v>
      </c>
      <c r="C613" t="s">
        <v>2</v>
      </c>
      <c r="D613">
        <v>10</v>
      </c>
      <c r="E613" t="s">
        <v>11</v>
      </c>
      <c r="F613">
        <v>20</v>
      </c>
      <c r="G613" t="s">
        <v>17</v>
      </c>
      <c r="H613">
        <v>2</v>
      </c>
    </row>
    <row r="614" spans="1:14" x14ac:dyDescent="0.55000000000000004">
      <c r="A614" t="s">
        <v>17</v>
      </c>
      <c r="B614">
        <v>46</v>
      </c>
      <c r="C614" t="s">
        <v>3</v>
      </c>
      <c r="D614">
        <v>30</v>
      </c>
      <c r="E614" t="s">
        <v>30</v>
      </c>
      <c r="F614">
        <v>4</v>
      </c>
      <c r="G614" t="s">
        <v>15</v>
      </c>
      <c r="H614">
        <f>0.45*20</f>
        <v>9</v>
      </c>
      <c r="I614" t="s">
        <v>32</v>
      </c>
      <c r="J614">
        <f>0.2*20</f>
        <v>4</v>
      </c>
      <c r="K614" t="s">
        <v>8</v>
      </c>
      <c r="L614">
        <f>0.2*20</f>
        <v>4</v>
      </c>
      <c r="M614" t="s">
        <v>9</v>
      </c>
      <c r="N614">
        <f>0.15*20</f>
        <v>3</v>
      </c>
    </row>
    <row r="615" spans="1:14" x14ac:dyDescent="0.55000000000000004">
      <c r="A615" t="s">
        <v>2</v>
      </c>
      <c r="B615">
        <v>15</v>
      </c>
      <c r="C615" t="s">
        <v>5</v>
      </c>
      <c r="D615">
        <v>70</v>
      </c>
      <c r="E615" t="s">
        <v>6</v>
      </c>
      <c r="F615">
        <v>15</v>
      </c>
    </row>
    <row r="616" spans="1:14" x14ac:dyDescent="0.55000000000000004">
      <c r="A616" t="s">
        <v>2</v>
      </c>
      <c r="B616">
        <v>85</v>
      </c>
      <c r="C616" t="s">
        <v>13</v>
      </c>
      <c r="D616">
        <v>5</v>
      </c>
      <c r="E616" t="s">
        <v>4</v>
      </c>
      <c r="F616">
        <v>10</v>
      </c>
    </row>
    <row r="617" spans="1:14" x14ac:dyDescent="0.55000000000000004">
      <c r="A617" t="s">
        <v>25</v>
      </c>
      <c r="B617">
        <v>66</v>
      </c>
      <c r="C617" t="s">
        <v>2</v>
      </c>
      <c r="D617">
        <v>14</v>
      </c>
      <c r="E617" t="s">
        <v>11</v>
      </c>
      <c r="F617">
        <v>20</v>
      </c>
    </row>
    <row r="618" spans="1:14" x14ac:dyDescent="0.55000000000000004">
      <c r="A618" t="s">
        <v>6</v>
      </c>
      <c r="B618">
        <v>65</v>
      </c>
      <c r="C618" t="s">
        <v>11</v>
      </c>
      <c r="D618">
        <v>25</v>
      </c>
      <c r="E618" t="s">
        <v>36</v>
      </c>
      <c r="F618">
        <v>10</v>
      </c>
    </row>
    <row r="619" spans="1:14" s="1" customFormat="1" x14ac:dyDescent="0.55000000000000004">
      <c r="A619" s="1" t="s">
        <v>56</v>
      </c>
    </row>
    <row r="620" spans="1:14" x14ac:dyDescent="0.55000000000000004">
      <c r="A620" t="s">
        <v>17</v>
      </c>
      <c r="B620">
        <v>27</v>
      </c>
      <c r="C620" t="s">
        <v>3</v>
      </c>
      <c r="D620">
        <v>40</v>
      </c>
      <c r="E620" t="s">
        <v>21</v>
      </c>
      <c r="F620">
        <v>3</v>
      </c>
      <c r="G620" t="s">
        <v>20</v>
      </c>
      <c r="H620">
        <v>3</v>
      </c>
      <c r="I620" t="s">
        <v>30</v>
      </c>
      <c r="J620">
        <v>1.5</v>
      </c>
      <c r="K620" t="s">
        <v>9</v>
      </c>
      <c r="L620">
        <v>1.5</v>
      </c>
      <c r="M620" t="s">
        <v>8</v>
      </c>
      <c r="N620">
        <v>24</v>
      </c>
    </row>
    <row r="621" spans="1:14" x14ac:dyDescent="0.55000000000000004">
      <c r="A621" t="s">
        <v>18</v>
      </c>
      <c r="B621">
        <v>79.5</v>
      </c>
      <c r="C621" t="s">
        <v>29</v>
      </c>
      <c r="D621">
        <v>4</v>
      </c>
      <c r="E621" t="s">
        <v>9</v>
      </c>
      <c r="F621">
        <v>16.5</v>
      </c>
    </row>
    <row r="622" spans="1:14" x14ac:dyDescent="0.55000000000000004">
      <c r="A622" t="s">
        <v>11</v>
      </c>
      <c r="B622">
        <v>57</v>
      </c>
      <c r="C622" t="s">
        <v>21</v>
      </c>
      <c r="D622">
        <v>36</v>
      </c>
      <c r="E622" t="s">
        <v>12</v>
      </c>
      <c r="F622">
        <v>7</v>
      </c>
    </row>
    <row r="623" spans="1:14" x14ac:dyDescent="0.55000000000000004">
      <c r="A623" t="s">
        <v>11</v>
      </c>
      <c r="B623">
        <f>0.5*99</f>
        <v>49.5</v>
      </c>
      <c r="C623" t="s">
        <v>21</v>
      </c>
      <c r="D623">
        <f>0.425*99</f>
        <v>42.074999999999996</v>
      </c>
      <c r="E623" t="s">
        <v>20</v>
      </c>
      <c r="F623">
        <f>0.075*99</f>
        <v>7.4249999999999998</v>
      </c>
      <c r="G623" t="s">
        <v>9</v>
      </c>
    </row>
    <row r="624" spans="1:14" x14ac:dyDescent="0.55000000000000004">
      <c r="A624" t="s">
        <v>13</v>
      </c>
      <c r="B624">
        <f>0.6*0.75*96</f>
        <v>43.199999999999996</v>
      </c>
      <c r="C624" t="s">
        <v>17</v>
      </c>
      <c r="D624">
        <f>0.4*0.75*96</f>
        <v>28.800000000000004</v>
      </c>
      <c r="E624" t="s">
        <v>8</v>
      </c>
      <c r="F624">
        <f>0.2*96</f>
        <v>19.200000000000003</v>
      </c>
      <c r="G624" t="s">
        <v>9</v>
      </c>
      <c r="H624">
        <f>0.05*96</f>
        <v>4.8000000000000007</v>
      </c>
      <c r="I624" t="s">
        <v>10</v>
      </c>
      <c r="J62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Meschke</dc:creator>
  <cp:lastModifiedBy>Vanessa Meschke</cp:lastModifiedBy>
  <dcterms:created xsi:type="dcterms:W3CDTF">2018-02-12T14:32:21Z</dcterms:created>
  <dcterms:modified xsi:type="dcterms:W3CDTF">2018-02-12T15:22:08Z</dcterms:modified>
</cp:coreProperties>
</file>