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PriskaStuff\UWPR costcenter\SampleSubmissionForm\"/>
    </mc:Choice>
  </mc:AlternateContent>
  <xr:revisionPtr revIDLastSave="0" documentId="13_ncr:1_{0C4CB54E-C9F7-410F-92EB-6C625ECD2E73}" xr6:coauthVersionLast="47" xr6:coauthVersionMax="47" xr10:uidLastSave="{00000000-0000-0000-0000-000000000000}"/>
  <bookViews>
    <workbookView xWindow="-120" yWindow="-120" windowWidth="38640" windowHeight="21120" xr2:uid="{00000000-000D-0000-FFFF-FFFF00000000}"/>
  </bookViews>
  <sheets>
    <sheet name="Sample Submission" sheetId="3" r:id="rId1"/>
    <sheet name="methods" sheetId="6" r:id="rId2"/>
    <sheet name="sequence" sheetId="7" r:id="rId3"/>
    <sheet name="screenshots" sheetId="8" r:id="rId4"/>
    <sheet name="Rates" sheetId="1" r:id="rId5"/>
    <sheet name="Concentrations" sheetId="4" r:id="rId6"/>
    <sheet name="Salt Tolerances" sheetId="5" r:id="rId7"/>
  </sheets>
  <externalReferences>
    <externalReference r:id="rId8"/>
    <externalReference r:id="rId9"/>
    <externalReference r:id="rId10"/>
  </externalReferences>
  <definedNames>
    <definedName name="In_Out_Both_No">'[1]Selection Options'!$A$15:$A$18</definedName>
    <definedName name="rates" localSheetId="5">[2]Analysis!$I$6:$K$10</definedName>
    <definedName name="rates" localSheetId="1">[2]Analysis!$I$6:$K$10</definedName>
    <definedName name="rates" localSheetId="6">[2]Analysis!$I$6:$K$10</definedName>
    <definedName name="rates" localSheetId="0">[2]Analysis!$I$6:$K$10</definedName>
    <definedName name="rates" localSheetId="2">[2]Analysis!$I$6:$K$10</definedName>
    <definedName name="rates">[3]Analysis!$I$6:$K$10</definedName>
    <definedName name="Yes_No">'[1]Selection Options'!$A$4:$A$5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3" l="1"/>
  <c r="G71" i="3"/>
  <c r="D28" i="3"/>
  <c r="H60" i="3"/>
  <c r="P79" i="3"/>
  <c r="Q79" i="3"/>
  <c r="R79" i="3"/>
  <c r="S79" i="3"/>
  <c r="T79" i="3"/>
  <c r="O79" i="3"/>
  <c r="C30" i="3"/>
  <c r="D29" i="3"/>
  <c r="D26" i="3"/>
  <c r="C41" i="1"/>
  <c r="D37" i="1"/>
  <c r="E36" i="1"/>
  <c r="E35" i="1"/>
  <c r="E33" i="1"/>
  <c r="E37" i="1" s="1"/>
  <c r="C31" i="1"/>
  <c r="C60" i="3"/>
  <c r="C59" i="3"/>
  <c r="P77" i="3"/>
  <c r="Q77" i="3"/>
  <c r="R77" i="3"/>
  <c r="S77" i="3"/>
  <c r="T77" i="3"/>
  <c r="O77" i="3"/>
  <c r="D30" i="3" l="1"/>
  <c r="J39" i="1"/>
  <c r="J41" i="1" s="1"/>
  <c r="I39" i="1"/>
  <c r="I41" i="1" s="1"/>
  <c r="H39" i="1"/>
  <c r="H41" i="1" s="1"/>
  <c r="G39" i="1"/>
  <c r="G41" i="1" s="1"/>
  <c r="F39" i="1"/>
  <c r="F41" i="1" s="1"/>
  <c r="E39" i="1"/>
  <c r="E41" i="1" s="1"/>
  <c r="O76" i="3"/>
  <c r="P78" i="3"/>
  <c r="Q78" i="3"/>
  <c r="R78" i="3"/>
  <c r="S78" i="3"/>
  <c r="T78" i="3"/>
  <c r="O78" i="3"/>
  <c r="D69" i="3"/>
  <c r="F69" i="3" s="1"/>
  <c r="D68" i="3"/>
  <c r="I68" i="3" s="1"/>
  <c r="D67" i="3"/>
  <c r="J67" i="3" s="1"/>
  <c r="D66" i="3"/>
  <c r="I66" i="3" s="1"/>
  <c r="D65" i="3"/>
  <c r="H65" i="3" s="1"/>
  <c r="D64" i="3"/>
  <c r="G64" i="3" s="1"/>
  <c r="D63" i="3"/>
  <c r="F63" i="3" s="1"/>
  <c r="J68" i="3" l="1"/>
  <c r="H68" i="3"/>
  <c r="I69" i="3"/>
  <c r="I70" i="3" s="1"/>
  <c r="I71" i="3" s="1"/>
  <c r="G68" i="3"/>
  <c r="G69" i="3"/>
  <c r="F68" i="3"/>
  <c r="F70" i="3" s="1"/>
  <c r="H69" i="3"/>
  <c r="J69" i="3"/>
  <c r="H70" i="3" l="1"/>
  <c r="H71" i="3" s="1"/>
  <c r="J70" i="3"/>
  <c r="J71" i="3" s="1"/>
  <c r="F71" i="3"/>
  <c r="P81" i="3"/>
  <c r="G70" i="3"/>
  <c r="O81" i="3"/>
  <c r="R81" i="3"/>
  <c r="T81" i="3"/>
  <c r="S81" i="3"/>
  <c r="Q81" i="3"/>
  <c r="R84" i="3"/>
  <c r="Q84" i="3"/>
  <c r="P84" i="3"/>
  <c r="O84" i="3"/>
  <c r="T84" i="3"/>
  <c r="S84" i="3"/>
  <c r="P83" i="3" l="1"/>
  <c r="R83" i="3"/>
  <c r="S83" i="3"/>
  <c r="O83" i="3"/>
  <c r="T83" i="3"/>
  <c r="Q83" i="3"/>
  <c r="P85" i="3"/>
  <c r="Q85" i="3"/>
  <c r="O85" i="3"/>
  <c r="R85" i="3"/>
  <c r="S85" i="3"/>
  <c r="T85" i="3"/>
  <c r="S82" i="3"/>
  <c r="O82" i="3"/>
  <c r="P82" i="3"/>
  <c r="Q82" i="3"/>
  <c r="R82" i="3"/>
  <c r="T82" i="3"/>
  <c r="J19" i="1"/>
  <c r="J21" i="1" s="1"/>
  <c r="I19" i="1"/>
  <c r="I21" i="1" s="1"/>
  <c r="H19" i="1"/>
  <c r="H21" i="1" s="1"/>
  <c r="G19" i="1"/>
  <c r="G21" i="1" s="1"/>
  <c r="F19" i="1"/>
  <c r="F21" i="1" s="1"/>
  <c r="E19" i="1"/>
  <c r="E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Priska</author>
    <author>Priska von Haller</author>
  </authors>
  <commentList>
    <comment ref="B15" authorId="0" shapeId="0" xr:uid="{00000000-0006-0000-0000-000001000000}">
      <text>
        <r>
          <rPr>
            <b/>
            <sz val="9"/>
            <color indexed="81"/>
            <rFont val="Tahoma"/>
            <family val="2"/>
          </rPr>
          <t xml:space="preserve">NOTE: </t>
        </r>
        <r>
          <rPr>
            <sz val="9"/>
            <color indexed="81"/>
            <rFont val="Tahoma"/>
            <family val="2"/>
          </rPr>
          <t>your PI will receive an email when UWPR personnel schedules instrument time</t>
        </r>
      </text>
    </comment>
    <comment ref="G15" authorId="0" shapeId="0" xr:uid="{00000000-0006-0000-0000-000002000000}">
      <text>
        <r>
          <rPr>
            <b/>
            <sz val="12"/>
            <color indexed="81"/>
            <rFont val="Tahoma"/>
            <family val="2"/>
          </rPr>
          <t xml:space="preserve">Enter work tags for your project online under payment methods and make sure the work tags online are current.
Worktags start with GR, GF, PG, CC, SAG, GR followed by a six digit number.
If needed include Resource, Activity and Assignee tags as well
</t>
        </r>
      </text>
    </comment>
    <comment ref="G16" authorId="0" shapeId="0" xr:uid="{00000000-0006-0000-0000-000003000000}">
      <text>
        <r>
          <rPr>
            <b/>
            <sz val="11"/>
            <color indexed="81"/>
            <rFont val="Tahoma"/>
            <family val="2"/>
          </rPr>
          <t>Optional, but if a Resource tag is needed for your Work tag make sure you enter it online under the payment information</t>
        </r>
        <r>
          <rPr>
            <sz val="11"/>
            <color indexed="81"/>
            <rFont val="Tahoma"/>
            <family val="2"/>
          </rPr>
          <t xml:space="preserve">
</t>
        </r>
      </text>
    </comment>
    <comment ref="G17" authorId="0" shapeId="0" xr:uid="{00000000-0006-0000-0000-000004000000}">
      <text>
        <r>
          <rPr>
            <b/>
            <sz val="11"/>
            <color indexed="81"/>
            <rFont val="Tahoma"/>
            <family val="2"/>
          </rPr>
          <t>Optional, but if an Activity tag is needed for your Work tag make sure you enter it online under the payment information</t>
        </r>
        <r>
          <rPr>
            <sz val="11"/>
            <color indexed="81"/>
            <rFont val="Tahoma"/>
            <family val="2"/>
          </rPr>
          <t xml:space="preserve">
</t>
        </r>
      </text>
    </comment>
    <comment ref="G18" authorId="0" shapeId="0" xr:uid="{00000000-0006-0000-0000-000005000000}">
      <text>
        <r>
          <rPr>
            <b/>
            <sz val="11"/>
            <color indexed="81"/>
            <rFont val="Tahoma"/>
            <family val="2"/>
          </rPr>
          <t>Optional, but if an Assignee tag is needed for your Work tag make sure you enter it online under the payment information</t>
        </r>
        <r>
          <rPr>
            <sz val="11"/>
            <color indexed="81"/>
            <rFont val="Tahoma"/>
            <family val="2"/>
          </rPr>
          <t xml:space="preserve">
</t>
        </r>
      </text>
    </comment>
    <comment ref="C22" authorId="1" shapeId="0" xr:uid="{E82146DD-6B58-43AC-9EFC-9B2884F75B35}">
      <text>
        <r>
          <rPr>
            <sz val="9"/>
            <color indexed="81"/>
            <rFont val="Tahoma"/>
            <family val="2"/>
          </rPr>
          <t>e.g. mus musculus</t>
        </r>
      </text>
    </comment>
    <comment ref="C23" authorId="1" shapeId="0" xr:uid="{3159E575-5715-42BA-9381-5F5981417454}">
      <text>
        <r>
          <rPr>
            <sz val="9"/>
            <color indexed="81"/>
            <rFont val="Tahoma"/>
            <family val="2"/>
          </rPr>
          <t>e.g. phosphorylation on STY</t>
        </r>
      </text>
    </comment>
    <comment ref="C24" authorId="1" shapeId="0" xr:uid="{15A9C5D7-D750-4DEA-B50F-E0D2ED8D1833}">
      <text>
        <r>
          <rPr>
            <sz val="9"/>
            <color indexed="81"/>
            <rFont val="Tahoma"/>
            <family val="2"/>
          </rPr>
          <t xml:space="preserve">e.g. sample1, blank, sample2,  QC, sample3  …. </t>
        </r>
      </text>
    </comment>
    <comment ref="B31" authorId="1" shapeId="0" xr:uid="{C4EE6576-AE4C-423A-9B27-E15F63EAC235}">
      <text>
        <r>
          <rPr>
            <sz val="9"/>
            <color indexed="81"/>
            <rFont val="Tahoma"/>
            <family val="2"/>
          </rPr>
          <t xml:space="preserve">Noon-binding estimate base on medium LC-MS gradient
</t>
        </r>
      </text>
    </comment>
    <comment ref="D43" authorId="1" shapeId="0" xr:uid="{C746681F-573D-4433-A73D-57122BD30492}">
      <text>
        <r>
          <rPr>
            <sz val="9"/>
            <color indexed="81"/>
            <rFont val="Tahoma"/>
            <family val="2"/>
          </rPr>
          <t xml:space="preserve">list  amino adid and mono isotopic mass modification
</t>
        </r>
      </text>
    </comment>
  </commentList>
</comments>
</file>

<file path=xl/sharedStrings.xml><?xml version="1.0" encoding="utf-8"?>
<sst xmlns="http://schemas.openxmlformats.org/spreadsheetml/2006/main" count="403" uniqueCount="299">
  <si>
    <t>Instrumentation:</t>
  </si>
  <si>
    <t>TSQA</t>
  </si>
  <si>
    <t>TSQ Altis</t>
  </si>
  <si>
    <t>Orbitrap Exploris</t>
  </si>
  <si>
    <t>Fusion</t>
  </si>
  <si>
    <t>Orbitrap Fusion</t>
  </si>
  <si>
    <t>Lumos</t>
  </si>
  <si>
    <t>Orbitrap Fusion Lumos</t>
  </si>
  <si>
    <t>for a detailed description check out our resources webpage</t>
  </si>
  <si>
    <t>UW Internal Rates Without Labor</t>
  </si>
  <si>
    <t>Hourly Rate</t>
  </si>
  <si>
    <t>Enter the number of hours here:</t>
  </si>
  <si>
    <t>Total instrument time:</t>
  </si>
  <si>
    <t>Setup fee per consecutive time block</t>
  </si>
  <si>
    <t>Total Cost:</t>
  </si>
  <si>
    <t>UW Internal Rates With Additional Labor</t>
  </si>
  <si>
    <t>last updated</t>
  </si>
  <si>
    <r>
      <t xml:space="preserve">Buffer A:     0.1% Formic Acid in Water </t>
    </r>
    <r>
      <rPr>
        <sz val="11"/>
        <color theme="0" tint="-0.34998626667073579"/>
        <rFont val="Calibri"/>
        <family val="2"/>
        <scheme val="minor"/>
      </rPr>
      <t>(Optima™ LC/MS, Solvent Blends, Fisher Chemical)</t>
    </r>
  </si>
  <si>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</si>
  <si>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</si>
  <si>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</si>
  <si>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</si>
  <si>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</si>
  <si>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</si>
  <si>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</si>
  <si>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</si>
  <si>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</si>
  <si>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</si>
  <si>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</si>
  <si>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t>Medium [90 mins] (default)</t>
  </si>
  <si>
    <t>Long [120 mins]</t>
  </si>
  <si>
    <t>Extra long [180 mins]</t>
  </si>
  <si>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</si>
  <si>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</si>
  <si>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</si>
  <si>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</si>
  <si>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</si>
  <si>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</si>
  <si>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</si>
  <si>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</si>
  <si>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</si>
  <si>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</si>
  <si>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t>Principal Investigator (PI):</t>
  </si>
  <si>
    <t>Submission Date</t>
  </si>
  <si>
    <t>PI is aware of and approved this order?</t>
  </si>
  <si>
    <t>Submitted by</t>
  </si>
  <si>
    <t>Email address:</t>
  </si>
  <si>
    <t>Brief description:</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</si>
  <si>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</si>
  <si>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</si>
  <si>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</si>
  <si>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</si>
  <si>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</si>
  <si>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</si>
  <si>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Injection volume per LC-MS run</t>
  </si>
  <si>
    <t>µl</t>
  </si>
  <si>
    <t>range 1-8 µl</t>
  </si>
  <si>
    <t>Method of Purification</t>
  </si>
  <si>
    <t>Sample Composition (salts, buffers, pH etc.):</t>
  </si>
  <si>
    <t>Reduction &amp; Alkylation:</t>
  </si>
  <si>
    <t>Modifications:</t>
  </si>
  <si>
    <t>Modification detail (e.g. 10-plex etc.):</t>
  </si>
  <si>
    <t>Amino Acids Modified:</t>
  </si>
  <si>
    <t>Column information:</t>
  </si>
  <si>
    <t>cm (specify custom length if desired)</t>
  </si>
  <si>
    <t>Gradient information:</t>
  </si>
  <si>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</si>
  <si>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</si>
  <si>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</si>
  <si>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</si>
  <si>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</si>
  <si>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</si>
  <si>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</si>
  <si>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</si>
  <si>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</si>
  <si>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</si>
  <si>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</si>
  <si>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</si>
  <si>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</si>
  <si>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</si>
  <si>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</si>
  <si>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</si>
  <si>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</si>
  <si>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</si>
  <si>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 xml:space="preserve">Note this is just an estimate based on the information you provided in this document. </t>
  </si>
  <si>
    <t xml:space="preserve">The actual cost will be determined after your samples are analyzed and reported in our online system. </t>
  </si>
  <si>
    <t>Recommended concentrations</t>
  </si>
  <si>
    <t>In-solution samples</t>
  </si>
  <si>
    <t>At least several hundred femtomole of protein in 10-20 µL of sample</t>
  </si>
  <si>
    <t>Injection volume 1-5 µl is ideal, up to 8µl max</t>
  </si>
  <si>
    <t>MRM on TSQVantage: some peptides can be quantified in the low amol range (~10 amol) others require more like low fmol</t>
  </si>
  <si>
    <t>General Advice: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</si>
  <si>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</si>
  <si>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</si>
  <si>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</si>
  <si>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</si>
  <si>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</si>
  <si>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</si>
  <si>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</si>
  <si>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</si>
  <si>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</si>
  <si>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</si>
  <si>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</si>
  <si>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</si>
  <si>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</si>
  <si>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</si>
  <si>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</si>
  <si>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</si>
  <si>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</si>
  <si>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</si>
  <si>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</si>
  <si>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</si>
  <si>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</si>
  <si>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</si>
  <si>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</si>
  <si>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</si>
  <si>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</si>
  <si>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</si>
  <si>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</si>
  <si>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</si>
  <si>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</si>
  <si>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</si>
  <si>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</si>
  <si>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</si>
  <si>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</si>
  <si>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</si>
  <si>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</si>
  <si>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</si>
  <si>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</si>
  <si>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</si>
  <si>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</si>
  <si>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</si>
  <si>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</si>
  <si>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</si>
  <si>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</si>
  <si>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</si>
  <si>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</si>
  <si>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</si>
  <si>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</si>
  <si>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</si>
  <si>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</si>
  <si>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</si>
  <si>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</si>
  <si>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</si>
  <si>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</si>
  <si>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</si>
  <si>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</si>
  <si>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</si>
  <si>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</si>
  <si>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</si>
  <si>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</si>
  <si>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</si>
  <si>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</si>
  <si>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</si>
  <si>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</si>
  <si>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</si>
  <si>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</si>
  <si>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</si>
  <si>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</si>
  <si>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</si>
  <si>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</si>
  <si>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</si>
  <si>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</si>
  <si>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</si>
  <si>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</si>
  <si>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</si>
  <si>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</si>
  <si>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</si>
  <si>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</si>
  <si>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</si>
  <si>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</si>
  <si>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</si>
  <si>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</si>
  <si>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</si>
  <si>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</si>
  <si>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</si>
  <si>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</si>
  <si>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</si>
  <si>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</si>
  <si>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</si>
  <si>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</si>
  <si>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</si>
  <si>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</si>
  <si>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</si>
  <si>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</si>
  <si>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</si>
  <si>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</si>
  <si>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</si>
  <si>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</si>
  <si>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</si>
  <si>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</si>
  <si>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</si>
  <si>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</si>
  <si>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</si>
  <si>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</si>
  <si>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</si>
  <si>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</si>
  <si>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</si>
  <si>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</si>
  <si>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</si>
  <si>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</si>
  <si>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</si>
  <si>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</si>
  <si>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</si>
  <si>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</si>
  <si>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</si>
  <si>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</si>
  <si>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</si>
  <si>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</si>
  <si>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</si>
  <si>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</si>
  <si>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</si>
  <si>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</si>
  <si>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</si>
  <si>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</si>
  <si>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</si>
  <si>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</si>
  <si>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</si>
  <si>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</si>
  <si>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</si>
  <si>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</si>
  <si>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</si>
  <si>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</si>
  <si>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</si>
  <si>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</si>
  <si>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</si>
  <si>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</si>
  <si>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</si>
  <si>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</si>
  <si>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</si>
  <si>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</si>
  <si>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</si>
  <si>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</si>
  <si>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</si>
  <si>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</si>
  <si>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</si>
  <si>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</si>
  <si>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</si>
  <si>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</si>
  <si>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r>
      <t>Sample label (</t>
    </r>
    <r>
      <rPr>
        <sz val="11"/>
        <color rgb="FFFF0000"/>
        <rFont val="Calibri"/>
        <family val="2"/>
        <scheme val="minor"/>
      </rPr>
      <t>as it appears on vials</t>
    </r>
    <r>
      <rPr>
        <sz val="11"/>
        <color theme="1"/>
        <rFont val="Calibri"/>
        <family val="2"/>
        <scheme val="minor"/>
      </rPr>
      <t>) in the order you want them analyzed:</t>
    </r>
  </si>
  <si>
    <t>https://proteomicsresource.washington.edu/</t>
  </si>
  <si>
    <t>TIC of samples</t>
  </si>
  <si>
    <t>TIC of QC before samples</t>
  </si>
  <si>
    <t>TIC of QC after samples</t>
  </si>
  <si>
    <r>
      <t>Buffer B:     0.1% Formic Acid in 80% Acetonitrile</t>
    </r>
    <r>
      <rPr>
        <sz val="11"/>
        <color theme="0" tint="-0.34998626667073579"/>
        <rFont val="Calibri"/>
        <family val="2"/>
        <scheme val="minor"/>
      </rPr>
      <t xml:space="preserve"> (Optima™ LC/MS, Solvent Blends, Fisher Chemical)</t>
    </r>
  </si>
  <si>
    <r>
      <t xml:space="preserve">Medium:      6 - 35%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</si>
  <si>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r>
      <t xml:space="preserve">Long:                6 - 35%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</si>
  <si>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Extra long:      6 - 35%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</si>
  <si>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r>
      <t xml:space="preserve">Short:              6 - 35% B in 60 mins; 80% B for 10min;  2% B for 30 mins, 10 min trapping </t>
    </r>
    <r>
      <rPr>
        <sz val="11"/>
        <color theme="1"/>
        <rFont val="Wingdings"/>
        <charset val="2"/>
      </rPr>
      <t>à</t>
    </r>
    <r>
      <rPr>
        <sz val="11"/>
        <color theme="1"/>
        <rFont val="Calibri"/>
        <family val="2"/>
      </rPr>
      <t xml:space="preserve"> total analysis time = 110 mins per LC-MS run</t>
    </r>
  </si>
  <si>
    <t>if liquid list buffer composition below</t>
  </si>
  <si>
    <t>complex peptide mixture: 0.1 - 0.5µg in 1 - 8µl on column</t>
  </si>
  <si>
    <t>single peptide 0.1-2 pmol  in 1 - 8 µl on column</t>
  </si>
  <si>
    <t>For complex mixtures up to 0.5µg (QE/Fusion/Lumos)</t>
  </si>
  <si>
    <t>Samples can be submitted in solution (min 10-20 µL volume). Buffer should be 0.1% formic acid in 0 - 5% acetonilrile in water.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</si>
  <si>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Species to use for data analysis:</t>
  </si>
  <si>
    <t>Trapping default:    18µl, 100% A  at 2.5 µl/min</t>
  </si>
  <si>
    <t>Gradient default (Medium):      6 - 35% B in 90 mins; 100% B for 10min;  2% B for 30 mins, 10 min trapping;  total analysis time = ~140 mins per LC-MS run</t>
  </si>
  <si>
    <t>Number of samples</t>
  </si>
  <si>
    <t>The remaining 90% of the total cost will be applied only if instrument time is used, i.e. not canceled 48 hrs prior to start time.</t>
  </si>
  <si>
    <t>Non-refundable sign up fee of 10% is applied when instrument time is scheduled.</t>
  </si>
  <si>
    <t>Exploris 2</t>
  </si>
  <si>
    <t>Exploris 1</t>
  </si>
  <si>
    <t>Number of blanks</t>
  </si>
  <si>
    <t>Work tag #</t>
  </si>
  <si>
    <t>Resource tag #</t>
  </si>
  <si>
    <t>Activity tag #</t>
  </si>
  <si>
    <t>Assignee tag #</t>
  </si>
  <si>
    <r>
      <t xml:space="preserve">Customer Information </t>
    </r>
    <r>
      <rPr>
        <i/>
        <sz val="12"/>
        <color theme="1"/>
        <rFont val="Calibri"/>
        <family val="2"/>
        <scheme val="minor"/>
      </rPr>
      <t>(all fields highlighted in yellow are required)</t>
    </r>
  </si>
  <si>
    <r>
      <t>Sample information</t>
    </r>
    <r>
      <rPr>
        <i/>
        <sz val="12"/>
        <color theme="1"/>
        <rFont val="Calibri"/>
        <family val="2"/>
        <scheme val="minor"/>
      </rPr>
      <t xml:space="preserve">  (all fields highlighted in yellow are required)</t>
    </r>
  </si>
  <si>
    <t>RS</t>
  </si>
  <si>
    <t>AC</t>
  </si>
  <si>
    <t>AS</t>
  </si>
  <si>
    <t>Project ID #</t>
  </si>
  <si>
    <t>Analytical column ID 75 µm, beads Dr. Maisch ReprosilPur C18AQ  5µm  120Å, default length is 35 cm</t>
  </si>
  <si>
    <t>Trap column ID 100 µm, beads Dr. Maisch ReprosilPur C18AQ  5µm  120Å, default length is 3 cm</t>
  </si>
  <si>
    <t>Number of replicate analyses per sample</t>
  </si>
  <si>
    <t>Astral</t>
  </si>
  <si>
    <t>Orbitrap Astral</t>
  </si>
  <si>
    <r>
      <t xml:space="preserve">              </t>
    </r>
    <r>
      <rPr>
        <b/>
        <sz val="11"/>
        <color theme="1"/>
        <rFont val="Wingdings"/>
        <charset val="2"/>
      </rPr>
      <t>à</t>
    </r>
    <r>
      <rPr>
        <b/>
        <sz val="11"/>
        <color theme="1"/>
        <rFont val="Calibri"/>
        <family val="2"/>
        <scheme val="minor"/>
      </rPr>
      <t xml:space="preserve">      Create a project and submit billing information online and make sure you select “Mass Spec. analysis by UWPR personnel?”:</t>
    </r>
  </si>
  <si>
    <t>Once we receive this form and your samples we schedule the instrument time needed for the analysis. Note: cancellation time is 48hrs.</t>
  </si>
  <si>
    <t>Digestion Enzyme (if other than Trypsin):</t>
  </si>
  <si>
    <t>Modifications to use for data analysis:</t>
  </si>
  <si>
    <t>Unimod entry:</t>
  </si>
  <si>
    <t>Analysis details (we use default if left blank):</t>
  </si>
  <si>
    <t>Specify instrument to be used:</t>
  </si>
  <si>
    <t>For targeted analyses provide the following:</t>
  </si>
  <si>
    <t>peptide sequence with modifications</t>
  </si>
  <si>
    <t>monoisotopic precursor m/z</t>
  </si>
  <si>
    <t>precursor z</t>
  </si>
  <si>
    <t>Exploris</t>
  </si>
  <si>
    <t>Exploris2</t>
  </si>
  <si>
    <t>Rates effective 9/1/2024 subject to change without notice</t>
  </si>
  <si>
    <t>Enter the number of samples:</t>
  </si>
  <si>
    <t>hrs</t>
  </si>
  <si>
    <t>Total:</t>
  </si>
  <si>
    <t>Estimated cost:</t>
  </si>
  <si>
    <t>Fill in as much information belwo as you know or any special instructions for the analysis:</t>
  </si>
  <si>
    <t>Revised 9/1/25</t>
  </si>
  <si>
    <t>Then complete this form and upload it to your project online and email hoopmann@uw.edu to coordinate a time to drop off your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</si>
</sst>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b/>
      <i/>
      <sz val="14"/>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sz val="9"/>
      <color indexed="81"/>
      <name val="Tahoma"/>
      <family val="2"/>
    </font>
    <font>
      <b/>
      <i/>
      <sz val="12"/>
      <color theme="0"/>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
      <sz val="10"/>
      <color rgb="FFFF0000"/>
      <name val="Arial Narrow"/>
      <family val="2"/>
    </font>
    <font>
      <b/>
      <sz val="12"/>
      <color rgb="FFFF0000"/>
      <name val="Calibri"/>
      <family val="2"/>
      <scheme val="minor"/>
    </font>
    <font>
      <b/>
      <sz val="14"/>
      <color theme="7" tint="0.79998168889431442"/>
      <name val="Calibri"/>
      <family val="2"/>
      <scheme val="minor"/>
    </font>
    <font>
      <b/>
      <i/>
      <sz val="14"/>
      <color theme="0"/>
      <name val="Calibri"/>
      <family val="2"/>
      <scheme val="minor"/>
    </font>
    <font>
      <b/>
      <sz val="11"/>
      <color indexed="81"/>
      <name val="Tahoma"/>
      <family val="2"/>
    </font>
    <font>
      <b/>
      <sz val="12"/>
      <color indexed="81"/>
      <name val="Tahoma"/>
      <family val="2"/>
    </font>
    <font>
      <sz val="11"/>
      <color indexed="81"/>
      <name val="Tahoma"/>
      <family val="2"/>
    </font>
    <font>
      <b/>
      <sz val="11"/>
      <color theme="1"/>
      <name val="Wingdings"/>
      <charset val="2"/>
    </font>
    <font>
      <b/>
      <sz val="11"/>
      <name val="Times New Roman"/>
      <family val="1"/>
    </font>
    <font>
      <b/>
      <sz val="11"/>
      <color theme="0" tint="-0.34998626667073579"/>
      <name val="Times New Roman"/>
      <family val="1"/>
    </font>
    <font>
      <b/>
      <i/>
      <sz val="2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rgb="FFFFFFCC"/>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329">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2" borderId="0" xfId="0" applyFill="1" applyAlignment="1">
      <alignment horizontal="right" vertical="center"/>
    </xf>
    <xf numFmtId="0" fontId="26" fillId="2" borderId="0" xfId="0" applyFont="1" applyFill="1" applyAlignment="1">
      <alignment horizontal="center"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0" fontId="26" fillId="2" borderId="0" xfId="0" applyFont="1" applyFill="1" applyAlignment="1">
      <alignment vertical="center"/>
    </xf>
    <xf numFmtId="164" fontId="30" fillId="2" borderId="0" xfId="2" applyNumberFormat="1" applyFont="1" applyFill="1" applyAlignment="1">
      <alignment horizontal="center"/>
    </xf>
    <xf numFmtId="44" fontId="9" fillId="2" borderId="0" xfId="2" applyNumberFormat="1" applyFont="1" applyFill="1"/>
    <xf numFmtId="164" fontId="39" fillId="2" borderId="0" xfId="2" applyNumberFormat="1" applyFont="1" applyFill="1"/>
    <xf numFmtId="0" fontId="0" fillId="7" borderId="0" xfId="0" applyFill="1"/>
    <xf numFmtId="0" fontId="0" fillId="2" borderId="0" xfId="0" applyFill="1" applyAlignment="1">
      <alignment horizontal="center"/>
    </xf>
    <xf numFmtId="0" fontId="22" fillId="2" borderId="0" xfId="0" applyFont="1" applyFill="1" applyAlignment="1">
      <alignment horizontal="right"/>
    </xf>
    <xf numFmtId="14" fontId="22" fillId="2" borderId="0" xfId="0" applyNumberFormat="1" applyFont="1" applyFill="1" applyAlignment="1">
      <alignment horizontal="center"/>
    </xf>
    <xf numFmtId="0" fontId="43" fillId="2" borderId="0" xfId="0" applyFont="1" applyFill="1"/>
    <xf numFmtId="0" fontId="45" fillId="2" borderId="0" xfId="0" applyFont="1" applyFill="1" applyAlignment="1">
      <alignment vertical="center"/>
    </xf>
    <xf numFmtId="0" fontId="46" fillId="2" borderId="0" xfId="0" applyFont="1" applyFill="1" applyAlignment="1">
      <alignment vertical="center"/>
    </xf>
    <xf numFmtId="0" fontId="3" fillId="2" borderId="0" xfId="1" applyFill="1" applyAlignment="1">
      <alignment vertical="center"/>
    </xf>
    <xf numFmtId="0" fontId="43"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43"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0" fillId="0" borderId="19" xfId="0" quotePrefix="1" applyBorder="1" applyAlignment="1">
      <alignment horizontal="center" vertical="center"/>
    </xf>
    <xf numFmtId="0" fontId="0" fillId="0" borderId="20" xfId="0" quotePrefix="1" applyBorder="1" applyAlignment="1">
      <alignment horizontal="center" vertical="center"/>
    </xf>
    <xf numFmtId="165" fontId="36" fillId="0" borderId="9" xfId="0" applyNumberFormat="1" applyFont="1" applyBorder="1" applyAlignment="1">
      <alignment horizontal="center" vertical="center"/>
    </xf>
    <xf numFmtId="165" fontId="50" fillId="0" borderId="9" xfId="0" applyNumberFormat="1" applyFont="1" applyBorder="1" applyAlignment="1">
      <alignment horizontal="center" vertical="center"/>
    </xf>
    <xf numFmtId="0" fontId="40" fillId="2" borderId="0" xfId="2" applyFont="1" applyFill="1"/>
    <xf numFmtId="0" fontId="51" fillId="2" borderId="0" xfId="2" applyFont="1" applyFill="1"/>
    <xf numFmtId="0" fontId="52" fillId="2" borderId="0" xfId="2" applyFont="1" applyFill="1"/>
    <xf numFmtId="0" fontId="51" fillId="2" borderId="0" xfId="2" applyFont="1" applyFill="1" applyAlignment="1">
      <alignment horizontal="center"/>
    </xf>
    <xf numFmtId="0" fontId="0" fillId="2" borderId="16" xfId="0" applyFill="1" applyBorder="1" applyAlignment="1">
      <alignment vertical="center"/>
    </xf>
    <xf numFmtId="0" fontId="23" fillId="4" borderId="4" xfId="0" applyFont="1" applyFill="1" applyBorder="1"/>
    <xf numFmtId="0" fontId="0" fillId="2" borderId="5" xfId="0" applyFill="1" applyBorder="1" applyAlignment="1">
      <alignment horizontal="center"/>
    </xf>
    <xf numFmtId="166" fontId="0" fillId="2" borderId="5" xfId="0" applyNumberFormat="1" applyFill="1" applyBorder="1" applyAlignment="1">
      <alignment horizontal="center"/>
    </xf>
    <xf numFmtId="0" fontId="42" fillId="4" borderId="4" xfId="0" applyFont="1" applyFill="1" applyBorder="1"/>
    <xf numFmtId="166" fontId="42" fillId="2" borderId="5" xfId="0" applyNumberFormat="1" applyFont="1" applyFill="1" applyBorder="1" applyAlignment="1">
      <alignment horizontal="center"/>
    </xf>
    <xf numFmtId="0" fontId="0" fillId="2" borderId="5" xfId="0" applyFill="1" applyBorder="1"/>
    <xf numFmtId="0" fontId="0" fillId="2" borderId="11" xfId="0" applyFill="1" applyBorder="1"/>
    <xf numFmtId="0" fontId="2" fillId="8" borderId="6" xfId="0" applyFont="1" applyFill="1" applyBorder="1" applyAlignment="1">
      <alignment vertical="center"/>
    </xf>
    <xf numFmtId="0" fontId="2" fillId="8" borderId="16" xfId="0" applyFont="1" applyFill="1" applyBorder="1" applyAlignment="1">
      <alignment horizontal="center" vertical="center"/>
    </xf>
    <xf numFmtId="0" fontId="2" fillId="8" borderId="16" xfId="0" applyFont="1" applyFill="1" applyBorder="1" applyAlignment="1">
      <alignment horizontal="right" vertical="center"/>
    </xf>
    <xf numFmtId="165" fontId="2" fillId="8" borderId="16" xfId="0" applyNumberFormat="1" applyFont="1" applyFill="1" applyBorder="1" applyAlignment="1">
      <alignment horizontal="center" vertical="center"/>
    </xf>
    <xf numFmtId="165" fontId="0" fillId="8" borderId="16" xfId="0" applyNumberFormat="1" applyFill="1" applyBorder="1" applyAlignment="1">
      <alignment horizontal="center" vertical="center"/>
    </xf>
    <xf numFmtId="165" fontId="42" fillId="8" borderId="16" xfId="0" applyNumberFormat="1" applyFont="1" applyFill="1" applyBorder="1" applyAlignment="1">
      <alignment horizontal="center" vertical="center"/>
    </xf>
    <xf numFmtId="0" fontId="2" fillId="8" borderId="1" xfId="0" applyFont="1" applyFill="1" applyBorder="1" applyAlignment="1">
      <alignment vertical="center"/>
    </xf>
    <xf numFmtId="0" fontId="2" fillId="8" borderId="2" xfId="0" applyFont="1" applyFill="1" applyBorder="1" applyAlignment="1">
      <alignment horizontal="center" vertical="center"/>
    </xf>
    <xf numFmtId="0" fontId="2" fillId="8" borderId="2" xfId="0" quotePrefix="1" applyFont="1" applyFill="1" applyBorder="1" applyAlignment="1">
      <alignment horizontal="center" vertical="center"/>
    </xf>
    <xf numFmtId="0" fontId="4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0" xfId="0" applyAlignment="1">
      <alignment horizontal="center" vertical="center"/>
    </xf>
    <xf numFmtId="165" fontId="36" fillId="0" borderId="0" xfId="0" applyNumberFormat="1" applyFont="1" applyAlignment="1">
      <alignment horizontal="center" vertical="center"/>
    </xf>
    <xf numFmtId="0" fontId="50" fillId="0" borderId="0" xfId="0" applyFont="1" applyAlignment="1">
      <alignment horizontal="center" vertical="center"/>
    </xf>
    <xf numFmtId="0" fontId="36" fillId="0" borderId="0" xfId="0" applyFont="1" applyAlignment="1">
      <alignment horizontal="center" vertical="center"/>
    </xf>
    <xf numFmtId="165" fontId="50" fillId="0" borderId="0" xfId="0" applyNumberFormat="1" applyFont="1" applyAlignment="1">
      <alignment horizontal="center" vertical="center"/>
    </xf>
    <xf numFmtId="0" fontId="42" fillId="0" borderId="4" xfId="0" applyFont="1" applyBorder="1" applyAlignment="1">
      <alignment horizontal="left" vertical="center"/>
    </xf>
    <xf numFmtId="0" fontId="19" fillId="0" borderId="0" xfId="0" applyFont="1" applyAlignment="1">
      <alignment horizontal="center" vertical="center"/>
    </xf>
    <xf numFmtId="0" fontId="19" fillId="0" borderId="19" xfId="0" quotePrefix="1" applyFont="1" applyBorder="1" applyAlignment="1">
      <alignment horizontal="center" vertical="center"/>
    </xf>
    <xf numFmtId="0" fontId="55" fillId="0" borderId="0" xfId="0" applyFont="1" applyAlignment="1">
      <alignment horizontal="center" vertical="center"/>
    </xf>
    <xf numFmtId="0" fontId="19" fillId="2" borderId="0" xfId="0" applyFont="1" applyFill="1" applyAlignment="1">
      <alignment vertical="center"/>
    </xf>
    <xf numFmtId="0" fontId="57" fillId="2" borderId="0" xfId="0" applyFont="1" applyFill="1"/>
    <xf numFmtId="0" fontId="58" fillId="2" borderId="0" xfId="2" applyFont="1" applyFill="1" applyAlignment="1">
      <alignment horizontal="center"/>
    </xf>
    <xf numFmtId="164" fontId="58" fillId="2" borderId="0" xfId="2" applyNumberFormat="1" applyFont="1" applyFill="1"/>
    <xf numFmtId="0" fontId="59" fillId="2" borderId="0" xfId="2" applyFont="1" applyFill="1"/>
    <xf numFmtId="0" fontId="60"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3" fillId="2" borderId="0" xfId="1" applyFill="1" applyAlignment="1">
      <alignment horizontal="center" vertical="center" wrapText="1"/>
    </xf>
    <xf numFmtId="0" fontId="2" fillId="2" borderId="0" xfId="0" applyFont="1" applyFill="1"/>
    <xf numFmtId="0" fontId="3" fillId="2" borderId="0" xfId="1" applyFill="1" applyBorder="1"/>
    <xf numFmtId="0" fontId="0" fillId="2" borderId="0" xfId="0" applyFill="1" applyAlignment="1">
      <alignment horizontal="left" wrapText="1"/>
    </xf>
    <xf numFmtId="0" fontId="61" fillId="2" borderId="0" xfId="0" applyFont="1" applyFill="1"/>
    <xf numFmtId="0" fontId="3" fillId="0" borderId="0" xfId="1" applyAlignment="1">
      <alignment horizontal="left" vertical="center" wrapText="1" indent="1"/>
    </xf>
    <xf numFmtId="0" fontId="62" fillId="2" borderId="0" xfId="0" applyFont="1" applyFill="1"/>
    <xf numFmtId="0" fontId="0" fillId="2" borderId="21" xfId="0" applyFill="1" applyBorder="1" applyAlignment="1">
      <alignment horizontal="left" vertical="top"/>
    </xf>
    <xf numFmtId="0" fontId="0" fillId="2" borderId="21" xfId="0" applyFill="1" applyBorder="1" applyAlignment="1">
      <alignment horizontal="left" vertical="top" wrapText="1"/>
    </xf>
    <xf numFmtId="0" fontId="64" fillId="2" borderId="21" xfId="0" applyFont="1" applyFill="1" applyBorder="1" applyAlignment="1">
      <alignment horizontal="left" vertical="top" wrapText="1"/>
    </xf>
    <xf numFmtId="0" fontId="0" fillId="2" borderId="0" xfId="0" applyFill="1" applyAlignment="1">
      <alignment horizontal="center" vertical="top"/>
    </xf>
    <xf numFmtId="0" fontId="64" fillId="2" borderId="0" xfId="0" applyFont="1" applyFill="1" applyAlignment="1">
      <alignment horizontal="center" vertical="top"/>
    </xf>
    <xf numFmtId="0" fontId="64" fillId="2" borderId="0" xfId="0" applyFont="1" applyFill="1" applyAlignment="1">
      <alignment horizontal="center"/>
    </xf>
    <xf numFmtId="0" fontId="64" fillId="2" borderId="0" xfId="0" applyFont="1" applyFill="1"/>
    <xf numFmtId="0" fontId="30" fillId="2" borderId="0" xfId="0" applyFont="1" applyFill="1" applyAlignment="1">
      <alignment horizontal="left" vertical="top"/>
    </xf>
    <xf numFmtId="0" fontId="43" fillId="2" borderId="0" xfId="0" applyFont="1" applyFill="1" applyAlignment="1">
      <alignment horizontal="right" vertical="center"/>
    </xf>
    <xf numFmtId="0" fontId="66" fillId="2" borderId="0" xfId="2" applyFont="1" applyFill="1" applyAlignment="1">
      <alignment horizontal="left" vertical="center" wrapText="1"/>
    </xf>
    <xf numFmtId="0" fontId="43" fillId="2" borderId="17" xfId="0" applyFont="1" applyFill="1" applyBorder="1"/>
    <xf numFmtId="0" fontId="43" fillId="2" borderId="0" xfId="0" applyFont="1" applyFill="1" applyAlignment="1">
      <alignment horizontal="left" vertical="center"/>
    </xf>
    <xf numFmtId="0" fontId="0" fillId="2" borderId="4" xfId="0" applyFill="1" applyBorder="1"/>
    <xf numFmtId="0" fontId="0" fillId="4" borderId="4" xfId="0" applyFill="1" applyBorder="1"/>
    <xf numFmtId="0" fontId="48" fillId="2" borderId="4" xfId="2" applyFont="1" applyFill="1" applyBorder="1" applyAlignment="1">
      <alignment horizontal="left" vertical="center"/>
    </xf>
    <xf numFmtId="0" fontId="42" fillId="2" borderId="0" xfId="0" applyFont="1" applyFill="1" applyAlignment="1">
      <alignment vertical="center"/>
    </xf>
    <xf numFmtId="0" fontId="0" fillId="0" borderId="5" xfId="0" applyBorder="1" applyAlignment="1">
      <alignment horizontal="center" vertical="center"/>
    </xf>
    <xf numFmtId="0" fontId="19" fillId="0" borderId="5" xfId="0" applyFont="1" applyBorder="1" applyAlignment="1">
      <alignment horizontal="center" vertical="center"/>
    </xf>
    <xf numFmtId="165" fontId="0" fillId="0" borderId="5" xfId="0" applyNumberFormat="1" applyBorder="1" applyAlignment="1">
      <alignment horizontal="center" vertical="center"/>
    </xf>
    <xf numFmtId="165" fontId="0" fillId="0" borderId="11" xfId="0" applyNumberFormat="1" applyBorder="1" applyAlignment="1">
      <alignment horizontal="center" vertical="center"/>
    </xf>
    <xf numFmtId="165" fontId="0" fillId="8" borderId="7" xfId="0" applyNumberFormat="1" applyFill="1" applyBorder="1" applyAlignment="1">
      <alignment horizontal="center" vertical="center"/>
    </xf>
    <xf numFmtId="0" fontId="0" fillId="6" borderId="8" xfId="0" applyFill="1" applyBorder="1" applyAlignment="1">
      <alignment horizontal="center" vertical="center" wrapText="1"/>
    </xf>
    <xf numFmtId="0" fontId="0" fillId="2" borderId="4" xfId="0" applyFill="1" applyBorder="1" applyAlignment="1">
      <alignment vertical="center"/>
    </xf>
    <xf numFmtId="166" fontId="0" fillId="2" borderId="5" xfId="0" applyNumberFormat="1" applyFill="1" applyBorder="1" applyAlignment="1">
      <alignment horizontal="center" vertical="center"/>
    </xf>
    <xf numFmtId="0" fontId="51" fillId="2" borderId="0" xfId="2" applyFont="1" applyFill="1" applyAlignment="1">
      <alignment horizontal="center" vertical="center"/>
    </xf>
    <xf numFmtId="164" fontId="30" fillId="2" borderId="0" xfId="2" applyNumberFormat="1" applyFont="1" applyFill="1" applyAlignment="1">
      <alignment horizontal="center" vertical="center"/>
    </xf>
    <xf numFmtId="0" fontId="4" fillId="2" borderId="0" xfId="2" applyFill="1" applyAlignment="1">
      <alignment vertical="center"/>
    </xf>
    <xf numFmtId="0" fontId="39" fillId="2" borderId="0" xfId="2" applyFont="1" applyFill="1" applyAlignment="1">
      <alignment horizontal="center" vertical="center"/>
    </xf>
    <xf numFmtId="164" fontId="39" fillId="2" borderId="0" xfId="2" applyNumberFormat="1" applyFont="1" applyFill="1" applyAlignment="1">
      <alignment vertical="center"/>
    </xf>
    <xf numFmtId="0" fontId="9" fillId="2" borderId="0" xfId="2" applyFont="1" applyFill="1" applyAlignment="1">
      <alignment vertical="center"/>
    </xf>
    <xf numFmtId="0" fontId="43" fillId="9" borderId="4" xfId="0" applyFont="1" applyFill="1" applyBorder="1" applyAlignment="1">
      <alignment horizontal="center" vertical="center"/>
    </xf>
    <xf numFmtId="0" fontId="4" fillId="2" borderId="0" xfId="2" applyFill="1" applyAlignment="1">
      <alignment horizontal="center" vertical="center"/>
    </xf>
    <xf numFmtId="164" fontId="39" fillId="2" borderId="0" xfId="2" applyNumberFormat="1" applyFont="1" applyFill="1" applyAlignment="1">
      <alignment horizontal="center" vertical="center"/>
    </xf>
    <xf numFmtId="0" fontId="9" fillId="2" borderId="0" xfId="2" applyFont="1" applyFill="1" applyAlignment="1">
      <alignment horizontal="center" vertical="center"/>
    </xf>
    <xf numFmtId="166" fontId="42" fillId="2" borderId="16" xfId="0" applyNumberFormat="1" applyFont="1" applyFill="1" applyBorder="1" applyAlignment="1">
      <alignment horizontal="center" vertical="center"/>
    </xf>
    <xf numFmtId="166" fontId="36" fillId="2" borderId="6" xfId="0" applyNumberFormat="1" applyFont="1" applyFill="1" applyBorder="1" applyAlignment="1">
      <alignment horizontal="center" vertical="center"/>
    </xf>
    <xf numFmtId="166" fontId="36" fillId="2" borderId="16" xfId="0" applyNumberFormat="1" applyFont="1" applyFill="1" applyBorder="1" applyAlignment="1">
      <alignment horizontal="center" vertical="center"/>
    </xf>
    <xf numFmtId="166" fontId="36" fillId="2" borderId="7" xfId="0" applyNumberFormat="1" applyFont="1" applyFill="1" applyBorder="1" applyAlignment="1">
      <alignment horizontal="center" vertical="center"/>
    </xf>
    <xf numFmtId="0" fontId="48" fillId="2" borderId="1" xfId="2" applyFont="1" applyFill="1" applyBorder="1" applyAlignment="1">
      <alignment horizontal="left" vertical="center"/>
    </xf>
    <xf numFmtId="0" fontId="40" fillId="2" borderId="2" xfId="2" applyFont="1" applyFill="1" applyBorder="1"/>
    <xf numFmtId="0" fontId="0" fillId="2" borderId="2" xfId="0" applyFill="1" applyBorder="1"/>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5" xfId="0" applyFont="1" applyFill="1" applyBorder="1" applyAlignment="1">
      <alignment vertical="center"/>
    </xf>
    <xf numFmtId="0" fontId="48" fillId="2" borderId="10" xfId="2" applyFont="1" applyFill="1" applyBorder="1" applyAlignment="1">
      <alignment horizontal="left" vertical="center"/>
    </xf>
    <xf numFmtId="0" fontId="40" fillId="2" borderId="9" xfId="2" applyFont="1" applyFill="1" applyBorder="1"/>
    <xf numFmtId="0" fontId="2" fillId="2" borderId="9" xfId="0" applyFont="1" applyFill="1" applyBorder="1" applyAlignment="1">
      <alignment vertical="center"/>
    </xf>
    <xf numFmtId="0" fontId="2" fillId="2" borderId="11" xfId="0" applyFont="1" applyFill="1" applyBorder="1" applyAlignment="1">
      <alignment vertical="center"/>
    </xf>
    <xf numFmtId="0" fontId="68" fillId="2" borderId="0" xfId="0" applyFont="1" applyFill="1"/>
    <xf numFmtId="0" fontId="54" fillId="2" borderId="0" xfId="0" applyFont="1" applyFill="1"/>
    <xf numFmtId="0" fontId="1" fillId="2" borderId="0" xfId="0" applyFont="1" applyFill="1"/>
    <xf numFmtId="0" fontId="43" fillId="0" borderId="0" xfId="0" applyFont="1"/>
    <xf numFmtId="0" fontId="68" fillId="9" borderId="1" xfId="0" applyFont="1" applyFill="1" applyBorder="1"/>
    <xf numFmtId="0" fontId="43" fillId="9" borderId="2" xfId="0" applyFont="1" applyFill="1" applyBorder="1"/>
    <xf numFmtId="0" fontId="69" fillId="9" borderId="2" xfId="0" applyFont="1" applyFill="1" applyBorder="1"/>
    <xf numFmtId="0" fontId="0" fillId="9" borderId="2" xfId="0" applyFill="1" applyBorder="1"/>
    <xf numFmtId="0" fontId="1" fillId="9" borderId="3" xfId="0" applyFont="1" applyFill="1" applyBorder="1"/>
    <xf numFmtId="0" fontId="0" fillId="2" borderId="9" xfId="0" applyFill="1" applyBorder="1" applyAlignment="1">
      <alignment horizontal="left" vertical="center"/>
    </xf>
    <xf numFmtId="0" fontId="67" fillId="9" borderId="0" xfId="0" applyFont="1" applyFill="1" applyAlignment="1">
      <alignment horizontal="center" vertical="center"/>
    </xf>
    <xf numFmtId="0" fontId="41" fillId="9" borderId="0" xfId="0" applyFont="1" applyFill="1" applyAlignment="1">
      <alignment horizontal="center" vertical="center"/>
    </xf>
    <xf numFmtId="166" fontId="0" fillId="2" borderId="0" xfId="0" applyNumberFormat="1" applyFill="1" applyAlignment="1">
      <alignment horizontal="center" vertical="center"/>
    </xf>
    <xf numFmtId="0" fontId="28" fillId="2" borderId="0" xfId="0" applyFont="1" applyFill="1" applyAlignment="1">
      <alignment horizontal="right"/>
    </xf>
    <xf numFmtId="166" fontId="0" fillId="2" borderId="0" xfId="0" applyNumberFormat="1" applyFill="1" applyAlignment="1">
      <alignment horizontal="center"/>
    </xf>
    <xf numFmtId="0" fontId="0" fillId="4" borderId="0" xfId="0" applyFill="1"/>
    <xf numFmtId="0" fontId="42" fillId="4" borderId="0" xfId="0" applyFont="1" applyFill="1"/>
    <xf numFmtId="166" fontId="42" fillId="2" borderId="0" xfId="0" applyNumberFormat="1" applyFont="1" applyFill="1" applyAlignment="1">
      <alignment horizontal="center"/>
    </xf>
    <xf numFmtId="0" fontId="48" fillId="2" borderId="0" xfId="2" applyFont="1" applyFill="1" applyAlignment="1">
      <alignment horizontal="left" vertical="center" wrapText="1"/>
    </xf>
    <xf numFmtId="0" fontId="41" fillId="9" borderId="5" xfId="0" applyFont="1" applyFill="1" applyBorder="1" applyAlignment="1">
      <alignment horizontal="center" vertical="center"/>
    </xf>
    <xf numFmtId="0" fontId="74" fillId="2" borderId="0" xfId="2" applyFont="1" applyFill="1"/>
    <xf numFmtId="0" fontId="75" fillId="2" borderId="0" xfId="2" applyFont="1" applyFill="1"/>
    <xf numFmtId="0" fontId="30" fillId="2" borderId="0" xfId="0" applyFont="1" applyFill="1"/>
    <xf numFmtId="0" fontId="24" fillId="10" borderId="22" xfId="0" applyFont="1" applyFill="1" applyBorder="1" applyAlignment="1">
      <alignment vertical="center"/>
    </xf>
    <xf numFmtId="0" fontId="0" fillId="10" borderId="22" xfId="0" applyFill="1" applyBorder="1"/>
    <xf numFmtId="0" fontId="0" fillId="2" borderId="0" xfId="0" applyFill="1" applyAlignment="1">
      <alignment horizontal="center" vertical="center" wrapText="1"/>
    </xf>
    <xf numFmtId="0" fontId="0" fillId="2" borderId="8" xfId="0" applyFill="1" applyBorder="1" applyAlignment="1">
      <alignment vertical="center"/>
    </xf>
    <xf numFmtId="0" fontId="13" fillId="4" borderId="12" xfId="2" applyFont="1" applyFill="1" applyBorder="1" applyAlignment="1">
      <alignment horizontal="center"/>
    </xf>
    <xf numFmtId="0" fontId="12" fillId="3" borderId="0" xfId="2" applyFont="1" applyFill="1" applyAlignment="1">
      <alignment horizontal="center"/>
    </xf>
    <xf numFmtId="0" fontId="12" fillId="3" borderId="0" xfId="2" applyFont="1" applyFill="1"/>
    <xf numFmtId="0" fontId="0" fillId="2" borderId="7" xfId="0" applyFill="1" applyBorder="1" applyAlignment="1">
      <alignment horizontal="center" vertical="center" wrapText="1"/>
    </xf>
    <xf numFmtId="0" fontId="0" fillId="10" borderId="7" xfId="0" applyFill="1" applyBorder="1"/>
    <xf numFmtId="0" fontId="0" fillId="10" borderId="6" xfId="0" applyFill="1" applyBorder="1"/>
    <xf numFmtId="0" fontId="0" fillId="10" borderId="6" xfId="0" applyFill="1" applyBorder="1" applyAlignment="1">
      <alignment horizontal="center" vertical="center"/>
    </xf>
    <xf numFmtId="0" fontId="24" fillId="10" borderId="24" xfId="0" applyFont="1" applyFill="1" applyBorder="1" applyAlignment="1">
      <alignment vertical="center"/>
    </xf>
    <xf numFmtId="0" fontId="24" fillId="10" borderId="25" xfId="0" applyFont="1" applyFill="1" applyBorder="1" applyAlignment="1">
      <alignment vertical="center"/>
    </xf>
    <xf numFmtId="0" fontId="0" fillId="2" borderId="25" xfId="0" applyFill="1" applyBorder="1"/>
    <xf numFmtId="0" fontId="0" fillId="2" borderId="26" xfId="0" applyFill="1" applyBorder="1"/>
    <xf numFmtId="0" fontId="0" fillId="10" borderId="27" xfId="0" applyFill="1" applyBorder="1" applyAlignment="1">
      <alignment vertical="center"/>
    </xf>
    <xf numFmtId="0" fontId="0" fillId="10" borderId="32" xfId="0" applyFill="1" applyBorder="1"/>
    <xf numFmtId="0" fontId="0" fillId="2" borderId="27" xfId="0" applyFill="1" applyBorder="1" applyAlignment="1">
      <alignment vertical="center"/>
    </xf>
    <xf numFmtId="0" fontId="0" fillId="2" borderId="29" xfId="0" applyFill="1" applyBorder="1" applyAlignment="1">
      <alignment vertical="center"/>
    </xf>
    <xf numFmtId="0" fontId="20" fillId="3" borderId="10" xfId="2" applyFont="1" applyFill="1" applyBorder="1"/>
    <xf numFmtId="0" fontId="12" fillId="3" borderId="9" xfId="2" applyFont="1" applyFill="1" applyBorder="1" applyAlignment="1">
      <alignment horizontal="center"/>
    </xf>
    <xf numFmtId="4" fontId="20" fillId="3" borderId="9" xfId="2" applyNumberFormat="1" applyFont="1" applyFill="1" applyBorder="1" applyAlignment="1">
      <alignment horizontal="center"/>
    </xf>
    <xf numFmtId="0" fontId="12" fillId="3" borderId="11" xfId="2" applyFont="1" applyFill="1" applyBorder="1"/>
    <xf numFmtId="0" fontId="13" fillId="4" borderId="10" xfId="2" applyFont="1" applyFill="1" applyBorder="1"/>
    <xf numFmtId="0" fontId="13" fillId="4" borderId="11" xfId="2" applyFont="1" applyFill="1" applyBorder="1" applyAlignment="1">
      <alignment horizontal="center"/>
    </xf>
    <xf numFmtId="0" fontId="15" fillId="2" borderId="8" xfId="2" applyFont="1" applyFill="1" applyBorder="1" applyAlignment="1">
      <alignment vertical="center"/>
    </xf>
    <xf numFmtId="37" fontId="15" fillId="5" borderId="8" xfId="2" applyNumberFormat="1" applyFont="1" applyFill="1" applyBorder="1" applyAlignment="1">
      <alignment horizontal="center" vertical="center"/>
    </xf>
    <xf numFmtId="1" fontId="14" fillId="2" borderId="0" xfId="2" applyNumberFormat="1" applyFont="1" applyFill="1" applyAlignment="1">
      <alignment horizontal="center" vertical="center"/>
    </xf>
    <xf numFmtId="0" fontId="0" fillId="2" borderId="8" xfId="0" applyFill="1" applyBorder="1" applyAlignment="1">
      <alignment vertical="center" wrapText="1"/>
    </xf>
    <xf numFmtId="37" fontId="8" fillId="2" borderId="8" xfId="2" applyNumberFormat="1" applyFont="1" applyFill="1" applyBorder="1" applyAlignment="1">
      <alignment horizontal="center" vertical="center"/>
    </xf>
    <xf numFmtId="1" fontId="8" fillId="2" borderId="6" xfId="2" applyNumberFormat="1" applyFont="1" applyFill="1" applyBorder="1" applyAlignment="1">
      <alignment horizontal="center" vertical="center"/>
    </xf>
    <xf numFmtId="164" fontId="8" fillId="2" borderId="7" xfId="2" applyNumberFormat="1" applyFont="1" applyFill="1" applyBorder="1" applyAlignment="1">
      <alignment horizontal="left" vertical="center"/>
    </xf>
    <xf numFmtId="0" fontId="42" fillId="2" borderId="6" xfId="0" applyFont="1" applyFill="1" applyBorder="1" applyAlignment="1">
      <alignment vertical="center"/>
    </xf>
    <xf numFmtId="37" fontId="42" fillId="2" borderId="8" xfId="0" applyNumberFormat="1" applyFont="1" applyFill="1" applyBorder="1" applyAlignment="1">
      <alignment horizontal="center" vertical="center"/>
    </xf>
    <xf numFmtId="37" fontId="18" fillId="2" borderId="6" xfId="2" applyNumberFormat="1" applyFont="1" applyFill="1" applyBorder="1" applyAlignment="1">
      <alignment horizontal="center" vertical="center"/>
    </xf>
    <xf numFmtId="164" fontId="18" fillId="2" borderId="7" xfId="2" applyNumberFormat="1" applyFont="1" applyFill="1" applyBorder="1" applyAlignment="1">
      <alignment horizontal="left" vertical="center"/>
    </xf>
    <xf numFmtId="0" fontId="0" fillId="10" borderId="33" xfId="0" applyFill="1" applyBorder="1"/>
    <xf numFmtId="0" fontId="43" fillId="2" borderId="17" xfId="0" applyFont="1" applyFill="1" applyBorder="1" applyAlignment="1">
      <alignment horizontal="right" vertical="center"/>
    </xf>
    <xf numFmtId="0" fontId="0" fillId="2" borderId="6" xfId="0" applyFill="1" applyBorder="1" applyAlignment="1">
      <alignment horizontal="center" vertical="center" wrapText="1"/>
    </xf>
    <xf numFmtId="0" fontId="0" fillId="2" borderId="34" xfId="0" applyFill="1" applyBorder="1"/>
    <xf numFmtId="0" fontId="0" fillId="10" borderId="29" xfId="0" applyFill="1" applyBorder="1" applyAlignment="1">
      <alignment vertical="center"/>
    </xf>
    <xf numFmtId="0" fontId="0" fillId="2" borderId="31" xfId="0" applyFill="1" applyBorder="1"/>
    <xf numFmtId="37" fontId="19" fillId="2" borderId="1" xfId="0" applyNumberFormat="1" applyFont="1" applyFill="1" applyBorder="1" applyAlignment="1">
      <alignment horizontal="center" vertical="center"/>
    </xf>
    <xf numFmtId="37" fontId="18" fillId="2" borderId="1" xfId="2" applyNumberFormat="1" applyFont="1" applyFill="1" applyBorder="1" applyAlignment="1">
      <alignment horizontal="center" vertical="center"/>
    </xf>
    <xf numFmtId="0" fontId="0" fillId="2" borderId="3" xfId="0" applyFill="1" applyBorder="1" applyAlignment="1">
      <alignment horizontal="center" vertical="center" wrapText="1"/>
    </xf>
    <xf numFmtId="0" fontId="0" fillId="10" borderId="10" xfId="0" applyFill="1" applyBorder="1" applyAlignment="1">
      <alignment horizontal="center" vertical="center"/>
    </xf>
    <xf numFmtId="0" fontId="0" fillId="10" borderId="37" xfId="0" applyFill="1" applyBorder="1" applyAlignment="1">
      <alignment horizontal="left" vertical="center"/>
    </xf>
    <xf numFmtId="0" fontId="0" fillId="2" borderId="34" xfId="0" applyFill="1" applyBorder="1" applyAlignment="1">
      <alignment horizontal="center" vertical="center" wrapText="1"/>
    </xf>
    <xf numFmtId="0" fontId="0" fillId="10" borderId="27" xfId="0" applyFill="1" applyBorder="1" applyAlignment="1">
      <alignment vertical="center" wrapText="1"/>
    </xf>
    <xf numFmtId="0" fontId="0" fillId="2" borderId="27" xfId="0" applyFill="1" applyBorder="1" applyAlignment="1">
      <alignment horizontal="left" vertical="center"/>
    </xf>
    <xf numFmtId="0" fontId="0" fillId="2" borderId="27" xfId="0" applyFill="1" applyBorder="1" applyAlignment="1">
      <alignment vertical="center" wrapText="1"/>
    </xf>
    <xf numFmtId="0" fontId="42" fillId="2" borderId="33" xfId="0" applyFont="1" applyFill="1" applyBorder="1" applyAlignment="1">
      <alignment vertical="center"/>
    </xf>
    <xf numFmtId="0" fontId="42" fillId="2" borderId="35" xfId="0" applyFont="1" applyFill="1" applyBorder="1" applyAlignment="1">
      <alignment horizontal="left" vertical="center"/>
    </xf>
    <xf numFmtId="0" fontId="0" fillId="2" borderId="38" xfId="0" applyFill="1" applyBorder="1"/>
    <xf numFmtId="166" fontId="42" fillId="2" borderId="39" xfId="0" applyNumberFormat="1" applyFont="1" applyFill="1" applyBorder="1" applyAlignment="1">
      <alignment horizontal="center" vertical="center"/>
    </xf>
    <xf numFmtId="0" fontId="0" fillId="2" borderId="3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31" xfId="0" applyFill="1" applyBorder="1" applyAlignment="1">
      <alignment horizontal="center" vertical="center" wrapText="1"/>
    </xf>
    <xf numFmtId="0" fontId="76" fillId="2" borderId="0" xfId="0" applyFont="1" applyFill="1" applyAlignment="1">
      <alignment vertical="center"/>
    </xf>
    <xf numFmtId="1" fontId="8" fillId="2" borderId="4" xfId="2" applyNumberFormat="1" applyFont="1"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30" xfId="0" applyFill="1" applyBorder="1" applyAlignment="1">
      <alignment horizontal="left" vertical="center"/>
    </xf>
    <xf numFmtId="0" fontId="0" fillId="10" borderId="8" xfId="0" applyFill="1" applyBorder="1" applyAlignment="1">
      <alignment horizontal="left" vertical="center"/>
    </xf>
    <xf numFmtId="0" fontId="0" fillId="10" borderId="8" xfId="0" applyFill="1" applyBorder="1" applyAlignment="1">
      <alignment horizontal="center" vertical="center"/>
    </xf>
    <xf numFmtId="0" fontId="0" fillId="10" borderId="28" xfId="0" applyFill="1" applyBorder="1" applyAlignment="1">
      <alignment horizontal="center" vertical="center"/>
    </xf>
    <xf numFmtId="0" fontId="0" fillId="10" borderId="27" xfId="0" applyFill="1" applyBorder="1" applyAlignment="1">
      <alignment horizontal="left" vertical="center" wrapText="1"/>
    </xf>
    <xf numFmtId="0" fontId="0" fillId="10" borderId="8" xfId="0" applyFill="1" applyBorder="1" applyAlignment="1">
      <alignment horizontal="center" vertical="center" wrapText="1"/>
    </xf>
    <xf numFmtId="0" fontId="0" fillId="10" borderId="28" xfId="0" applyFill="1" applyBorder="1" applyAlignment="1">
      <alignment horizontal="center" vertical="center" wrapText="1"/>
    </xf>
    <xf numFmtId="0" fontId="0" fillId="2" borderId="9" xfId="0" applyFill="1" applyBorder="1" applyAlignment="1">
      <alignment horizontal="left" vertical="center"/>
    </xf>
    <xf numFmtId="0" fontId="0" fillId="10" borderId="23" xfId="0" applyFill="1" applyBorder="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12" xfId="0" applyFill="1" applyBorder="1" applyAlignment="1">
      <alignment horizontal="left" vertical="center"/>
    </xf>
    <xf numFmtId="0" fontId="0" fillId="2" borderId="8" xfId="0" applyFill="1" applyBorder="1" applyAlignment="1">
      <alignment horizontal="center" vertical="center"/>
    </xf>
    <xf numFmtId="14" fontId="0" fillId="10" borderId="30" xfId="0" applyNumberFormat="1" applyFill="1" applyBorder="1" applyAlignment="1">
      <alignment horizontal="left" vertical="center"/>
    </xf>
    <xf numFmtId="0" fontId="2" fillId="2" borderId="9" xfId="0" applyFont="1" applyFill="1" applyBorder="1" applyAlignment="1">
      <alignment horizontal="left"/>
    </xf>
    <xf numFmtId="0" fontId="0" fillId="2" borderId="18" xfId="0" applyFill="1" applyBorder="1" applyAlignment="1">
      <alignment horizontal="left" vertical="center"/>
    </xf>
    <xf numFmtId="0" fontId="0" fillId="2" borderId="0" xfId="0" applyFill="1" applyAlignment="1">
      <alignment horizontal="left" vertical="center"/>
    </xf>
    <xf numFmtId="0" fontId="0" fillId="2" borderId="16" xfId="0" applyFill="1" applyBorder="1" applyAlignment="1">
      <alignment horizontal="left" vertical="center"/>
    </xf>
    <xf numFmtId="0" fontId="25" fillId="2" borderId="0" xfId="0" applyFont="1" applyFill="1" applyAlignment="1">
      <alignment horizontal="left" wrapText="1"/>
    </xf>
    <xf numFmtId="0" fontId="0" fillId="2" borderId="9" xfId="0" applyFill="1" applyBorder="1" applyAlignment="1">
      <alignment horizontal="left"/>
    </xf>
    <xf numFmtId="0" fontId="0" fillId="2" borderId="9" xfId="0" applyFill="1" applyBorder="1" applyAlignment="1">
      <alignment horizontal="center"/>
    </xf>
    <xf numFmtId="0" fontId="0" fillId="2" borderId="9" xfId="0" applyFill="1" applyBorder="1" applyAlignment="1">
      <alignment horizontal="center" vertical="center"/>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2" borderId="0" xfId="2" applyFont="1" applyFill="1" applyAlignment="1">
      <alignment horizontal="left"/>
    </xf>
    <xf numFmtId="1" fontId="8" fillId="2" borderId="1" xfId="2" applyNumberFormat="1" applyFont="1" applyFill="1" applyBorder="1" applyAlignment="1">
      <alignment horizontal="center" vertical="center"/>
    </xf>
    <xf numFmtId="1" fontId="8" fillId="2" borderId="10" xfId="2" applyNumberFormat="1" applyFont="1" applyFill="1" applyBorder="1" applyAlignment="1">
      <alignment horizontal="center" vertical="center"/>
    </xf>
    <xf numFmtId="1" fontId="8" fillId="2" borderId="3" xfId="2" applyNumberFormat="1" applyFont="1" applyFill="1" applyBorder="1" applyAlignment="1">
      <alignment horizontal="left" vertical="center"/>
    </xf>
    <xf numFmtId="1" fontId="8" fillId="2" borderId="11" xfId="2" applyNumberFormat="1" applyFont="1" applyFill="1" applyBorder="1" applyAlignment="1">
      <alignment horizontal="left" vertical="center"/>
    </xf>
    <xf numFmtId="0" fontId="0" fillId="2" borderId="0" xfId="0" applyFill="1" applyAlignment="1">
      <alignment horizontal="left" vertical="center" wrapText="1"/>
    </xf>
    <xf numFmtId="0" fontId="3" fillId="2" borderId="0" xfId="1" applyFill="1" applyAlignment="1">
      <alignment horizontal="left" vertical="center" wrapText="1"/>
    </xf>
    <xf numFmtId="0" fontId="2" fillId="2" borderId="0" xfId="0" applyFont="1" applyFill="1" applyAlignment="1">
      <alignment horizontal="left" wrapText="1"/>
    </xf>
    <xf numFmtId="0" fontId="30" fillId="2" borderId="21" xfId="0" applyFont="1" applyFill="1" applyBorder="1" applyAlignment="1">
      <alignment horizontal="left" vertical="top" wrapText="1"/>
    </xf>
  </cellXfs>
  <cellStyles count="4">
    <cellStyle name="Hyperlink" xfId="1" builtinId="8"/>
    <cellStyle name="Hyperlink 4" xfId="3" xr:uid="{00000000-0005-0000-0000-000001000000}"/>
    <cellStyle name="Normal" xfId="0" builtinId="0"/>
    <cellStyle name="Normal 3" xfId="2" xr:uid="{00000000-0005-0000-0000-000003000000}"/>
  </cellStyles>
  <dxfs count="22">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ont>
        <color theme="0" tint="-0.14996795556505021"/>
      </font>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ill>
        <patternFill>
          <bgColor rgb="FFFFFF99"/>
        </patternFill>
      </fill>
    </dxf>
    <dxf>
      <fill>
        <patternFill>
          <bgColor rgb="FFFFFF99"/>
        </patternFill>
      </fill>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33</xdr:row>
          <xdr:rowOff>57150</xdr:rowOff>
        </xdr:from>
        <xdr:to>
          <xdr:col>3</xdr:col>
          <xdr:colOff>1371600</xdr:colOff>
          <xdr:row>33</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924300" y="10115550"/>
              <a:ext cx="1371600" cy="209550"/>
              <a:chOff x="2266949" y="4686300"/>
              <a:chExt cx="1685926"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49"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66675</xdr:rowOff>
        </xdr:from>
        <xdr:to>
          <xdr:col>3</xdr:col>
          <xdr:colOff>638175</xdr:colOff>
          <xdr:row>34</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34</xdr:row>
          <xdr:rowOff>66675</xdr:rowOff>
        </xdr:from>
        <xdr:to>
          <xdr:col>3</xdr:col>
          <xdr:colOff>1371600</xdr:colOff>
          <xdr:row>34</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79</xdr:row>
          <xdr:rowOff>38100</xdr:rowOff>
        </xdr:from>
        <xdr:to>
          <xdr:col>7</xdr:col>
          <xdr:colOff>990600</xdr:colOff>
          <xdr:row>79</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79</xdr:row>
          <xdr:rowOff>38100</xdr:rowOff>
        </xdr:from>
        <xdr:to>
          <xdr:col>8</xdr:col>
          <xdr:colOff>552450</xdr:colOff>
          <xdr:row>79</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80</xdr:row>
          <xdr:rowOff>66675</xdr:rowOff>
        </xdr:from>
        <xdr:to>
          <xdr:col>7</xdr:col>
          <xdr:colOff>990600</xdr:colOff>
          <xdr:row>81</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80</xdr:row>
          <xdr:rowOff>66675</xdr:rowOff>
        </xdr:from>
        <xdr:to>
          <xdr:col>8</xdr:col>
          <xdr:colOff>552450</xdr:colOff>
          <xdr:row>81</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80</xdr:row>
          <xdr:rowOff>66675</xdr:rowOff>
        </xdr:from>
        <xdr:to>
          <xdr:col>5</xdr:col>
          <xdr:colOff>200025</xdr:colOff>
          <xdr:row>81</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80</xdr:row>
          <xdr:rowOff>66675</xdr:rowOff>
        </xdr:from>
        <xdr:to>
          <xdr:col>5</xdr:col>
          <xdr:colOff>847725</xdr:colOff>
          <xdr:row>81</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80</xdr:row>
          <xdr:rowOff>66675</xdr:rowOff>
        </xdr:from>
        <xdr:to>
          <xdr:col>6</xdr:col>
          <xdr:colOff>19050</xdr:colOff>
          <xdr:row>81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57150</xdr:rowOff>
        </xdr:from>
        <xdr:to>
          <xdr:col>3</xdr:col>
          <xdr:colOff>638175</xdr:colOff>
          <xdr:row>40</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40</xdr:row>
          <xdr:rowOff>57150</xdr:rowOff>
        </xdr:from>
        <xdr:to>
          <xdr:col>3</xdr:col>
          <xdr:colOff>1181100</xdr:colOff>
          <xdr:row>40</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1276350</xdr:colOff>
          <xdr:row>40</xdr:row>
          <xdr:rowOff>57150</xdr:rowOff>
        </xdr:from>
        <xdr:to>
          <xdr:col>5</xdr:col>
          <xdr:colOff>104775</xdr:colOff>
          <xdr:row>40</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40</xdr:row>
          <xdr:rowOff>57150</xdr:rowOff>
        </xdr:from>
        <xdr:to>
          <xdr:col>6</xdr:col>
          <xdr:colOff>381000</xdr:colOff>
          <xdr:row>40</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61</xdr:row>
          <xdr:rowOff>28575</xdr:rowOff>
        </xdr:from>
        <xdr:to>
          <xdr:col>5</xdr:col>
          <xdr:colOff>590550</xdr:colOff>
          <xdr:row>61</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61</xdr:row>
          <xdr:rowOff>28575</xdr:rowOff>
        </xdr:from>
        <xdr:to>
          <xdr:col>6</xdr:col>
          <xdr:colOff>361950</xdr:colOff>
          <xdr:row>61</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61</xdr:row>
          <xdr:rowOff>28575</xdr:rowOff>
        </xdr:from>
        <xdr:to>
          <xdr:col>7</xdr:col>
          <xdr:colOff>600075</xdr:colOff>
          <xdr:row>61</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61</xdr:row>
          <xdr:rowOff>28575</xdr:rowOff>
        </xdr:from>
        <xdr:to>
          <xdr:col>8</xdr:col>
          <xdr:colOff>285750</xdr:colOff>
          <xdr:row>61</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61</xdr:row>
          <xdr:rowOff>28575</xdr:rowOff>
        </xdr:from>
        <xdr:to>
          <xdr:col>9</xdr:col>
          <xdr:colOff>285750</xdr:colOff>
          <xdr:row>61</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39</xdr:row>
          <xdr:rowOff>38100</xdr:rowOff>
        </xdr:from>
        <xdr:to>
          <xdr:col>3</xdr:col>
          <xdr:colOff>638175</xdr:colOff>
          <xdr:row>39</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39</xdr:row>
          <xdr:rowOff>38100</xdr:rowOff>
        </xdr:from>
        <xdr:to>
          <xdr:col>3</xdr:col>
          <xdr:colOff>1362075</xdr:colOff>
          <xdr:row>39</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257175</xdr:colOff>
          <xdr:row>14</xdr:row>
          <xdr:rowOff>38100</xdr:rowOff>
        </xdr:from>
        <xdr:to>
          <xdr:col>3</xdr:col>
          <xdr:colOff>485775</xdr:colOff>
          <xdr:row>14</xdr:row>
          <xdr:rowOff>247650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2943225" y="3743325"/>
              <a:ext cx="1466850" cy="209550"/>
              <a:chOff x="2266949" y="4686300"/>
              <a:chExt cx="1685926"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49"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46</xdr:col>
      <xdr:colOff>114300</xdr:colOff>
      <xdr:row>2</xdr:row>
      <xdr:rowOff>28575</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28155900" y="4095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409575</xdr:colOff>
      <xdr:row>1</xdr:row>
      <xdr:rowOff>28575</xdr:rowOff>
    </xdr:from>
    <xdr:ext cx="13424509" cy="13526010"/>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9553575" y="219075"/>
          <a:ext cx="13424509" cy="1352601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6-35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DDA using 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DDA using 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rgbClr val="FF0000"/>
              </a:solidFill>
              <a:effectLst/>
              <a:latin typeface="+mn-lt"/>
              <a:ea typeface="+mn-ea"/>
              <a:cs typeface="+mn-cs"/>
            </a:rPr>
            <a:t>, </a:t>
          </a:r>
          <a:r>
            <a:rPr lang="en-US" sz="1100" baseline="0">
              <a:solidFill>
                <a:schemeClr val="tx1"/>
              </a:solidFill>
              <a:effectLst/>
              <a:latin typeface="+mn-lt"/>
              <a:ea typeface="+mn-ea"/>
              <a:cs typeface="+mn-cs"/>
            </a:rPr>
            <a:t>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Exploris480</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Exploris480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chemeClr val="tx1"/>
              </a:solidFill>
              <a:effectLst/>
              <a:latin typeface="+mn-lt"/>
              <a:ea typeface="+mn-ea"/>
              <a:cs typeface="+mn-cs"/>
            </a:rPr>
            <a:t>DDA</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380 to 1575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120</a:t>
          </a:r>
          <a:r>
            <a:rPr lang="en-US" sz="1100">
              <a:solidFill>
                <a:schemeClr val="tx1"/>
              </a:solidFill>
              <a:effectLst/>
              <a:latin typeface="+mn-lt"/>
              <a:ea typeface="+mn-ea"/>
              <a:cs typeface="+mn-cs"/>
            </a:rPr>
            <a:t>K resolution (at 400 m/z) with </a:t>
          </a:r>
        </a:p>
        <a:p>
          <a:r>
            <a:rPr lang="en-US" sz="1100">
              <a:solidFill>
                <a:srgbClr val="FF0000"/>
              </a:solidFill>
              <a:effectLst/>
              <a:latin typeface="+mn-lt"/>
              <a:ea typeface="+mn-ea"/>
              <a:cs typeface="+mn-cs"/>
            </a:rPr>
            <a:t>300%</a:t>
          </a:r>
          <a:r>
            <a:rPr lang="en-US" sz="1100" baseline="0">
              <a:solidFill>
                <a:schemeClr val="tx1"/>
              </a:solidFill>
              <a:effectLst/>
              <a:latin typeface="+mn-lt"/>
              <a:ea typeface="+mn-ea"/>
              <a:cs typeface="+mn-cs"/>
            </a:rPr>
            <a:t> normalized AGC target</a:t>
          </a:r>
          <a:r>
            <a:rPr lang="en-US" sz="1100">
              <a:solidFill>
                <a:schemeClr val="tx1"/>
              </a:solidFill>
              <a:effectLst/>
              <a:latin typeface="+mn-lt"/>
              <a:ea typeface="+mn-ea"/>
              <a:cs typeface="+mn-cs"/>
            </a:rPr>
            <a:t> and a maximum injection time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ms. After the survey scan, tandem MS was performed for 1 second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40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a:effectLst/>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endParaRPr lang="en-US">
            <a:effectLst/>
          </a:endParaRP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3 cm with a volume</a:t>
          </a:r>
          <a:r>
            <a:rPr lang="en-US" sz="1100" baseline="0">
              <a:solidFill>
                <a:schemeClr val="tx1"/>
              </a:solidFill>
              <a:effectLst/>
              <a:latin typeface="+mn-lt"/>
              <a:ea typeface="+mn-ea"/>
              <a:cs typeface="+mn-cs"/>
            </a:rPr>
            <a:t> of 18 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90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ysClr val="windowText" lastClr="000000"/>
              </a:solidFill>
              <a:effectLst/>
              <a:latin typeface="+mn-lt"/>
              <a:ea typeface="+mn-ea"/>
              <a:cs typeface="+mn-cs"/>
            </a:rPr>
            <a:t>DDA</a:t>
          </a:r>
          <a:endParaRPr lang="en-US" b="1">
            <a:solidFill>
              <a:sysClr val="windowText" lastClr="000000"/>
            </a:solidFill>
            <a:effectLst/>
          </a:endParaRP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70K resolution (at 400 m/z) with </a:t>
          </a:r>
          <a:endParaRPr lang="en-US">
            <a:effectLst/>
          </a:endParaRP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100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a:t>
          </a:r>
          <a:endParaRPr lang="en-US">
            <a:effectLst/>
          </a:endParaRP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 </a:t>
          </a:r>
          <a:endParaRPr lang="en-US">
            <a:effectLst/>
          </a:endParaRP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a:t>
          </a:r>
          <a:endParaRPr lang="en-US">
            <a:effectLst/>
          </a:endParaRPr>
        </a:p>
        <a:p>
          <a:r>
            <a:rPr lang="en-US" sz="1100">
              <a:solidFill>
                <a:schemeClr val="tx1"/>
              </a:solidFill>
              <a:effectLst/>
              <a:latin typeface="+mn-lt"/>
              <a:ea typeface="+mn-ea"/>
              <a:cs typeface="+mn-cs"/>
            </a:rPr>
            <a:t>and isotopes were excluded. </a:t>
          </a:r>
          <a:endParaRPr lang="en-US">
            <a:effectLst/>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a:t>
          </a:r>
          <a:r>
            <a:rPr lang="en-US" sz="1100" baseline="0">
              <a:solidFill>
                <a:srgbClr val="FF0000"/>
              </a:solidFill>
              <a:effectLst/>
              <a:latin typeface="+mn-lt"/>
              <a:ea typeface="+mn-ea"/>
              <a:cs typeface="+mn-cs"/>
            </a:rPr>
            <a:t> xx </a:t>
          </a:r>
          <a:r>
            <a:rPr lang="en-US" sz="1100" baseline="0">
              <a:solidFill>
                <a:schemeClr val="tx1"/>
              </a:solidFill>
              <a:effectLst/>
              <a:latin typeface="+mn-lt"/>
              <a:ea typeface="+mn-ea"/>
              <a:cs typeface="+mn-cs"/>
            </a:rPr>
            <a:t>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409574</xdr:colOff>
      <xdr:row>69</xdr:row>
      <xdr:rowOff>95250</xdr:rowOff>
    </xdr:from>
    <xdr:ext cx="13554075" cy="3082639"/>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53574" y="13239750"/>
          <a:ext cx="13554075" cy="308263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database search details check with Jimmy, here is a draft:</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2021.02 rev. 0 (3c62af2)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endParaRPr lang="en-US" sz="1600" b="0" i="0">
            <a:solidFill>
              <a:schemeClr val="tx1"/>
            </a:solidFill>
            <a:effectLst/>
            <a:latin typeface="+mn-lt"/>
            <a:ea typeface="+mn-ea"/>
            <a:cs typeface="+mn-cs"/>
          </a:endParaRP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2" Type="http://schemas.openxmlformats.org/officeDocument/2006/relationships/hyperlink" Target="https://www.unimod.org/modifications_list.php?goto=2"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1" Type="http://schemas.openxmlformats.org/officeDocument/2006/relationships/hyperlink" Target="https://proteomicsresource.washington.edu/"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10" Type="http://schemas.openxmlformats.org/officeDocument/2006/relationships/ctrlProp" Target="../ctrlProps/ctrlProp5.xml"/><Relationship Id="rId19" Type="http://schemas.openxmlformats.org/officeDocument/2006/relationships/ctrlProp" Target="../ctrlProps/ctrlProp14.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28"/>
  <sheetViews>
    <sheetView tabSelected="1" zoomScaleNormal="100" workbookViewId="0">
      <selection activeCell="N14" sqref="N14"/>
    </sheetView>
  </sheetViews>
  <sheetFormatPr defaultRowHeight="15" x14ac:dyDescent="0.25"/>
  <cols>
    <col min="1" max="1" width="2.85546875" style="2" customWidth="1"/>
    <col min="2" max="2" width="37.42578125" style="2" customWidth="1"/>
    <col min="3" max="3" width="18.5703125" style="2" customWidth="1"/>
    <col min="4" max="4" width="21.42578125" style="2" customWidth="1"/>
    <col min="5" max="5" width="5.7109375" style="2" customWidth="1"/>
    <col min="6" max="9" width="20.7109375" style="2" customWidth="1"/>
    <col min="10" max="10" width="20.7109375" style="94" customWidth="1"/>
    <col min="11" max="11" width="5" style="94" customWidth="1"/>
    <col min="12" max="12" width="11.7109375" style="94" customWidth="1"/>
    <col min="13" max="15" width="10.85546875" style="94" customWidth="1"/>
    <col min="16"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92" t="s">
        <v>16</v>
      </c>
      <c r="I1" s="93">
        <v>45884</v>
      </c>
      <c r="P1" s="94"/>
      <c r="Q1" s="94"/>
      <c r="R1" s="94"/>
      <c r="S1" s="94"/>
      <c r="T1" s="94"/>
      <c r="U1" s="94"/>
      <c r="AH1" s="4"/>
      <c r="AI1" s="4"/>
      <c r="AJ1" s="4"/>
      <c r="AK1" s="4"/>
      <c r="AL1" s="4"/>
      <c r="AM1" s="4"/>
      <c r="AN1" s="4"/>
      <c r="AO1" s="4"/>
      <c r="AP1" s="4"/>
    </row>
    <row r="2" spans="1:42" ht="26.25" x14ac:dyDescent="0.25">
      <c r="B2" s="291" t="s">
        <v>37</v>
      </c>
      <c r="C2" s="64"/>
      <c r="D2" s="65"/>
      <c r="P2" s="94"/>
      <c r="Q2" s="94"/>
      <c r="R2" s="94"/>
      <c r="S2" s="94"/>
      <c r="T2" s="94"/>
      <c r="U2" s="94"/>
      <c r="AI2" s="5"/>
    </row>
    <row r="3" spans="1:42" ht="22.5" customHeight="1" x14ac:dyDescent="0.25">
      <c r="B3" s="95" t="s">
        <v>38</v>
      </c>
      <c r="C3" s="65"/>
      <c r="D3" s="65"/>
      <c r="P3" s="94"/>
      <c r="Q3" s="94"/>
      <c r="R3" s="94"/>
      <c r="S3" s="94"/>
      <c r="T3" s="94"/>
      <c r="U3" s="94"/>
      <c r="AI3" s="5"/>
    </row>
    <row r="4" spans="1:42" ht="22.5" customHeight="1" x14ac:dyDescent="0.25">
      <c r="B4" s="95" t="s">
        <v>39</v>
      </c>
      <c r="C4" s="65"/>
      <c r="D4" s="65"/>
      <c r="P4" s="94"/>
      <c r="Q4" s="94"/>
      <c r="R4" s="94"/>
      <c r="S4" s="94"/>
      <c r="T4" s="94"/>
      <c r="U4" s="94"/>
      <c r="AI4" s="5"/>
    </row>
    <row r="5" spans="1:42" ht="15.75" x14ac:dyDescent="0.25">
      <c r="B5" s="96" t="s">
        <v>40</v>
      </c>
      <c r="C5" s="65"/>
      <c r="D5" s="65"/>
      <c r="P5" s="94"/>
      <c r="Q5" s="94"/>
      <c r="R5" s="94"/>
      <c r="S5" s="94"/>
      <c r="T5" s="94"/>
      <c r="U5" s="94"/>
      <c r="AI5" s="5"/>
    </row>
    <row r="6" spans="1:42" s="65" customFormat="1" ht="22.5" customHeight="1" x14ac:dyDescent="0.25">
      <c r="B6" s="65" t="s">
        <v>41</v>
      </c>
      <c r="D6" s="97"/>
      <c r="J6" s="98"/>
      <c r="K6" s="98"/>
      <c r="L6" s="98"/>
      <c r="M6" s="98"/>
      <c r="N6" s="98"/>
      <c r="O6" s="98"/>
      <c r="P6" s="98"/>
      <c r="Q6" s="98"/>
      <c r="R6" s="98"/>
      <c r="S6" s="98"/>
      <c r="T6" s="98"/>
      <c r="U6" s="98"/>
      <c r="AH6" s="15"/>
      <c r="AI6" s="5"/>
      <c r="AJ6" s="6"/>
      <c r="AK6" s="6"/>
      <c r="AL6" s="6"/>
      <c r="AM6" s="6"/>
      <c r="AN6" s="6"/>
      <c r="AO6" s="6"/>
      <c r="AP6" s="6"/>
    </row>
    <row r="7" spans="1:42" s="156" customFormat="1" ht="15.75" x14ac:dyDescent="0.25">
      <c r="B7" s="153" t="s">
        <v>278</v>
      </c>
      <c r="C7" s="153"/>
      <c r="D7" s="153"/>
      <c r="J7" s="159"/>
      <c r="K7" s="159"/>
      <c r="L7" s="159"/>
      <c r="M7" s="159"/>
      <c r="N7" s="159"/>
      <c r="O7" s="159"/>
      <c r="P7" s="159"/>
      <c r="Q7" s="159"/>
      <c r="R7" s="159"/>
      <c r="S7" s="159"/>
      <c r="T7" s="159"/>
      <c r="U7" s="159"/>
      <c r="AH7" s="230"/>
      <c r="AI7" s="48"/>
      <c r="AJ7" s="231"/>
      <c r="AK7" s="231"/>
      <c r="AL7" s="231"/>
      <c r="AM7" s="231"/>
      <c r="AN7" s="231"/>
      <c r="AO7" s="231"/>
      <c r="AP7" s="231"/>
    </row>
    <row r="8" spans="1:42" x14ac:dyDescent="0.25">
      <c r="C8" s="97" t="s">
        <v>240</v>
      </c>
      <c r="D8" s="65"/>
      <c r="P8" s="94"/>
      <c r="Q8" s="94"/>
      <c r="R8" s="94"/>
      <c r="S8" s="94"/>
      <c r="T8" s="94"/>
      <c r="U8" s="94"/>
    </row>
    <row r="9" spans="1:42" ht="16.5" x14ac:dyDescent="0.3">
      <c r="C9" s="97"/>
      <c r="D9" s="97"/>
      <c r="P9" s="94"/>
      <c r="Q9" s="94"/>
      <c r="R9" s="94"/>
      <c r="S9" s="94"/>
      <c r="T9" s="94"/>
      <c r="U9" s="94"/>
      <c r="AI9" s="69"/>
    </row>
    <row r="10" spans="1:42" ht="22.5" customHeight="1" x14ac:dyDescent="0.3">
      <c r="B10" s="68" t="s">
        <v>298</v>
      </c>
      <c r="C10" s="97"/>
      <c r="D10" s="97"/>
      <c r="P10" s="94"/>
      <c r="Q10" s="94"/>
      <c r="R10" s="94"/>
      <c r="S10" s="94"/>
      <c r="T10" s="94"/>
      <c r="U10" s="94"/>
      <c r="AI10" s="71"/>
    </row>
    <row r="11" spans="1:42" ht="22.5" customHeight="1" x14ac:dyDescent="0.25">
      <c r="B11" s="99" t="s">
        <v>279</v>
      </c>
      <c r="C11" s="97"/>
      <c r="D11" s="97"/>
      <c r="P11" s="94"/>
      <c r="Q11" s="94"/>
      <c r="R11" s="94"/>
      <c r="S11" s="94"/>
      <c r="T11" s="94"/>
      <c r="U11" s="94"/>
    </row>
    <row r="12" spans="1:42" ht="17.25" thickBot="1" x14ac:dyDescent="0.35">
      <c r="B12" s="100"/>
      <c r="C12" s="100"/>
      <c r="D12" s="100"/>
      <c r="E12" s="100"/>
      <c r="F12" s="100"/>
      <c r="G12" s="100"/>
      <c r="H12" s="100"/>
      <c r="I12" s="100"/>
      <c r="P12" s="94"/>
      <c r="Q12" s="94"/>
      <c r="R12" s="94"/>
      <c r="S12" s="94"/>
      <c r="T12" s="94"/>
      <c r="U12" s="94"/>
      <c r="AI12" s="74"/>
    </row>
    <row r="13" spans="1:42" ht="33.75" customHeight="1" x14ac:dyDescent="0.25">
      <c r="A13" s="170"/>
      <c r="B13" s="244" t="s">
        <v>267</v>
      </c>
      <c r="C13" s="245"/>
      <c r="D13" s="245"/>
      <c r="E13" s="246"/>
      <c r="F13" s="246"/>
      <c r="G13" s="246"/>
      <c r="H13" s="246"/>
      <c r="I13" s="247"/>
      <c r="P13" s="94"/>
      <c r="Q13" s="94"/>
      <c r="R13" s="94"/>
      <c r="S13" s="94"/>
      <c r="T13" s="94"/>
      <c r="U13" s="94"/>
      <c r="AJ13" s="75"/>
      <c r="AK13" s="75"/>
      <c r="AL13" s="75"/>
      <c r="AM13" s="75"/>
      <c r="AN13" s="75"/>
      <c r="AO13" s="75"/>
    </row>
    <row r="14" spans="1:42" ht="22.5" customHeight="1" x14ac:dyDescent="0.25">
      <c r="A14" s="170"/>
      <c r="B14" s="248" t="s">
        <v>42</v>
      </c>
      <c r="C14" s="304"/>
      <c r="D14" s="304"/>
      <c r="E14" s="170"/>
      <c r="F14" s="248" t="s">
        <v>272</v>
      </c>
      <c r="G14" s="297"/>
      <c r="H14" s="297"/>
      <c r="I14" s="272"/>
      <c r="P14" s="94"/>
      <c r="Q14" s="94"/>
      <c r="R14" s="94"/>
      <c r="S14" s="94"/>
      <c r="T14" s="94"/>
      <c r="U14" s="94"/>
      <c r="AI14" s="15"/>
    </row>
    <row r="15" spans="1:42" ht="22.5" customHeight="1" x14ac:dyDescent="0.25">
      <c r="A15" s="170"/>
      <c r="B15" s="269" t="s">
        <v>44</v>
      </c>
      <c r="C15" s="242"/>
      <c r="D15" s="241"/>
      <c r="E15" s="170"/>
      <c r="F15" s="248" t="s">
        <v>263</v>
      </c>
      <c r="G15" s="305"/>
      <c r="H15" s="306"/>
      <c r="I15" s="272"/>
      <c r="P15" s="94"/>
      <c r="Q15" s="94"/>
      <c r="R15" s="94"/>
      <c r="S15" s="94"/>
      <c r="T15" s="94"/>
      <c r="U15" s="94"/>
      <c r="AI15" s="15"/>
    </row>
    <row r="16" spans="1:42" ht="22.5" customHeight="1" x14ac:dyDescent="0.25">
      <c r="A16" s="170"/>
      <c r="B16" s="248" t="s">
        <v>45</v>
      </c>
      <c r="C16" s="307"/>
      <c r="D16" s="307"/>
      <c r="E16" s="170"/>
      <c r="F16" s="250" t="s">
        <v>264</v>
      </c>
      <c r="G16" s="294" t="s">
        <v>269</v>
      </c>
      <c r="H16" s="295"/>
      <c r="I16" s="272"/>
      <c r="K16" s="98"/>
      <c r="L16" s="98"/>
      <c r="M16" s="98"/>
      <c r="N16" s="98"/>
      <c r="P16" s="94"/>
      <c r="Q16" s="94"/>
      <c r="R16" s="94"/>
      <c r="S16" s="94"/>
      <c r="T16" s="94"/>
      <c r="U16" s="94"/>
      <c r="AI16" s="78"/>
      <c r="AJ16" s="79"/>
      <c r="AK16" s="79"/>
      <c r="AL16" s="79"/>
      <c r="AM16" s="79"/>
      <c r="AN16" s="79"/>
      <c r="AO16" s="79"/>
    </row>
    <row r="17" spans="1:41" ht="22.5" customHeight="1" x14ac:dyDescent="0.25">
      <c r="A17" s="170"/>
      <c r="B17" s="250" t="s">
        <v>46</v>
      </c>
      <c r="C17" s="308"/>
      <c r="D17" s="308"/>
      <c r="E17" s="170"/>
      <c r="F17" s="250" t="s">
        <v>265</v>
      </c>
      <c r="G17" s="294" t="s">
        <v>270</v>
      </c>
      <c r="H17" s="295"/>
      <c r="I17" s="272"/>
      <c r="J17" s="86"/>
      <c r="K17" s="98"/>
      <c r="L17" s="98"/>
      <c r="M17" s="98"/>
      <c r="N17" s="98"/>
      <c r="P17" s="94"/>
      <c r="Q17" s="94"/>
      <c r="R17" s="94"/>
      <c r="S17" s="94"/>
      <c r="T17" s="94"/>
      <c r="U17" s="94"/>
      <c r="AI17" s="80"/>
      <c r="AJ17" s="80"/>
      <c r="AK17" s="80"/>
      <c r="AL17" s="80"/>
      <c r="AM17" s="80"/>
      <c r="AN17" s="80"/>
      <c r="AO17" s="80"/>
    </row>
    <row r="18" spans="1:41" ht="22.5" customHeight="1" thickBot="1" x14ac:dyDescent="0.3">
      <c r="A18" s="170"/>
      <c r="B18" s="273" t="s">
        <v>43</v>
      </c>
      <c r="C18" s="309"/>
      <c r="D18" s="309"/>
      <c r="E18" s="270"/>
      <c r="F18" s="251" t="s">
        <v>266</v>
      </c>
      <c r="G18" s="296" t="s">
        <v>271</v>
      </c>
      <c r="H18" s="296"/>
      <c r="I18" s="274"/>
      <c r="J18" s="86"/>
      <c r="K18" s="98"/>
      <c r="L18" s="98"/>
      <c r="M18" s="98"/>
      <c r="N18" s="98"/>
      <c r="P18" s="94"/>
      <c r="Q18" s="94"/>
      <c r="R18" s="94"/>
      <c r="S18" s="94"/>
      <c r="T18" s="94"/>
      <c r="U18" s="94"/>
      <c r="AI18" s="80"/>
      <c r="AJ18" s="80"/>
      <c r="AK18" s="80"/>
      <c r="AL18" s="80"/>
      <c r="AM18" s="80"/>
      <c r="AN18" s="80"/>
      <c r="AO18" s="80"/>
    </row>
    <row r="19" spans="1:41" ht="15.75" thickBot="1" x14ac:dyDescent="0.3">
      <c r="B19" s="100"/>
      <c r="C19" s="100"/>
      <c r="D19" s="102"/>
      <c r="E19" s="100"/>
      <c r="F19" s="100"/>
      <c r="G19" s="100"/>
      <c r="H19" s="100"/>
      <c r="I19" s="100"/>
      <c r="P19" s="94"/>
      <c r="Q19" s="94"/>
      <c r="R19" s="94"/>
      <c r="S19" s="94"/>
      <c r="T19" s="94"/>
      <c r="U19" s="94"/>
      <c r="AI19" s="80"/>
      <c r="AJ19" s="81"/>
      <c r="AK19" s="81"/>
      <c r="AL19" s="81"/>
      <c r="AM19" s="81"/>
      <c r="AN19" s="81"/>
      <c r="AO19" s="81"/>
    </row>
    <row r="20" spans="1:41" ht="33.75" customHeight="1" x14ac:dyDescent="0.25">
      <c r="B20" s="244" t="s">
        <v>268</v>
      </c>
      <c r="C20" s="233"/>
      <c r="D20" s="233"/>
      <c r="E20" s="234"/>
      <c r="F20" s="234"/>
      <c r="G20" s="234"/>
      <c r="H20" s="234"/>
      <c r="I20" s="249"/>
      <c r="P20" s="94"/>
      <c r="Q20" s="94"/>
      <c r="R20" s="94"/>
      <c r="S20" s="94"/>
      <c r="T20" s="94"/>
      <c r="U20" s="94"/>
      <c r="AI20" s="80"/>
      <c r="AJ20" s="81"/>
      <c r="AK20" s="81"/>
      <c r="AL20" s="81"/>
      <c r="AM20" s="81"/>
      <c r="AN20" s="81"/>
      <c r="AO20" s="81"/>
    </row>
    <row r="21" spans="1:41" ht="48.75" customHeight="1" x14ac:dyDescent="0.25">
      <c r="A21" s="170"/>
      <c r="B21" s="248" t="s">
        <v>47</v>
      </c>
      <c r="C21" s="298"/>
      <c r="D21" s="298"/>
      <c r="E21" s="298"/>
      <c r="F21" s="298"/>
      <c r="G21" s="298"/>
      <c r="H21" s="298"/>
      <c r="I21" s="299"/>
      <c r="P21" s="94"/>
      <c r="Q21" s="94"/>
      <c r="R21" s="94"/>
      <c r="S21" s="94"/>
      <c r="T21" s="94"/>
      <c r="U21" s="94"/>
      <c r="AI21" s="80"/>
      <c r="AJ21" s="81"/>
      <c r="AK21" s="81"/>
      <c r="AL21" s="81"/>
      <c r="AM21" s="81"/>
      <c r="AN21" s="81"/>
      <c r="AO21" s="81"/>
    </row>
    <row r="22" spans="1:41" ht="28.5" customHeight="1" x14ac:dyDescent="0.25">
      <c r="A22" s="170"/>
      <c r="B22" s="248" t="s">
        <v>254</v>
      </c>
      <c r="C22" s="298"/>
      <c r="D22" s="298"/>
      <c r="E22" s="298"/>
      <c r="F22" s="298"/>
      <c r="G22" s="298"/>
      <c r="H22" s="298"/>
      <c r="I22" s="299"/>
      <c r="J22" s="98"/>
      <c r="N22" s="171"/>
      <c r="O22" s="171"/>
      <c r="P22" s="94"/>
      <c r="Q22" s="94"/>
      <c r="R22" s="94"/>
      <c r="S22" s="94"/>
      <c r="T22" s="94"/>
      <c r="U22" s="94"/>
      <c r="AB22" s="116"/>
      <c r="AC22" s="117"/>
      <c r="AD22" s="117"/>
      <c r="AE22" s="117"/>
      <c r="AF22" s="117"/>
      <c r="AG22" s="117"/>
      <c r="AI22" s="80"/>
      <c r="AJ22" s="89"/>
      <c r="AK22" s="89"/>
      <c r="AL22" s="89"/>
      <c r="AM22" s="89"/>
      <c r="AN22" s="89"/>
      <c r="AO22" s="89"/>
    </row>
    <row r="23" spans="1:41" ht="28.5" customHeight="1" x14ac:dyDescent="0.25">
      <c r="A23" s="170"/>
      <c r="B23" s="248" t="s">
        <v>281</v>
      </c>
      <c r="C23" s="298"/>
      <c r="D23" s="298"/>
      <c r="E23" s="298"/>
      <c r="F23" s="298"/>
      <c r="G23" s="298"/>
      <c r="H23" s="298"/>
      <c r="I23" s="299"/>
      <c r="J23" s="98"/>
      <c r="N23" s="171"/>
      <c r="O23" s="171"/>
      <c r="P23" s="94"/>
      <c r="Q23" s="94"/>
      <c r="R23" s="94"/>
      <c r="S23" s="94"/>
      <c r="T23" s="94"/>
      <c r="U23" s="94"/>
      <c r="AB23" s="116"/>
      <c r="AC23" s="117"/>
      <c r="AD23" s="117"/>
      <c r="AE23" s="117"/>
      <c r="AF23" s="117"/>
      <c r="AG23" s="117"/>
      <c r="AI23" s="80"/>
      <c r="AJ23" s="89"/>
      <c r="AK23" s="89"/>
      <c r="AL23" s="89"/>
      <c r="AM23" s="89"/>
      <c r="AN23" s="89"/>
      <c r="AO23" s="89"/>
    </row>
    <row r="24" spans="1:41" ht="30" customHeight="1" x14ac:dyDescent="0.25">
      <c r="A24" s="170"/>
      <c r="B24" s="300" t="s">
        <v>239</v>
      </c>
      <c r="C24" s="301"/>
      <c r="D24" s="301"/>
      <c r="E24" s="301"/>
      <c r="F24" s="301"/>
      <c r="G24" s="301"/>
      <c r="H24" s="301"/>
      <c r="I24" s="302"/>
      <c r="P24" s="94"/>
      <c r="Q24" s="94"/>
      <c r="R24" s="94"/>
      <c r="S24" s="94"/>
      <c r="T24" s="94"/>
      <c r="U24" s="94"/>
      <c r="AI24" s="80"/>
      <c r="AJ24" s="81"/>
      <c r="AK24" s="81"/>
      <c r="AL24" s="81"/>
      <c r="AM24" s="81"/>
      <c r="AN24" s="81"/>
      <c r="AO24" s="81"/>
    </row>
    <row r="25" spans="1:41" ht="30" customHeight="1" x14ac:dyDescent="0.25">
      <c r="B25" s="300"/>
      <c r="C25" s="301"/>
      <c r="D25" s="301"/>
      <c r="E25" s="301"/>
      <c r="F25" s="301"/>
      <c r="G25" s="301"/>
      <c r="H25" s="301"/>
      <c r="I25" s="302"/>
      <c r="P25" s="94"/>
      <c r="Q25" s="94"/>
      <c r="R25" s="94"/>
      <c r="S25" s="213"/>
      <c r="T25" s="94"/>
      <c r="U25" s="94"/>
      <c r="AI25" s="80"/>
      <c r="AJ25" s="81"/>
      <c r="AK25" s="81"/>
      <c r="AL25" s="81"/>
      <c r="AM25" s="81"/>
      <c r="AN25" s="81"/>
      <c r="AO25" s="81"/>
    </row>
    <row r="26" spans="1:41" ht="22.5" customHeight="1" x14ac:dyDescent="0.25">
      <c r="B26" s="279" t="s">
        <v>257</v>
      </c>
      <c r="C26" s="278">
        <v>1</v>
      </c>
      <c r="D26" s="292">
        <f>ROUNDUP((2+($C26*$C27*140)/60),0)</f>
        <v>5</v>
      </c>
      <c r="E26" s="293" t="s">
        <v>293</v>
      </c>
      <c r="F26" s="235"/>
      <c r="G26" s="235"/>
      <c r="H26" s="235"/>
      <c r="I26" s="280"/>
      <c r="P26" s="94"/>
      <c r="Q26" s="94"/>
      <c r="R26" s="94"/>
      <c r="S26" s="94"/>
      <c r="T26" s="94"/>
      <c r="U26" s="94"/>
      <c r="AI26" s="80"/>
      <c r="AJ26" s="81"/>
      <c r="AK26" s="81"/>
      <c r="AL26" s="81"/>
      <c r="AM26" s="81"/>
      <c r="AN26" s="81"/>
      <c r="AO26" s="81"/>
    </row>
    <row r="27" spans="1:41" ht="22.5" customHeight="1" x14ac:dyDescent="0.25">
      <c r="B27" s="281" t="s">
        <v>275</v>
      </c>
      <c r="C27" s="243">
        <v>1</v>
      </c>
      <c r="D27" s="292"/>
      <c r="E27" s="293"/>
      <c r="F27" s="235"/>
      <c r="G27" s="235"/>
      <c r="H27" s="235"/>
      <c r="I27" s="280"/>
      <c r="P27" s="94"/>
      <c r="Q27" s="94"/>
      <c r="R27" s="94"/>
      <c r="S27" s="94"/>
      <c r="T27" s="94"/>
      <c r="U27" s="94"/>
      <c r="AI27" s="80"/>
      <c r="AJ27" s="81"/>
      <c r="AK27" s="81"/>
      <c r="AL27" s="81"/>
      <c r="AM27" s="81"/>
      <c r="AN27" s="81"/>
      <c r="AO27" s="81"/>
    </row>
    <row r="28" spans="1:41" ht="22.5" customHeight="1" x14ac:dyDescent="0.25">
      <c r="B28" s="282" t="s">
        <v>262</v>
      </c>
      <c r="C28" s="271">
        <v>0</v>
      </c>
      <c r="D28" s="263">
        <f>ROUNDUP((($C28*40)/60),0)</f>
        <v>0</v>
      </c>
      <c r="E28" s="240" t="s">
        <v>293</v>
      </c>
      <c r="F28" s="235"/>
      <c r="G28" s="235"/>
      <c r="H28" s="235"/>
      <c r="I28" s="280"/>
      <c r="P28" s="94"/>
      <c r="Q28" s="94"/>
      <c r="R28" s="94"/>
      <c r="S28" s="94"/>
      <c r="T28" s="94"/>
      <c r="U28" s="94"/>
      <c r="AI28" s="80"/>
      <c r="AJ28" s="81"/>
      <c r="AK28" s="81"/>
      <c r="AL28" s="81"/>
      <c r="AM28" s="81"/>
      <c r="AN28" s="81"/>
      <c r="AO28" s="81"/>
    </row>
    <row r="29" spans="1:41" ht="22.5" customHeight="1" x14ac:dyDescent="0.25">
      <c r="B29" s="283" t="s">
        <v>67</v>
      </c>
      <c r="C29" s="271">
        <v>0</v>
      </c>
      <c r="D29" s="263">
        <f>ROUNDUP((($C29*70)/60),0)</f>
        <v>0</v>
      </c>
      <c r="E29" s="240" t="s">
        <v>293</v>
      </c>
      <c r="F29" s="235"/>
      <c r="G29" s="235"/>
      <c r="H29" s="235"/>
      <c r="I29" s="280"/>
      <c r="P29" s="94"/>
      <c r="Q29" s="94"/>
      <c r="R29" s="94"/>
      <c r="S29" s="94"/>
      <c r="T29" s="94"/>
      <c r="U29" s="94"/>
      <c r="AI29" s="80"/>
      <c r="AJ29" s="81"/>
      <c r="AK29" s="81"/>
      <c r="AL29" s="81"/>
      <c r="AM29" s="81"/>
      <c r="AN29" s="81"/>
      <c r="AO29" s="81"/>
    </row>
    <row r="30" spans="1:41" ht="22.5" customHeight="1" x14ac:dyDescent="0.25">
      <c r="B30" s="284" t="s">
        <v>294</v>
      </c>
      <c r="C30" s="275">
        <f>C26*C27+C28+C29</f>
        <v>1</v>
      </c>
      <c r="D30" s="276">
        <f>SUM(D26:D29)</f>
        <v>5</v>
      </c>
      <c r="E30" s="277" t="s">
        <v>293</v>
      </c>
      <c r="F30" s="235"/>
      <c r="G30" s="235"/>
      <c r="H30" s="235"/>
      <c r="I30" s="280"/>
      <c r="P30" s="94"/>
      <c r="Q30" s="94"/>
      <c r="R30" s="94"/>
      <c r="S30" s="94"/>
      <c r="T30" s="94"/>
      <c r="U30" s="94"/>
      <c r="AI30" s="80"/>
      <c r="AJ30" s="81"/>
      <c r="AK30" s="81"/>
      <c r="AL30" s="81"/>
      <c r="AM30" s="81"/>
      <c r="AN30" s="81"/>
      <c r="AO30" s="81"/>
    </row>
    <row r="31" spans="1:41" ht="22.5" customHeight="1" thickBot="1" x14ac:dyDescent="0.3">
      <c r="B31" s="285" t="s">
        <v>295</v>
      </c>
      <c r="C31" s="286"/>
      <c r="D31" s="287">
        <f>P79+D30*P78</f>
        <v>197</v>
      </c>
      <c r="E31" s="288"/>
      <c r="F31" s="289"/>
      <c r="G31" s="289"/>
      <c r="H31" s="289"/>
      <c r="I31" s="290"/>
      <c r="P31" s="94"/>
      <c r="Q31" s="94"/>
      <c r="R31" s="94"/>
      <c r="S31" s="94"/>
      <c r="T31" s="94"/>
      <c r="U31" s="94"/>
      <c r="AI31" s="80"/>
      <c r="AJ31" s="81"/>
      <c r="AK31" s="81"/>
      <c r="AL31" s="81"/>
      <c r="AM31" s="81"/>
      <c r="AN31" s="81"/>
      <c r="AO31" s="81"/>
    </row>
    <row r="32" spans="1:41" ht="30" customHeight="1" x14ac:dyDescent="0.25">
      <c r="C32" s="235"/>
      <c r="D32" s="235"/>
      <c r="E32" s="235"/>
      <c r="F32" s="235"/>
      <c r="G32" s="235"/>
      <c r="H32" s="235"/>
      <c r="I32" s="235"/>
      <c r="P32" s="94"/>
      <c r="Q32" s="94"/>
      <c r="R32" s="94"/>
      <c r="S32" s="94"/>
      <c r="T32" s="94"/>
      <c r="U32" s="94"/>
      <c r="AI32" s="80"/>
      <c r="AJ32" s="81"/>
      <c r="AK32" s="81"/>
      <c r="AL32" s="81"/>
      <c r="AM32" s="81"/>
      <c r="AN32" s="81"/>
      <c r="AO32" s="81"/>
    </row>
    <row r="33" spans="2:41" ht="30" customHeight="1" x14ac:dyDescent="0.25">
      <c r="B33" s="314" t="s">
        <v>296</v>
      </c>
      <c r="C33" s="314"/>
      <c r="D33" s="314"/>
      <c r="E33" s="314"/>
      <c r="F33" s="314"/>
      <c r="G33" s="314"/>
      <c r="H33" s="314"/>
      <c r="I33" s="314"/>
      <c r="P33" s="94"/>
      <c r="Q33" s="94"/>
      <c r="R33" s="94"/>
      <c r="S33" s="94"/>
      <c r="T33" s="94"/>
      <c r="U33" s="94"/>
      <c r="AI33" s="80"/>
      <c r="AJ33" s="81"/>
      <c r="AK33" s="81"/>
      <c r="AL33" s="81"/>
      <c r="AM33" s="81"/>
      <c r="AN33" s="81"/>
      <c r="AO33" s="81"/>
    </row>
    <row r="34" spans="2:41" ht="22.5" customHeight="1" x14ac:dyDescent="0.25">
      <c r="B34" s="65" t="s">
        <v>48</v>
      </c>
      <c r="C34" s="65"/>
      <c r="D34" s="65"/>
      <c r="E34" s="65" t="s">
        <v>49</v>
      </c>
      <c r="P34" s="94"/>
      <c r="Q34" s="94"/>
      <c r="R34" s="94"/>
      <c r="S34" s="94"/>
      <c r="T34" s="94"/>
      <c r="U34" s="94"/>
      <c r="AI34" s="80"/>
      <c r="AJ34" s="81"/>
      <c r="AK34" s="81"/>
      <c r="AL34" s="81"/>
      <c r="AM34" s="81"/>
      <c r="AN34" s="81"/>
      <c r="AO34" s="81"/>
    </row>
    <row r="35" spans="2:41" ht="22.5" customHeight="1" x14ac:dyDescent="0.25">
      <c r="B35" s="68" t="s">
        <v>50</v>
      </c>
      <c r="C35" s="68"/>
      <c r="D35" s="68"/>
      <c r="E35" s="65" t="s">
        <v>249</v>
      </c>
      <c r="P35" s="94"/>
      <c r="Q35" s="94"/>
      <c r="R35" s="94"/>
      <c r="S35" s="94"/>
      <c r="T35" s="94"/>
      <c r="U35" s="94"/>
      <c r="AI35" s="80"/>
      <c r="AJ35" s="81"/>
      <c r="AK35" s="81"/>
      <c r="AL35" s="81"/>
      <c r="AM35" s="81"/>
      <c r="AN35" s="81"/>
      <c r="AO35" s="81"/>
    </row>
    <row r="36" spans="2:41" ht="22.5" customHeight="1" x14ac:dyDescent="0.25">
      <c r="B36" s="65" t="s">
        <v>58</v>
      </c>
      <c r="C36" s="65"/>
      <c r="D36" s="311"/>
      <c r="E36" s="311"/>
      <c r="F36" s="311"/>
      <c r="G36" s="311"/>
      <c r="H36" s="311"/>
      <c r="P36" s="94"/>
      <c r="Q36" s="94"/>
      <c r="R36" s="94"/>
      <c r="S36" s="94"/>
      <c r="T36" s="94"/>
      <c r="U36" s="94"/>
      <c r="AH36" s="27"/>
      <c r="AI36" s="80"/>
      <c r="AJ36" s="81"/>
      <c r="AK36" s="81"/>
      <c r="AL36" s="81"/>
      <c r="AM36" s="81"/>
      <c r="AN36" s="81"/>
      <c r="AO36" s="81"/>
    </row>
    <row r="37" spans="2:41" ht="22.5" customHeight="1" x14ac:dyDescent="0.25">
      <c r="B37" s="65" t="s">
        <v>51</v>
      </c>
      <c r="C37" s="65"/>
      <c r="D37" s="103"/>
      <c r="E37" s="76" t="s">
        <v>52</v>
      </c>
      <c r="F37" s="104"/>
      <c r="G37" s="2" t="s">
        <v>53</v>
      </c>
      <c r="H37" s="86" t="s">
        <v>250</v>
      </c>
      <c r="K37" s="98"/>
      <c r="P37" s="94"/>
      <c r="Q37" s="94"/>
      <c r="R37" s="94"/>
      <c r="S37" s="94"/>
      <c r="T37" s="94"/>
      <c r="U37" s="94"/>
      <c r="AI37" s="80"/>
      <c r="AJ37" s="81"/>
      <c r="AK37" s="81"/>
      <c r="AL37" s="81"/>
      <c r="AM37" s="81"/>
      <c r="AN37" s="81"/>
      <c r="AO37" s="81"/>
    </row>
    <row r="38" spans="2:41" ht="22.5" customHeight="1" x14ac:dyDescent="0.25">
      <c r="B38" s="65" t="s">
        <v>54</v>
      </c>
      <c r="C38" s="65"/>
      <c r="D38" s="103"/>
      <c r="E38" s="2" t="s">
        <v>55</v>
      </c>
      <c r="F38" s="2" t="s">
        <v>56</v>
      </c>
      <c r="G38" s="76"/>
      <c r="H38" s="86" t="s">
        <v>251</v>
      </c>
      <c r="K38" s="98"/>
      <c r="P38" s="94"/>
      <c r="Q38" s="94"/>
      <c r="R38" s="94"/>
      <c r="S38" s="94"/>
      <c r="T38" s="94"/>
      <c r="U38" s="94"/>
      <c r="AI38" s="80"/>
      <c r="AJ38" s="81"/>
      <c r="AK38" s="81"/>
      <c r="AL38" s="81"/>
      <c r="AM38" s="81"/>
      <c r="AN38" s="81"/>
      <c r="AO38" s="81"/>
    </row>
    <row r="39" spans="2:41" ht="22.5" customHeight="1" x14ac:dyDescent="0.25">
      <c r="B39" s="65" t="s">
        <v>57</v>
      </c>
      <c r="C39" s="65"/>
      <c r="D39" s="303"/>
      <c r="E39" s="303"/>
      <c r="F39" s="303"/>
      <c r="G39" s="303"/>
      <c r="H39" s="303"/>
      <c r="P39" s="94"/>
      <c r="Q39" s="94"/>
      <c r="R39" s="94"/>
      <c r="S39" s="94"/>
      <c r="T39" s="94"/>
      <c r="U39" s="94"/>
      <c r="AH39" s="27"/>
      <c r="AI39" s="80"/>
      <c r="AJ39" s="81"/>
      <c r="AK39" s="81"/>
      <c r="AL39" s="81"/>
      <c r="AM39" s="81"/>
      <c r="AN39" s="81"/>
      <c r="AO39" s="81"/>
    </row>
    <row r="40" spans="2:41" ht="22.5" customHeight="1" x14ac:dyDescent="0.25">
      <c r="B40" s="65" t="s">
        <v>59</v>
      </c>
      <c r="C40" s="65"/>
      <c r="D40" s="312"/>
      <c r="E40" s="312"/>
      <c r="F40" s="312"/>
      <c r="G40" s="312"/>
      <c r="H40" s="312"/>
      <c r="P40" s="94"/>
      <c r="Q40" s="94"/>
      <c r="R40" s="94"/>
      <c r="S40" s="94"/>
      <c r="T40" s="94"/>
      <c r="U40" s="94"/>
      <c r="AH40" s="27"/>
      <c r="AI40" s="80"/>
      <c r="AJ40" s="81"/>
      <c r="AK40" s="81"/>
      <c r="AL40" s="81"/>
      <c r="AM40" s="81"/>
      <c r="AN40" s="81"/>
      <c r="AO40" s="81"/>
    </row>
    <row r="41" spans="2:41" ht="22.5" customHeight="1" x14ac:dyDescent="0.25">
      <c r="B41" s="65" t="s">
        <v>60</v>
      </c>
      <c r="C41" s="65"/>
      <c r="D41" s="68"/>
      <c r="E41" s="68"/>
      <c r="F41" s="68"/>
      <c r="G41" s="68"/>
      <c r="H41" s="68"/>
      <c r="P41" s="94"/>
      <c r="Q41" s="94"/>
      <c r="R41" s="94"/>
      <c r="S41" s="94"/>
      <c r="T41" s="94"/>
      <c r="U41" s="94"/>
      <c r="AH41" s="27"/>
      <c r="AI41" s="80"/>
      <c r="AJ41" s="81"/>
      <c r="AK41" s="81"/>
      <c r="AL41" s="81"/>
      <c r="AM41" s="81"/>
      <c r="AN41" s="81"/>
      <c r="AO41" s="81"/>
    </row>
    <row r="42" spans="2:41" ht="22.5" customHeight="1" x14ac:dyDescent="0.25">
      <c r="B42" s="2" t="s">
        <v>61</v>
      </c>
      <c r="C42" s="65"/>
      <c r="D42" s="303"/>
      <c r="E42" s="303"/>
      <c r="F42" s="303"/>
      <c r="G42" s="303"/>
      <c r="H42" s="303"/>
      <c r="P42" s="94"/>
      <c r="Q42" s="94"/>
      <c r="R42" s="94"/>
      <c r="S42" s="94"/>
      <c r="T42" s="94"/>
      <c r="U42" s="94"/>
      <c r="AH42" s="27"/>
      <c r="AI42" s="80"/>
      <c r="AJ42" s="81"/>
      <c r="AK42" s="81"/>
      <c r="AL42" s="81"/>
      <c r="AM42" s="81"/>
      <c r="AN42" s="81"/>
      <c r="AO42" s="81"/>
    </row>
    <row r="43" spans="2:41" ht="22.5" customHeight="1" x14ac:dyDescent="0.25">
      <c r="B43" s="65" t="s">
        <v>62</v>
      </c>
      <c r="C43" s="65"/>
      <c r="D43" s="313"/>
      <c r="E43" s="313"/>
      <c r="F43" s="313"/>
      <c r="G43" s="313"/>
      <c r="H43" s="313"/>
      <c r="P43" s="94"/>
      <c r="Q43" s="94"/>
      <c r="R43" s="94"/>
      <c r="S43" s="94"/>
      <c r="T43" s="94"/>
      <c r="U43" s="94"/>
      <c r="AH43" s="27"/>
      <c r="AI43" s="80"/>
      <c r="AJ43" s="81"/>
      <c r="AK43" s="81"/>
      <c r="AL43" s="81"/>
      <c r="AM43" s="81"/>
      <c r="AN43" s="81"/>
      <c r="AO43" s="81"/>
    </row>
    <row r="44" spans="2:41" ht="22.5" customHeight="1" x14ac:dyDescent="0.25">
      <c r="B44" s="97" t="s">
        <v>282</v>
      </c>
      <c r="C44" s="65"/>
      <c r="D44" s="219"/>
      <c r="E44" s="219"/>
      <c r="F44" s="219"/>
      <c r="G44" s="219"/>
      <c r="H44" s="219"/>
      <c r="P44" s="94"/>
      <c r="Q44" s="94"/>
      <c r="R44" s="94"/>
      <c r="S44" s="94"/>
      <c r="T44" s="94"/>
      <c r="U44" s="94"/>
      <c r="AH44" s="27"/>
      <c r="AI44" s="80"/>
      <c r="AJ44" s="81"/>
      <c r="AK44" s="81"/>
      <c r="AL44" s="81"/>
      <c r="AM44" s="81"/>
      <c r="AN44" s="81"/>
      <c r="AO44" s="81"/>
    </row>
    <row r="45" spans="2:41" ht="22.5" customHeight="1" x14ac:dyDescent="0.25">
      <c r="B45" s="65" t="s">
        <v>280</v>
      </c>
      <c r="C45" s="65"/>
      <c r="D45" s="303"/>
      <c r="E45" s="303"/>
      <c r="F45" s="303"/>
      <c r="G45" s="303"/>
      <c r="H45" s="303"/>
      <c r="P45" s="94"/>
      <c r="Q45" s="94"/>
      <c r="R45" s="94"/>
      <c r="S45" s="94"/>
      <c r="T45" s="94"/>
      <c r="U45" s="94"/>
      <c r="AH45" s="27"/>
      <c r="AI45" s="80"/>
      <c r="AJ45" s="81"/>
      <c r="AK45" s="81"/>
      <c r="AL45" s="81"/>
      <c r="AM45" s="81"/>
      <c r="AN45" s="81"/>
      <c r="AO45" s="81"/>
    </row>
    <row r="46" spans="2:41" ht="15.75" thickBot="1" x14ac:dyDescent="0.3">
      <c r="B46" s="102"/>
      <c r="C46" s="102"/>
      <c r="D46" s="102"/>
      <c r="E46" s="100"/>
      <c r="F46" s="100"/>
      <c r="G46" s="100"/>
      <c r="H46" s="100"/>
      <c r="I46" s="100"/>
      <c r="J46" s="172"/>
      <c r="P46" s="94"/>
      <c r="Q46" s="94"/>
      <c r="R46" s="94"/>
      <c r="S46" s="94"/>
      <c r="T46" s="94"/>
      <c r="U46" s="94"/>
      <c r="AH46" s="27"/>
      <c r="AI46" s="80"/>
      <c r="AJ46" s="81"/>
      <c r="AK46" s="81"/>
      <c r="AL46" s="81"/>
      <c r="AM46" s="81"/>
      <c r="AN46" s="81"/>
      <c r="AO46" s="81"/>
    </row>
    <row r="47" spans="2:41" ht="33.75" customHeight="1" x14ac:dyDescent="0.25">
      <c r="B47" s="66" t="s">
        <v>283</v>
      </c>
      <c r="C47" s="66"/>
      <c r="D47" s="66"/>
      <c r="P47" s="94"/>
      <c r="Q47" s="94"/>
      <c r="R47" s="94"/>
      <c r="S47" s="94"/>
      <c r="T47" s="94"/>
      <c r="U47" s="94"/>
      <c r="AI47" s="80"/>
      <c r="AJ47" s="81"/>
      <c r="AK47" s="81"/>
      <c r="AL47" s="81"/>
      <c r="AM47" s="81"/>
      <c r="AN47" s="81"/>
      <c r="AO47" s="81"/>
    </row>
    <row r="48" spans="2:41" ht="22.5" customHeight="1" x14ac:dyDescent="0.25">
      <c r="B48" s="67" t="s">
        <v>63</v>
      </c>
      <c r="C48" s="65"/>
      <c r="D48" s="65"/>
      <c r="P48" s="94"/>
      <c r="Q48" s="94"/>
      <c r="R48" s="94"/>
      <c r="S48" s="94"/>
      <c r="T48" s="94"/>
      <c r="U48" s="94"/>
      <c r="AI48" s="80"/>
      <c r="AJ48" s="81"/>
      <c r="AK48" s="81"/>
      <c r="AL48" s="81"/>
      <c r="AM48" s="81"/>
      <c r="AN48" s="81"/>
      <c r="AO48" s="81"/>
    </row>
    <row r="49" spans="2:42" ht="22.5" customHeight="1" x14ac:dyDescent="0.25">
      <c r="B49" s="65" t="s">
        <v>273</v>
      </c>
      <c r="C49" s="65"/>
      <c r="D49" s="65"/>
      <c r="G49" s="105"/>
      <c r="H49" s="2" t="s">
        <v>64</v>
      </c>
      <c r="P49" s="94"/>
      <c r="Q49" s="94"/>
      <c r="R49" s="94"/>
      <c r="S49" s="94"/>
      <c r="T49" s="94"/>
      <c r="U49" s="94"/>
      <c r="AI49" s="80"/>
      <c r="AJ49" s="81"/>
      <c r="AK49" s="81"/>
      <c r="AL49" s="81"/>
      <c r="AM49" s="81"/>
      <c r="AN49" s="81"/>
      <c r="AO49" s="81"/>
    </row>
    <row r="50" spans="2:42" ht="22.5" customHeight="1" x14ac:dyDescent="0.25">
      <c r="B50" s="65" t="s">
        <v>274</v>
      </c>
      <c r="C50" s="65"/>
      <c r="D50" s="65"/>
      <c r="G50" s="106"/>
      <c r="H50" s="2" t="s">
        <v>64</v>
      </c>
      <c r="P50" s="94"/>
      <c r="Q50" s="94"/>
      <c r="R50" s="94"/>
      <c r="S50" s="94"/>
      <c r="T50" s="94"/>
      <c r="U50" s="94"/>
      <c r="AI50" s="80"/>
      <c r="AJ50" s="81"/>
      <c r="AK50" s="81"/>
      <c r="AL50" s="81"/>
      <c r="AM50" s="81"/>
      <c r="AN50" s="81"/>
      <c r="AO50" s="81"/>
    </row>
    <row r="51" spans="2:42" ht="12.75" customHeight="1" x14ac:dyDescent="0.25">
      <c r="P51" s="94"/>
      <c r="Q51" s="94"/>
      <c r="R51" s="94"/>
      <c r="S51" s="94"/>
      <c r="T51" s="94"/>
      <c r="U51" s="94"/>
      <c r="AI51" s="80"/>
      <c r="AJ51" s="81"/>
      <c r="AK51" s="81"/>
      <c r="AL51" s="81"/>
      <c r="AM51" s="81"/>
      <c r="AN51" s="81"/>
      <c r="AO51" s="81"/>
    </row>
    <row r="52" spans="2:42" ht="22.5" customHeight="1" x14ac:dyDescent="0.25">
      <c r="B52" s="67" t="s">
        <v>65</v>
      </c>
      <c r="P52" s="94"/>
      <c r="Q52" s="94"/>
      <c r="R52" s="94"/>
      <c r="S52" s="94"/>
      <c r="T52" s="94"/>
      <c r="U52" s="94"/>
      <c r="AK52" s="88"/>
      <c r="AM52" s="88"/>
      <c r="AO52" s="88"/>
    </row>
    <row r="53" spans="2:42" ht="22.5" customHeight="1" x14ac:dyDescent="0.25">
      <c r="B53" s="65" t="s">
        <v>17</v>
      </c>
      <c r="C53" s="65"/>
      <c r="D53" s="65"/>
      <c r="P53" s="94"/>
      <c r="Q53" s="94"/>
      <c r="R53" s="94"/>
      <c r="S53" s="94"/>
      <c r="T53" s="94"/>
      <c r="U53" s="94"/>
      <c r="AI53" s="78"/>
      <c r="AJ53" s="79"/>
      <c r="AK53" s="79"/>
      <c r="AL53" s="79"/>
      <c r="AM53" s="79"/>
      <c r="AN53" s="79"/>
      <c r="AO53" s="79"/>
    </row>
    <row r="54" spans="2:42" ht="22.5" customHeight="1" x14ac:dyDescent="0.25">
      <c r="B54" s="65" t="s">
        <v>244</v>
      </c>
      <c r="C54" s="65"/>
      <c r="D54" s="65"/>
      <c r="P54" s="94"/>
      <c r="Q54" s="94"/>
      <c r="R54" s="94"/>
      <c r="S54" s="94"/>
      <c r="T54" s="94"/>
      <c r="U54" s="94"/>
      <c r="AI54" s="80"/>
      <c r="AJ54" s="80"/>
      <c r="AK54" s="80"/>
      <c r="AL54" s="80"/>
      <c r="AM54" s="80"/>
      <c r="AN54" s="80"/>
      <c r="AO54" s="80"/>
    </row>
    <row r="55" spans="2:42" ht="22.5" customHeight="1" x14ac:dyDescent="0.25">
      <c r="B55" s="65" t="s">
        <v>255</v>
      </c>
      <c r="C55" s="65"/>
      <c r="D55" s="65"/>
      <c r="E55" s="310"/>
      <c r="F55" s="310"/>
      <c r="G55" s="310"/>
      <c r="H55" s="310"/>
      <c r="P55" s="94"/>
      <c r="Q55" s="94"/>
      <c r="R55" s="94"/>
      <c r="S55" s="94"/>
      <c r="T55" s="94"/>
      <c r="U55" s="94"/>
      <c r="AI55" s="80"/>
      <c r="AJ55" s="80"/>
      <c r="AK55" s="80"/>
      <c r="AL55" s="80"/>
      <c r="AM55" s="80"/>
      <c r="AN55" s="80"/>
      <c r="AO55" s="80"/>
    </row>
    <row r="56" spans="2:42" s="65" customFormat="1" ht="22.5" customHeight="1" x14ac:dyDescent="0.25">
      <c r="B56" s="65" t="s">
        <v>256</v>
      </c>
      <c r="D56" s="107"/>
      <c r="E56" s="68"/>
      <c r="F56" s="68"/>
      <c r="G56" s="68"/>
      <c r="H56" s="68"/>
      <c r="J56" s="98"/>
      <c r="K56" s="98"/>
      <c r="L56" s="98"/>
      <c r="M56" s="98"/>
      <c r="N56" s="98"/>
      <c r="O56" s="98"/>
      <c r="P56" s="98"/>
      <c r="Q56" s="98"/>
      <c r="R56" s="98"/>
      <c r="S56" s="98"/>
      <c r="T56" s="98"/>
      <c r="U56" s="98"/>
      <c r="AH56" s="15"/>
      <c r="AI56" s="80"/>
      <c r="AJ56" s="89"/>
      <c r="AK56" s="89"/>
      <c r="AL56" s="89"/>
      <c r="AM56" s="89"/>
      <c r="AN56" s="89"/>
      <c r="AO56" s="89"/>
      <c r="AP56" s="6"/>
    </row>
    <row r="57" spans="2:42" s="65" customFormat="1" ht="22.5" customHeight="1" x14ac:dyDescent="0.25">
      <c r="B57" s="70" t="s">
        <v>66</v>
      </c>
      <c r="D57" s="107"/>
      <c r="E57" s="310"/>
      <c r="F57" s="310"/>
      <c r="G57" s="310"/>
      <c r="H57" s="310"/>
      <c r="J57" s="98"/>
      <c r="K57" s="98"/>
      <c r="L57" s="98"/>
      <c r="M57" s="98"/>
      <c r="N57" s="98"/>
      <c r="O57" s="98"/>
      <c r="P57" s="98"/>
      <c r="Q57" s="98"/>
      <c r="R57" s="98"/>
      <c r="S57" s="98"/>
      <c r="T57" s="98"/>
      <c r="U57" s="98"/>
      <c r="AH57" s="15"/>
      <c r="AI57" s="80"/>
      <c r="AJ57" s="89"/>
      <c r="AK57" s="89"/>
      <c r="AL57" s="89"/>
      <c r="AM57" s="89"/>
      <c r="AN57" s="89"/>
      <c r="AO57" s="89"/>
      <c r="AP57" s="6"/>
    </row>
    <row r="58" spans="2:42" ht="33" customHeight="1" x14ac:dyDescent="0.3">
      <c r="B58" s="108" t="s">
        <v>18</v>
      </c>
      <c r="C58" s="65"/>
      <c r="D58" s="107"/>
      <c r="E58" s="76"/>
      <c r="F58" s="76"/>
      <c r="G58" s="76"/>
      <c r="H58" s="76"/>
      <c r="P58" s="94"/>
      <c r="Q58" s="94"/>
      <c r="R58" s="94"/>
      <c r="S58" s="94"/>
      <c r="T58" s="94"/>
      <c r="U58" s="94"/>
      <c r="AI58" s="80"/>
      <c r="AJ58" s="89"/>
      <c r="AK58" s="89"/>
      <c r="AL58" s="89"/>
      <c r="AM58" s="89"/>
      <c r="AN58" s="89"/>
      <c r="AO58" s="89"/>
    </row>
    <row r="59" spans="2:42" ht="22.5" customHeight="1" x14ac:dyDescent="0.25">
      <c r="B59" s="65" t="s">
        <v>19</v>
      </c>
      <c r="C59" s="183">
        <f>C26</f>
        <v>1</v>
      </c>
      <c r="E59" s="109"/>
      <c r="G59" s="72" t="s">
        <v>20</v>
      </c>
      <c r="H59" s="110">
        <v>1</v>
      </c>
      <c r="I59" s="73"/>
      <c r="J59" s="173"/>
      <c r="K59" s="173"/>
      <c r="P59" s="94"/>
      <c r="Q59" s="94"/>
      <c r="R59" s="94"/>
      <c r="S59" s="94"/>
      <c r="T59" s="94"/>
      <c r="U59" s="94"/>
      <c r="AI59" s="80"/>
      <c r="AJ59" s="89"/>
      <c r="AK59" s="89"/>
      <c r="AL59" s="89"/>
      <c r="AM59" s="89"/>
      <c r="AN59" s="89"/>
      <c r="AO59" s="89"/>
    </row>
    <row r="60" spans="2:42" ht="22.5" customHeight="1" x14ac:dyDescent="0.25">
      <c r="B60" s="65" t="s">
        <v>21</v>
      </c>
      <c r="C60" s="110">
        <f>C28</f>
        <v>0</v>
      </c>
      <c r="E60" s="109"/>
      <c r="G60" s="72" t="s">
        <v>67</v>
      </c>
      <c r="H60" s="110">
        <f>C29</f>
        <v>0</v>
      </c>
      <c r="I60" s="73"/>
      <c r="J60" s="173"/>
      <c r="K60" s="173"/>
      <c r="P60" s="94"/>
      <c r="Q60" s="94"/>
      <c r="R60" s="94"/>
      <c r="S60" s="94"/>
      <c r="T60" s="94"/>
      <c r="U60" s="94"/>
      <c r="AI60" s="80"/>
      <c r="AJ60" s="89"/>
      <c r="AK60" s="89"/>
      <c r="AL60" s="89"/>
      <c r="AM60" s="89"/>
      <c r="AN60" s="89"/>
      <c r="AO60" s="89"/>
    </row>
    <row r="61" spans="2:42" ht="22.5" customHeight="1" x14ac:dyDescent="0.25">
      <c r="C61" s="65"/>
      <c r="D61" s="107"/>
      <c r="E61" s="76"/>
      <c r="F61" s="76"/>
      <c r="G61" s="76"/>
      <c r="H61" s="76"/>
      <c r="P61" s="94"/>
      <c r="Q61" s="94"/>
      <c r="R61" s="94"/>
      <c r="S61" s="94"/>
      <c r="T61" s="94"/>
      <c r="U61" s="94"/>
      <c r="AI61" s="80"/>
      <c r="AJ61" s="89"/>
      <c r="AK61" s="89"/>
      <c r="AL61" s="89"/>
      <c r="AM61" s="89"/>
      <c r="AN61" s="89"/>
      <c r="AO61" s="89"/>
    </row>
    <row r="62" spans="2:42" ht="22.5" customHeight="1" x14ac:dyDescent="0.25">
      <c r="B62" s="133" t="s">
        <v>22</v>
      </c>
      <c r="C62" s="134" t="s">
        <v>36</v>
      </c>
      <c r="D62" s="134" t="s">
        <v>68</v>
      </c>
      <c r="E62" s="135"/>
      <c r="F62" s="134" t="s">
        <v>23</v>
      </c>
      <c r="G62" s="136" t="s">
        <v>24</v>
      </c>
      <c r="H62" s="134" t="s">
        <v>25</v>
      </c>
      <c r="I62" s="134" t="s">
        <v>26</v>
      </c>
      <c r="J62" s="137" t="s">
        <v>27</v>
      </c>
      <c r="AI62" s="80"/>
      <c r="AJ62" s="89"/>
      <c r="AK62" s="89"/>
      <c r="AL62" s="89"/>
      <c r="AM62" s="89"/>
      <c r="AN62" s="89"/>
      <c r="AO62" s="89"/>
    </row>
    <row r="63" spans="2:42" ht="22.5" customHeight="1" x14ac:dyDescent="0.25">
      <c r="B63" s="77" t="s">
        <v>28</v>
      </c>
      <c r="C63" s="138">
        <v>110</v>
      </c>
      <c r="D63" s="138">
        <f>C$59*H$59</f>
        <v>1</v>
      </c>
      <c r="E63" s="111"/>
      <c r="F63" s="139">
        <f>ROUNDUP(((C63*D63)/60),0)</f>
        <v>2</v>
      </c>
      <c r="G63" s="140"/>
      <c r="H63" s="141"/>
      <c r="I63" s="141"/>
      <c r="J63" s="178"/>
      <c r="K63" s="65" t="s">
        <v>248</v>
      </c>
      <c r="L63" s="2"/>
      <c r="M63" s="2"/>
      <c r="AI63" s="80"/>
      <c r="AJ63" s="89"/>
      <c r="AK63" s="89"/>
      <c r="AL63" s="89"/>
      <c r="AM63" s="89"/>
      <c r="AN63" s="89"/>
      <c r="AO63" s="89"/>
    </row>
    <row r="64" spans="2:42" s="47" customFormat="1" ht="22.5" customHeight="1" x14ac:dyDescent="0.25">
      <c r="B64" s="143" t="s">
        <v>29</v>
      </c>
      <c r="C64" s="144">
        <v>140</v>
      </c>
      <c r="D64" s="144">
        <f t="shared" ref="D64:D67" si="0">C$59*H$59</f>
        <v>1</v>
      </c>
      <c r="E64" s="145"/>
      <c r="F64" s="146"/>
      <c r="G64" s="142">
        <f>ROUNDUP(((C64*D64)/60),0)</f>
        <v>3</v>
      </c>
      <c r="H64" s="146"/>
      <c r="I64" s="146"/>
      <c r="J64" s="179"/>
      <c r="K64" s="147" t="s">
        <v>245</v>
      </c>
      <c r="N64" s="148"/>
      <c r="O64" s="148"/>
      <c r="AH64" s="43"/>
      <c r="AI64" s="149"/>
      <c r="AJ64" s="150"/>
      <c r="AK64" s="150"/>
      <c r="AL64" s="150"/>
      <c r="AM64" s="150"/>
      <c r="AN64" s="150"/>
      <c r="AO64" s="150"/>
      <c r="AP64" s="151"/>
    </row>
    <row r="65" spans="1:42" ht="22.5" customHeight="1" x14ac:dyDescent="0.25">
      <c r="B65" s="77" t="s">
        <v>30</v>
      </c>
      <c r="C65" s="138">
        <v>170</v>
      </c>
      <c r="D65" s="138">
        <f t="shared" si="0"/>
        <v>1</v>
      </c>
      <c r="E65" s="111"/>
      <c r="F65" s="141"/>
      <c r="G65" s="140"/>
      <c r="H65" s="139">
        <f>ROUNDUP(((C65*D65)/60),0)</f>
        <v>3</v>
      </c>
      <c r="I65" s="141"/>
      <c r="J65" s="178"/>
      <c r="K65" s="65" t="s">
        <v>246</v>
      </c>
      <c r="L65" s="2"/>
      <c r="M65" s="2"/>
      <c r="AI65" s="80"/>
      <c r="AJ65" s="89"/>
      <c r="AK65" s="89"/>
      <c r="AL65" s="89"/>
      <c r="AM65" s="89"/>
      <c r="AN65" s="89"/>
      <c r="AO65" s="89"/>
    </row>
    <row r="66" spans="1:42" ht="22.5" customHeight="1" x14ac:dyDescent="0.25">
      <c r="B66" s="77" t="s">
        <v>31</v>
      </c>
      <c r="C66" s="138">
        <v>230</v>
      </c>
      <c r="D66" s="138">
        <f t="shared" si="0"/>
        <v>1</v>
      </c>
      <c r="E66" s="111"/>
      <c r="F66" s="141"/>
      <c r="G66" s="140"/>
      <c r="H66" s="141"/>
      <c r="I66" s="139">
        <f>ROUNDUP(((C66*D66)/60),0)</f>
        <v>4</v>
      </c>
      <c r="J66" s="178"/>
      <c r="K66" s="65" t="s">
        <v>247</v>
      </c>
      <c r="L66" s="2"/>
      <c r="M66" s="2"/>
      <c r="AI66" s="80"/>
      <c r="AJ66" s="89"/>
      <c r="AK66" s="89"/>
      <c r="AL66" s="89"/>
      <c r="AM66" s="89"/>
      <c r="AN66" s="89"/>
      <c r="AO66" s="89"/>
    </row>
    <row r="67" spans="1:42" ht="22.5" customHeight="1" x14ac:dyDescent="0.25">
      <c r="B67" s="77" t="s">
        <v>32</v>
      </c>
      <c r="C67" s="138"/>
      <c r="D67" s="138">
        <f t="shared" si="0"/>
        <v>1</v>
      </c>
      <c r="E67" s="111"/>
      <c r="F67" s="141"/>
      <c r="G67" s="140"/>
      <c r="H67" s="141"/>
      <c r="I67" s="141"/>
      <c r="J67" s="180">
        <f>ROUNDUP(((C67*D67)/60),0)</f>
        <v>0</v>
      </c>
      <c r="K67" s="2" t="s">
        <v>32</v>
      </c>
      <c r="L67" s="2"/>
      <c r="M67" s="2"/>
      <c r="O67" s="310"/>
      <c r="P67" s="310"/>
      <c r="Q67" s="310"/>
      <c r="R67" s="310"/>
      <c r="AI67" s="80"/>
      <c r="AJ67" s="89"/>
      <c r="AK67" s="89"/>
      <c r="AL67" s="89"/>
      <c r="AM67" s="89"/>
      <c r="AN67" s="89"/>
      <c r="AO67" s="89"/>
    </row>
    <row r="68" spans="1:42" ht="22.5" customHeight="1" x14ac:dyDescent="0.25">
      <c r="B68" s="77" t="s">
        <v>33</v>
      </c>
      <c r="C68" s="138">
        <v>75</v>
      </c>
      <c r="D68" s="138">
        <f>H60</f>
        <v>0</v>
      </c>
      <c r="E68" s="111"/>
      <c r="F68" s="139">
        <f t="shared" ref="F68:J69" si="1">ROUNDUP((($C68*$D68)/60),0)</f>
        <v>0</v>
      </c>
      <c r="G68" s="142">
        <f t="shared" si="1"/>
        <v>0</v>
      </c>
      <c r="H68" s="139">
        <f t="shared" si="1"/>
        <v>0</v>
      </c>
      <c r="I68" s="139">
        <f t="shared" si="1"/>
        <v>0</v>
      </c>
      <c r="J68" s="180">
        <f t="shared" si="1"/>
        <v>0</v>
      </c>
      <c r="K68" s="82" t="s">
        <v>34</v>
      </c>
      <c r="L68" s="2"/>
      <c r="M68" s="2"/>
      <c r="AI68" s="80"/>
      <c r="AJ68" s="89"/>
      <c r="AK68" s="89"/>
      <c r="AL68" s="89"/>
      <c r="AM68" s="89"/>
      <c r="AN68" s="89"/>
      <c r="AO68" s="89"/>
    </row>
    <row r="69" spans="1:42" ht="22.5" customHeight="1" x14ac:dyDescent="0.25">
      <c r="B69" s="83" t="s">
        <v>35</v>
      </c>
      <c r="C69" s="84">
        <v>40</v>
      </c>
      <c r="D69" s="84">
        <f>C60</f>
        <v>0</v>
      </c>
      <c r="E69" s="112"/>
      <c r="F69" s="113">
        <f t="shared" si="1"/>
        <v>0</v>
      </c>
      <c r="G69" s="114">
        <f t="shared" si="1"/>
        <v>0</v>
      </c>
      <c r="H69" s="113">
        <f t="shared" si="1"/>
        <v>0</v>
      </c>
      <c r="I69" s="113">
        <f t="shared" si="1"/>
        <v>0</v>
      </c>
      <c r="J69" s="181">
        <f t="shared" si="1"/>
        <v>0</v>
      </c>
      <c r="K69" s="82" t="s">
        <v>69</v>
      </c>
      <c r="L69" s="2"/>
      <c r="M69" s="2"/>
      <c r="AI69" s="80"/>
      <c r="AJ69" s="89"/>
      <c r="AK69" s="89"/>
      <c r="AL69" s="89"/>
      <c r="AM69" s="89"/>
      <c r="AN69" s="89"/>
      <c r="AO69" s="89"/>
    </row>
    <row r="70" spans="1:42" ht="25.5" customHeight="1" x14ac:dyDescent="0.25">
      <c r="B70" s="127"/>
      <c r="C70" s="128"/>
      <c r="D70" s="129" t="s">
        <v>70</v>
      </c>
      <c r="E70" s="130"/>
      <c r="F70" s="131">
        <f>SUM(F63:F69)+2</f>
        <v>4</v>
      </c>
      <c r="G70" s="132">
        <f t="shared" ref="G70:J70" si="2">SUM(G63:G69)+2</f>
        <v>5</v>
      </c>
      <c r="H70" s="131">
        <f t="shared" si="2"/>
        <v>5</v>
      </c>
      <c r="I70" s="131">
        <f t="shared" si="2"/>
        <v>6</v>
      </c>
      <c r="J70" s="182">
        <f t="shared" si="2"/>
        <v>2</v>
      </c>
      <c r="K70" s="177" t="s">
        <v>71</v>
      </c>
      <c r="L70" s="2"/>
      <c r="M70" s="2"/>
      <c r="AI70" s="80"/>
      <c r="AJ70" s="89"/>
      <c r="AK70" s="89"/>
      <c r="AL70" s="89"/>
      <c r="AM70" s="89"/>
      <c r="AN70" s="89"/>
      <c r="AO70" s="89"/>
    </row>
    <row r="71" spans="1:42" ht="25.5" customHeight="1" x14ac:dyDescent="0.25">
      <c r="B71" s="65"/>
      <c r="C71" s="85"/>
      <c r="D71" s="129" t="s">
        <v>72</v>
      </c>
      <c r="E71" s="130"/>
      <c r="F71" s="197">
        <f>F$70*$P$78+$P$79</f>
        <v>163</v>
      </c>
      <c r="G71" s="196">
        <f>G$70*$P$78+$P$79</f>
        <v>197</v>
      </c>
      <c r="H71" s="198">
        <f>H$70*$P$78+$P$79</f>
        <v>197</v>
      </c>
      <c r="I71" s="198">
        <f>I$70*$P$78+$P$79</f>
        <v>231</v>
      </c>
      <c r="J71" s="199">
        <f>J$70*$P$78+$P$79</f>
        <v>95</v>
      </c>
      <c r="K71" s="98"/>
      <c r="AI71" s="80"/>
      <c r="AJ71" s="89"/>
      <c r="AK71" s="89"/>
      <c r="AL71" s="89"/>
      <c r="AM71" s="89"/>
      <c r="AN71" s="89"/>
      <c r="AO71" s="89"/>
    </row>
    <row r="72" spans="1:42" ht="18" customHeight="1" x14ac:dyDescent="0.3">
      <c r="B72" s="65"/>
      <c r="C72" s="85"/>
      <c r="D72" s="200" t="s">
        <v>259</v>
      </c>
      <c r="E72" s="201"/>
      <c r="F72" s="202"/>
      <c r="G72" s="203"/>
      <c r="H72" s="203"/>
      <c r="I72" s="203"/>
      <c r="J72" s="204"/>
      <c r="K72" s="98"/>
      <c r="M72" s="210"/>
      <c r="O72" s="211"/>
      <c r="T72" s="212"/>
      <c r="AB72" s="116"/>
      <c r="AC72" s="117"/>
      <c r="AD72" s="117"/>
      <c r="AE72" s="117"/>
      <c r="AF72" s="117"/>
      <c r="AG72" s="117"/>
      <c r="AI72" s="80"/>
      <c r="AJ72" s="89"/>
      <c r="AK72" s="89"/>
      <c r="AL72" s="89"/>
      <c r="AM72" s="89"/>
      <c r="AN72" s="89"/>
      <c r="AO72" s="89"/>
    </row>
    <row r="73" spans="1:42" ht="18" customHeight="1" x14ac:dyDescent="0.3">
      <c r="B73" s="65"/>
      <c r="C73" s="85"/>
      <c r="D73" s="176" t="s">
        <v>258</v>
      </c>
      <c r="E73" s="115"/>
      <c r="G73" s="153"/>
      <c r="H73" s="153"/>
      <c r="I73" s="153"/>
      <c r="J73" s="205"/>
      <c r="K73" s="98"/>
      <c r="M73" s="210"/>
      <c r="O73" s="211"/>
      <c r="T73" s="212"/>
      <c r="AB73" s="116"/>
      <c r="AC73" s="117"/>
      <c r="AD73" s="117"/>
      <c r="AE73" s="117"/>
      <c r="AF73" s="117"/>
      <c r="AG73" s="117"/>
      <c r="AI73" s="80"/>
      <c r="AJ73" s="89"/>
      <c r="AK73" s="89"/>
      <c r="AL73" s="89"/>
      <c r="AM73" s="89"/>
      <c r="AN73" s="89"/>
      <c r="AO73" s="89"/>
    </row>
    <row r="74" spans="1:42" ht="18" customHeight="1" x14ac:dyDescent="0.3">
      <c r="B74" s="65"/>
      <c r="C74" s="85"/>
      <c r="D74" s="176" t="s">
        <v>84</v>
      </c>
      <c r="E74" s="115"/>
      <c r="G74" s="153"/>
      <c r="H74" s="153"/>
      <c r="I74" s="153"/>
      <c r="J74" s="205"/>
      <c r="K74" s="98"/>
      <c r="M74" s="210"/>
      <c r="O74" s="211"/>
      <c r="T74" s="212"/>
      <c r="AB74" s="116"/>
      <c r="AC74" s="117"/>
      <c r="AD74" s="117"/>
      <c r="AE74" s="117"/>
      <c r="AF74" s="117"/>
      <c r="AG74" s="117"/>
      <c r="AI74" s="80"/>
      <c r="AJ74" s="89"/>
      <c r="AK74" s="89"/>
      <c r="AL74" s="89"/>
      <c r="AM74" s="89"/>
      <c r="AN74" s="89"/>
      <c r="AO74" s="89"/>
    </row>
    <row r="75" spans="1:42" ht="18" customHeight="1" x14ac:dyDescent="0.3">
      <c r="B75" s="65"/>
      <c r="C75" s="85"/>
      <c r="D75" s="206" t="s">
        <v>85</v>
      </c>
      <c r="E75" s="207"/>
      <c r="F75" s="104"/>
      <c r="G75" s="208"/>
      <c r="H75" s="208"/>
      <c r="I75" s="208"/>
      <c r="J75" s="209"/>
      <c r="K75" s="98"/>
      <c r="M75" s="210"/>
      <c r="O75" s="211"/>
      <c r="T75" s="212"/>
      <c r="AB75" s="116"/>
      <c r="AC75" s="117"/>
      <c r="AD75" s="117"/>
      <c r="AE75" s="117"/>
      <c r="AF75" s="117"/>
      <c r="AG75" s="117"/>
      <c r="AI75" s="80"/>
      <c r="AJ75" s="89"/>
      <c r="AK75" s="89"/>
      <c r="AL75" s="89"/>
      <c r="AM75" s="89"/>
      <c r="AN75" s="89"/>
      <c r="AO75" s="89"/>
    </row>
    <row r="76" spans="1:42" ht="22.5" customHeight="1" x14ac:dyDescent="0.3">
      <c r="B76" s="65"/>
      <c r="C76" s="85"/>
      <c r="E76" s="115"/>
      <c r="G76" s="153"/>
      <c r="H76" s="153"/>
      <c r="I76" s="153"/>
      <c r="J76" s="153"/>
      <c r="K76" s="98"/>
      <c r="M76" s="214"/>
      <c r="N76" s="215"/>
      <c r="O76" s="216" t="str">
        <f>Rates!C28</f>
        <v>UW Internal Rates With Additional Labor</v>
      </c>
      <c r="P76" s="217"/>
      <c r="Q76" s="217"/>
      <c r="R76" s="217"/>
      <c r="S76" s="217"/>
      <c r="T76" s="218"/>
      <c r="AB76" s="116"/>
      <c r="AC76" s="117"/>
      <c r="AD76" s="117"/>
      <c r="AE76" s="117"/>
      <c r="AF76" s="117"/>
      <c r="AG76" s="117"/>
      <c r="AI76" s="80"/>
      <c r="AJ76" s="89"/>
      <c r="AK76" s="89"/>
      <c r="AL76" s="89"/>
      <c r="AM76" s="89"/>
      <c r="AN76" s="89"/>
      <c r="AO76" s="89"/>
    </row>
    <row r="77" spans="1:42" s="85" customFormat="1" ht="36" customHeight="1" x14ac:dyDescent="0.25">
      <c r="B77" s="68" t="s">
        <v>284</v>
      </c>
      <c r="C77" s="303"/>
      <c r="D77" s="303"/>
      <c r="E77" s="303"/>
      <c r="F77" s="303"/>
      <c r="G77" s="303"/>
      <c r="K77" s="101"/>
      <c r="L77" s="101"/>
      <c r="M77" s="192"/>
      <c r="N77" s="220"/>
      <c r="O77" s="221" t="str">
        <f>Rates!E30</f>
        <v>Astral</v>
      </c>
      <c r="P77" s="221" t="str">
        <f>Rates!F30</f>
        <v>Exploris</v>
      </c>
      <c r="Q77" s="221" t="str">
        <f>Rates!G30</f>
        <v>Exploris2</v>
      </c>
      <c r="R77" s="221" t="str">
        <f>Rates!H30</f>
        <v>Lumos</v>
      </c>
      <c r="S77" s="221" t="str">
        <f>Rates!I30</f>
        <v>Fusion</v>
      </c>
      <c r="T77" s="229" t="str">
        <f>Rates!J30</f>
        <v>TSQA</v>
      </c>
      <c r="AB77" s="186"/>
      <c r="AC77" s="187"/>
      <c r="AD77" s="187"/>
      <c r="AE77" s="187"/>
      <c r="AF77" s="187"/>
      <c r="AG77" s="187"/>
      <c r="AH77" s="193"/>
      <c r="AI77" s="189"/>
      <c r="AJ77" s="194"/>
      <c r="AK77" s="194"/>
      <c r="AL77" s="194"/>
      <c r="AM77" s="194"/>
      <c r="AN77" s="194"/>
      <c r="AO77" s="194"/>
      <c r="AP77" s="195"/>
    </row>
    <row r="78" spans="1:42" s="65" customFormat="1" ht="22.5" customHeight="1" x14ac:dyDescent="0.25">
      <c r="A78" s="2"/>
      <c r="C78" s="85"/>
      <c r="D78" s="85"/>
      <c r="F78" s="2"/>
      <c r="G78" s="2"/>
      <c r="H78" s="2"/>
      <c r="I78" s="2"/>
      <c r="J78" s="2"/>
      <c r="K78" s="98"/>
      <c r="L78" s="98"/>
      <c r="M78" s="184"/>
      <c r="N78" s="107" t="s">
        <v>73</v>
      </c>
      <c r="O78" s="222">
        <f>Rates!E31</f>
        <v>34</v>
      </c>
      <c r="P78" s="222">
        <f>Rates!F31</f>
        <v>34</v>
      </c>
      <c r="Q78" s="222">
        <f>Rates!G31</f>
        <v>34</v>
      </c>
      <c r="R78" s="222">
        <f>Rates!H31</f>
        <v>34</v>
      </c>
      <c r="S78" s="222">
        <f>Rates!I31</f>
        <v>34</v>
      </c>
      <c r="T78" s="185">
        <f>Rates!J31</f>
        <v>30</v>
      </c>
      <c r="AB78" s="186"/>
      <c r="AC78" s="187"/>
      <c r="AD78" s="187"/>
      <c r="AE78" s="187"/>
      <c r="AF78" s="187"/>
      <c r="AG78" s="187"/>
      <c r="AH78" s="188"/>
      <c r="AI78" s="189"/>
      <c r="AJ78" s="190"/>
      <c r="AK78" s="190"/>
      <c r="AL78" s="190"/>
      <c r="AM78" s="190"/>
      <c r="AN78" s="190"/>
      <c r="AO78" s="190"/>
      <c r="AP78" s="191"/>
    </row>
    <row r="79" spans="1:42" ht="22.5" customHeight="1" x14ac:dyDescent="0.25">
      <c r="B79" s="67" t="s">
        <v>75</v>
      </c>
      <c r="C79" s="232" t="s">
        <v>76</v>
      </c>
      <c r="D79" s="65"/>
      <c r="K79" s="98"/>
      <c r="M79" s="174"/>
      <c r="N79" s="223" t="s">
        <v>74</v>
      </c>
      <c r="O79" s="224">
        <f>Rates!E40</f>
        <v>27</v>
      </c>
      <c r="P79" s="224">
        <f>Rates!F40</f>
        <v>27</v>
      </c>
      <c r="Q79" s="224">
        <f>Rates!G40</f>
        <v>27</v>
      </c>
      <c r="R79" s="224">
        <f>Rates!H40</f>
        <v>27</v>
      </c>
      <c r="S79" s="224">
        <f>Rates!I40</f>
        <v>27</v>
      </c>
      <c r="T79" s="224">
        <f>Rates!J40</f>
        <v>27</v>
      </c>
      <c r="AI79" s="80"/>
      <c r="AJ79" s="80"/>
      <c r="AK79" s="80"/>
      <c r="AL79" s="80"/>
      <c r="AM79" s="80"/>
      <c r="AN79" s="80"/>
      <c r="AO79" s="80"/>
    </row>
    <row r="80" spans="1:42" ht="22.5" customHeight="1" x14ac:dyDescent="0.3">
      <c r="B80" s="65" t="s">
        <v>78</v>
      </c>
      <c r="C80" s="72" t="s">
        <v>79</v>
      </c>
      <c r="D80" s="315"/>
      <c r="E80" s="315"/>
      <c r="F80" s="72" t="s">
        <v>80</v>
      </c>
      <c r="G80" s="103"/>
      <c r="M80" s="120" t="s">
        <v>77</v>
      </c>
      <c r="N80" s="225"/>
      <c r="O80" s="91"/>
      <c r="P80" s="91"/>
      <c r="Q80" s="91"/>
      <c r="R80" s="91"/>
      <c r="S80" s="91"/>
      <c r="T80" s="121"/>
      <c r="AB80" s="116"/>
      <c r="AC80" s="116"/>
      <c r="AD80" s="116"/>
      <c r="AE80" s="116"/>
      <c r="AF80" s="116"/>
      <c r="AG80" s="116"/>
      <c r="AI80" s="80"/>
      <c r="AJ80" s="89"/>
      <c r="AK80" s="89"/>
      <c r="AL80" s="89"/>
      <c r="AM80" s="89"/>
      <c r="AN80" s="89"/>
      <c r="AO80" s="89"/>
    </row>
    <row r="81" spans="2:41" ht="22.5" customHeight="1" x14ac:dyDescent="0.25">
      <c r="B81" s="65" t="s">
        <v>81</v>
      </c>
      <c r="C81" s="72" t="s">
        <v>82</v>
      </c>
      <c r="D81" s="119"/>
      <c r="M81" s="175" t="s">
        <v>23</v>
      </c>
      <c r="N81" s="225"/>
      <c r="O81" s="224">
        <f t="shared" ref="O81" si="3">$F$70*O$78+O$79</f>
        <v>163</v>
      </c>
      <c r="P81" s="224">
        <f>$F$70*P$78+P$79</f>
        <v>163</v>
      </c>
      <c r="Q81" s="224">
        <f>$F$70*Q$78+Q$79</f>
        <v>163</v>
      </c>
      <c r="R81" s="224">
        <f>$F$70*R$78+R$79</f>
        <v>163</v>
      </c>
      <c r="S81" s="224">
        <f>$F$70*S$78+S$79</f>
        <v>163</v>
      </c>
      <c r="T81" s="122">
        <f>$F$70*T$78+T$79</f>
        <v>147</v>
      </c>
      <c r="AB81" s="116"/>
      <c r="AC81" s="117"/>
      <c r="AD81" s="117"/>
      <c r="AE81" s="117"/>
      <c r="AF81" s="117"/>
      <c r="AG81" s="117"/>
      <c r="AI81" s="80"/>
      <c r="AJ81" s="89"/>
      <c r="AK81" s="89"/>
      <c r="AL81" s="89"/>
      <c r="AM81" s="89"/>
      <c r="AN81" s="89"/>
      <c r="AO81" s="89"/>
    </row>
    <row r="82" spans="2:41" ht="22.5" customHeight="1" x14ac:dyDescent="0.25">
      <c r="B82" s="65"/>
      <c r="C82" s="72" t="s">
        <v>79</v>
      </c>
      <c r="D82" s="316"/>
      <c r="E82" s="316"/>
      <c r="F82" s="72" t="s">
        <v>80</v>
      </c>
      <c r="G82" s="103"/>
      <c r="M82" s="123" t="s">
        <v>24</v>
      </c>
      <c r="N82" s="226"/>
      <c r="O82" s="227">
        <f t="shared" ref="O82" si="4">$G$70*O$78+O$79</f>
        <v>197</v>
      </c>
      <c r="P82" s="227">
        <f>$G$70*P$78+P$79</f>
        <v>197</v>
      </c>
      <c r="Q82" s="227">
        <f>$G$70*Q$78+Q$79</f>
        <v>197</v>
      </c>
      <c r="R82" s="227">
        <f>$G$70*R$78+R$79</f>
        <v>197</v>
      </c>
      <c r="S82" s="227">
        <f>$G$70*S$78+S$79</f>
        <v>197</v>
      </c>
      <c r="T82" s="124">
        <f>$G$70*T$78+T$79</f>
        <v>177</v>
      </c>
      <c r="AB82" s="118"/>
      <c r="AC82" s="87"/>
      <c r="AD82" s="87"/>
      <c r="AE82" s="87"/>
      <c r="AF82" s="87"/>
      <c r="AG82" s="87"/>
      <c r="AI82" s="80"/>
      <c r="AJ82" s="89"/>
      <c r="AK82" s="89"/>
      <c r="AL82" s="89"/>
      <c r="AM82" s="89"/>
      <c r="AN82" s="89"/>
      <c r="AO82" s="89"/>
    </row>
    <row r="83" spans="2:41" ht="22.5" customHeight="1" x14ac:dyDescent="0.25">
      <c r="B83" s="65" t="s">
        <v>83</v>
      </c>
      <c r="C83" s="65"/>
      <c r="D83" s="317"/>
      <c r="E83" s="317"/>
      <c r="F83" s="317"/>
      <c r="G83" s="317"/>
      <c r="H83" s="317"/>
      <c r="M83" s="175" t="s">
        <v>25</v>
      </c>
      <c r="N83" s="225"/>
      <c r="O83" s="224">
        <f t="shared" ref="O83" si="5">$H$70*O$78+O$79</f>
        <v>197</v>
      </c>
      <c r="P83" s="224">
        <f>$H$70*P$78+P$79</f>
        <v>197</v>
      </c>
      <c r="Q83" s="224">
        <f>$H$70*Q$78+Q$79</f>
        <v>197</v>
      </c>
      <c r="R83" s="224">
        <f>$H$70*R$78+R$79</f>
        <v>197</v>
      </c>
      <c r="S83" s="224">
        <f>$H$70*S$78+S$79</f>
        <v>197</v>
      </c>
      <c r="T83" s="122">
        <f>$H$70*T$78+T$79</f>
        <v>177</v>
      </c>
      <c r="AB83" s="118"/>
      <c r="AC83" s="87"/>
      <c r="AD83" s="87"/>
      <c r="AE83" s="87"/>
      <c r="AF83" s="87"/>
      <c r="AG83" s="87"/>
      <c r="AI83" s="80"/>
      <c r="AJ83" s="89"/>
      <c r="AK83" s="89"/>
      <c r="AL83" s="89"/>
      <c r="AM83" s="89"/>
      <c r="AN83" s="89"/>
      <c r="AO83" s="89"/>
    </row>
    <row r="84" spans="2:41" ht="22.5" customHeight="1" x14ac:dyDescent="0.25">
      <c r="B84" s="65"/>
      <c r="C84" s="65"/>
      <c r="D84" s="65"/>
      <c r="M84" s="175" t="s">
        <v>26</v>
      </c>
      <c r="N84" s="225"/>
      <c r="O84" s="224">
        <f t="shared" ref="O84" si="6">$I$70*O$78+O$79</f>
        <v>231</v>
      </c>
      <c r="P84" s="224">
        <f>$I$70*P$78+P$79</f>
        <v>231</v>
      </c>
      <c r="Q84" s="224">
        <f>$I$70*Q$78+Q$79</f>
        <v>231</v>
      </c>
      <c r="R84" s="224">
        <f>$I$70*R$78+R$79</f>
        <v>231</v>
      </c>
      <c r="S84" s="224">
        <f>$I$70*S$78+S$79</f>
        <v>231</v>
      </c>
      <c r="T84" s="122">
        <f>$I$70*T$78+T$79</f>
        <v>207</v>
      </c>
      <c r="AB84" s="118"/>
      <c r="AC84" s="87"/>
      <c r="AD84" s="87"/>
      <c r="AE84" s="87"/>
      <c r="AF84" s="87"/>
      <c r="AG84" s="87"/>
      <c r="AI84" s="80"/>
      <c r="AJ84" s="89"/>
      <c r="AK84" s="89"/>
      <c r="AL84" s="89"/>
      <c r="AM84" s="89"/>
      <c r="AN84" s="89"/>
      <c r="AO84" s="89"/>
    </row>
    <row r="85" spans="2:41" ht="22.5" customHeight="1" thickBot="1" x14ac:dyDescent="0.3">
      <c r="B85" s="100"/>
      <c r="C85" s="102"/>
      <c r="D85" s="102"/>
      <c r="E85" s="100"/>
      <c r="F85" s="100"/>
      <c r="G85" s="100"/>
      <c r="H85" s="100"/>
      <c r="I85" s="100"/>
      <c r="M85" s="175" t="s">
        <v>27</v>
      </c>
      <c r="N85" s="225"/>
      <c r="O85" s="224">
        <f t="shared" ref="O85" si="7">$J$70*O$78+O$79</f>
        <v>95</v>
      </c>
      <c r="P85" s="224">
        <f>$J$70*P$78+P$79</f>
        <v>95</v>
      </c>
      <c r="Q85" s="224">
        <f>$J$70*Q$78+Q$79</f>
        <v>95</v>
      </c>
      <c r="R85" s="224">
        <f>$J$70*R$78+R$79</f>
        <v>95</v>
      </c>
      <c r="S85" s="224">
        <f>$J$70*S$78+S$79</f>
        <v>95</v>
      </c>
      <c r="T85" s="122">
        <f>$J$70*T$78+T$79</f>
        <v>87</v>
      </c>
      <c r="AB85" s="118"/>
      <c r="AC85" s="87"/>
      <c r="AD85" s="87"/>
      <c r="AE85" s="87"/>
      <c r="AF85" s="87"/>
      <c r="AG85" s="87"/>
      <c r="AI85" s="80"/>
      <c r="AJ85" s="89"/>
      <c r="AK85" s="89"/>
      <c r="AL85" s="89"/>
      <c r="AM85" s="89"/>
      <c r="AN85" s="89"/>
      <c r="AO85" s="89"/>
    </row>
    <row r="86" spans="2:41" ht="22.5" customHeight="1" x14ac:dyDescent="0.25">
      <c r="B86" s="67"/>
      <c r="C86" s="65"/>
      <c r="D86" s="98"/>
      <c r="M86" s="176" t="s">
        <v>84</v>
      </c>
      <c r="N86" s="2"/>
      <c r="O86" s="2"/>
      <c r="T86" s="125"/>
      <c r="AB86" s="118"/>
      <c r="AC86" s="87"/>
      <c r="AD86" s="87"/>
      <c r="AE86" s="87"/>
      <c r="AF86" s="87"/>
      <c r="AG86" s="87"/>
      <c r="AI86" s="80"/>
      <c r="AJ86" s="89"/>
      <c r="AK86" s="89"/>
      <c r="AL86" s="89"/>
      <c r="AM86" s="89"/>
      <c r="AN86" s="89"/>
      <c r="AO86" s="89"/>
    </row>
    <row r="87" spans="2:41" x14ac:dyDescent="0.25">
      <c r="B87" s="65"/>
      <c r="M87" s="206" t="s">
        <v>85</v>
      </c>
      <c r="N87" s="104"/>
      <c r="O87" s="104"/>
      <c r="P87" s="104"/>
      <c r="Q87" s="104"/>
      <c r="R87" s="104"/>
      <c r="S87" s="104"/>
      <c r="T87" s="126"/>
      <c r="AB87" s="118"/>
      <c r="AC87" s="87"/>
      <c r="AD87" s="87"/>
      <c r="AE87" s="87"/>
      <c r="AF87" s="87"/>
      <c r="AG87" s="87"/>
      <c r="AI87" s="80"/>
      <c r="AJ87" s="89"/>
      <c r="AK87" s="89"/>
      <c r="AL87" s="89"/>
      <c r="AM87" s="89"/>
      <c r="AN87" s="89"/>
      <c r="AO87" s="89"/>
    </row>
    <row r="88" spans="2:41" ht="22.5" customHeight="1" x14ac:dyDescent="0.25">
      <c r="B88" s="67" t="s">
        <v>285</v>
      </c>
      <c r="N88" s="228"/>
      <c r="O88" s="228"/>
      <c r="AI88" s="80"/>
      <c r="AJ88" s="89"/>
      <c r="AK88" s="89"/>
      <c r="AL88" s="89"/>
      <c r="AM88" s="89"/>
      <c r="AN88" s="89"/>
      <c r="AO88" s="89"/>
    </row>
    <row r="89" spans="2:41" ht="22.5" customHeight="1" x14ac:dyDescent="0.25">
      <c r="B89" s="65"/>
      <c r="C89" s="65"/>
      <c r="D89" s="312"/>
      <c r="E89" s="312"/>
      <c r="F89" s="312"/>
      <c r="G89" s="312"/>
      <c r="H89" s="312"/>
      <c r="N89" s="228"/>
      <c r="O89" s="228"/>
      <c r="AB89" s="116"/>
      <c r="AC89" s="116"/>
      <c r="AD89" s="116"/>
      <c r="AE89" s="116"/>
      <c r="AF89" s="116"/>
      <c r="AG89" s="116"/>
      <c r="AI89" s="80"/>
      <c r="AJ89" s="89"/>
      <c r="AK89" s="89"/>
      <c r="AL89" s="89"/>
      <c r="AM89" s="89"/>
      <c r="AN89" s="89"/>
      <c r="AO89" s="89"/>
    </row>
    <row r="90" spans="2:41" ht="35.25" customHeight="1" x14ac:dyDescent="0.25">
      <c r="B90" s="236" t="s">
        <v>286</v>
      </c>
      <c r="C90" s="110" t="s">
        <v>287</v>
      </c>
      <c r="D90" s="236" t="s">
        <v>288</v>
      </c>
      <c r="E90" s="65"/>
      <c r="F90" s="65"/>
      <c r="G90" s="65"/>
      <c r="H90" s="65"/>
      <c r="N90" s="171"/>
      <c r="O90" s="171"/>
      <c r="AB90" s="116"/>
      <c r="AC90" s="117"/>
      <c r="AD90" s="117"/>
      <c r="AE90" s="117"/>
      <c r="AF90" s="117"/>
      <c r="AG90" s="117"/>
      <c r="AI90" s="80"/>
      <c r="AJ90" s="89"/>
      <c r="AK90" s="89"/>
      <c r="AL90" s="89"/>
      <c r="AM90" s="89"/>
      <c r="AN90" s="89"/>
      <c r="AO90" s="89"/>
    </row>
    <row r="91" spans="2:41" ht="22.5" customHeight="1" x14ac:dyDescent="0.25">
      <c r="M91" s="171"/>
      <c r="N91" s="171"/>
      <c r="O91" s="171"/>
      <c r="AB91" s="118"/>
      <c r="AC91" s="87"/>
      <c r="AD91" s="87"/>
      <c r="AE91" s="87"/>
      <c r="AF91" s="87"/>
      <c r="AG91" s="87"/>
      <c r="AI91" s="80"/>
      <c r="AJ91" s="89"/>
      <c r="AK91" s="89"/>
      <c r="AL91" s="89"/>
      <c r="AM91" s="89"/>
      <c r="AN91" s="89"/>
      <c r="AO91" s="89"/>
    </row>
    <row r="92" spans="2:41" ht="22.5" customHeight="1" x14ac:dyDescent="0.25">
      <c r="AB92" s="118"/>
      <c r="AC92" s="87"/>
      <c r="AD92" s="87"/>
      <c r="AE92" s="87"/>
      <c r="AF92" s="87"/>
      <c r="AG92" s="87"/>
      <c r="AI92" s="80"/>
      <c r="AJ92" s="89"/>
      <c r="AK92" s="89"/>
      <c r="AL92" s="89"/>
      <c r="AM92" s="89"/>
      <c r="AN92" s="89"/>
      <c r="AO92" s="89"/>
    </row>
    <row r="93" spans="2:41" ht="22.5" customHeight="1" x14ac:dyDescent="0.25">
      <c r="AB93" s="118"/>
      <c r="AC93" s="87"/>
      <c r="AD93" s="87"/>
      <c r="AE93" s="87"/>
      <c r="AF93" s="87"/>
      <c r="AG93" s="87"/>
      <c r="AI93" s="80"/>
      <c r="AJ93" s="89"/>
      <c r="AK93" s="89"/>
      <c r="AL93" s="89"/>
      <c r="AM93" s="89"/>
      <c r="AN93" s="89"/>
      <c r="AO93" s="89"/>
    </row>
    <row r="94" spans="2:41" ht="22.5" customHeight="1" x14ac:dyDescent="0.25">
      <c r="C94" s="65"/>
      <c r="D94" s="65"/>
      <c r="AI94" s="80"/>
      <c r="AJ94" s="89"/>
      <c r="AK94" s="89"/>
      <c r="AL94" s="89"/>
      <c r="AM94" s="89"/>
      <c r="AN94" s="89"/>
      <c r="AO94" s="89"/>
    </row>
    <row r="95" spans="2:41" ht="22.5" customHeight="1" x14ac:dyDescent="0.25">
      <c r="AI95" s="80"/>
      <c r="AJ95" s="89"/>
      <c r="AK95" s="89"/>
      <c r="AL95" s="89"/>
      <c r="AM95" s="89"/>
      <c r="AN95" s="89"/>
      <c r="AO95" s="89"/>
    </row>
    <row r="96" spans="2:41" ht="22.5" customHeight="1" x14ac:dyDescent="0.25">
      <c r="AI96" s="80"/>
      <c r="AJ96" s="89"/>
      <c r="AK96" s="89"/>
      <c r="AL96" s="89"/>
      <c r="AM96" s="89"/>
      <c r="AN96" s="89"/>
      <c r="AO96" s="89"/>
    </row>
    <row r="97" spans="35:41" ht="22.5" customHeight="1" x14ac:dyDescent="0.25">
      <c r="AI97" s="80"/>
      <c r="AJ97" s="89"/>
      <c r="AK97" s="89"/>
      <c r="AL97" s="89"/>
      <c r="AM97" s="89"/>
      <c r="AN97" s="89"/>
      <c r="AO97" s="89"/>
    </row>
    <row r="98" spans="35:41" ht="22.5" customHeight="1" x14ac:dyDescent="0.25">
      <c r="AI98" s="80"/>
      <c r="AJ98" s="89"/>
      <c r="AK98" s="89"/>
      <c r="AL98" s="89"/>
      <c r="AM98" s="89"/>
      <c r="AN98" s="89"/>
      <c r="AO98" s="89"/>
    </row>
    <row r="99" spans="35:41" ht="22.5" customHeight="1" x14ac:dyDescent="0.25">
      <c r="AI99" s="80"/>
      <c r="AJ99" s="89"/>
      <c r="AK99" s="89"/>
      <c r="AL99" s="89"/>
      <c r="AM99" s="89"/>
      <c r="AN99" s="89"/>
      <c r="AO99" s="89"/>
    </row>
    <row r="100" spans="35:41" ht="22.5" customHeight="1" x14ac:dyDescent="0.25">
      <c r="AI100" s="80"/>
      <c r="AJ100" s="89"/>
      <c r="AK100" s="89"/>
      <c r="AL100" s="89"/>
      <c r="AM100" s="89"/>
      <c r="AN100" s="89"/>
      <c r="AO100" s="89"/>
    </row>
    <row r="101" spans="35:41" ht="22.5" customHeight="1" x14ac:dyDescent="0.25"/>
    <row r="102" spans="35:41" ht="22.5" customHeight="1" x14ac:dyDescent="0.25">
      <c r="AI102" s="78"/>
      <c r="AJ102" s="79"/>
      <c r="AK102" s="79"/>
      <c r="AL102" s="79"/>
      <c r="AM102" s="79"/>
      <c r="AN102" s="79"/>
      <c r="AO102" s="79"/>
    </row>
    <row r="103" spans="35:41" ht="22.5" customHeight="1" x14ac:dyDescent="0.25">
      <c r="AI103" s="80"/>
      <c r="AJ103" s="80"/>
      <c r="AK103" s="80"/>
      <c r="AL103" s="80"/>
      <c r="AM103" s="80"/>
      <c r="AN103" s="80"/>
      <c r="AO103" s="80"/>
    </row>
    <row r="104" spans="35:41" ht="15" customHeight="1" x14ac:dyDescent="0.25">
      <c r="AI104" s="80"/>
      <c r="AJ104" s="80"/>
      <c r="AK104" s="80"/>
      <c r="AL104" s="80"/>
      <c r="AM104" s="80"/>
      <c r="AN104" s="80"/>
      <c r="AO104" s="80"/>
    </row>
    <row r="105" spans="35:41" ht="15" customHeight="1" x14ac:dyDescent="0.25">
      <c r="AI105" s="80"/>
      <c r="AJ105" s="89"/>
      <c r="AK105" s="89"/>
      <c r="AL105" s="89"/>
      <c r="AM105" s="89"/>
      <c r="AN105" s="89"/>
      <c r="AO105" s="89"/>
    </row>
    <row r="106" spans="35:41" ht="15" customHeight="1" x14ac:dyDescent="0.25">
      <c r="AI106" s="80"/>
      <c r="AJ106" s="89"/>
      <c r="AK106" s="89"/>
      <c r="AL106" s="89"/>
      <c r="AM106" s="89"/>
      <c r="AN106" s="89"/>
      <c r="AO106" s="89"/>
    </row>
    <row r="107" spans="35:41" ht="15" customHeight="1" x14ac:dyDescent="0.25">
      <c r="AI107" s="80"/>
      <c r="AJ107" s="89"/>
      <c r="AK107" s="89"/>
      <c r="AL107" s="89"/>
      <c r="AM107" s="89"/>
      <c r="AN107" s="89"/>
      <c r="AO107" s="89"/>
    </row>
    <row r="108" spans="35:41" x14ac:dyDescent="0.25">
      <c r="AI108" s="80"/>
      <c r="AJ108" s="89"/>
      <c r="AK108" s="89"/>
      <c r="AL108" s="89"/>
      <c r="AM108" s="89"/>
      <c r="AN108" s="89"/>
      <c r="AO108" s="89"/>
    </row>
    <row r="109" spans="35:41" x14ac:dyDescent="0.25">
      <c r="AI109" s="80"/>
      <c r="AJ109" s="89"/>
      <c r="AK109" s="89"/>
      <c r="AL109" s="89"/>
      <c r="AM109" s="89"/>
      <c r="AN109" s="89"/>
      <c r="AO109" s="89"/>
    </row>
    <row r="110" spans="35:41" x14ac:dyDescent="0.25">
      <c r="AI110" s="80"/>
      <c r="AJ110" s="89"/>
      <c r="AK110" s="89"/>
      <c r="AL110" s="89"/>
      <c r="AM110" s="89"/>
      <c r="AN110" s="89"/>
      <c r="AO110" s="89"/>
    </row>
    <row r="111" spans="35:41" x14ac:dyDescent="0.25">
      <c r="AI111" s="80"/>
      <c r="AJ111" s="89"/>
      <c r="AK111" s="89"/>
      <c r="AL111" s="89"/>
      <c r="AM111" s="89"/>
      <c r="AN111" s="89"/>
      <c r="AO111" s="89"/>
    </row>
    <row r="112" spans="35:41" x14ac:dyDescent="0.25">
      <c r="AI112" s="80"/>
      <c r="AJ112" s="89"/>
      <c r="AK112" s="89"/>
      <c r="AL112" s="89"/>
      <c r="AM112" s="89"/>
      <c r="AN112" s="89"/>
      <c r="AO112" s="89"/>
    </row>
    <row r="113" spans="35:42" x14ac:dyDescent="0.25">
      <c r="AI113" s="80"/>
      <c r="AJ113" s="89"/>
      <c r="AK113" s="89"/>
      <c r="AL113" s="89"/>
      <c r="AM113" s="89"/>
      <c r="AN113" s="89"/>
      <c r="AO113" s="89"/>
    </row>
    <row r="114" spans="35:42" x14ac:dyDescent="0.25">
      <c r="AI114" s="80"/>
      <c r="AJ114" s="89"/>
      <c r="AK114" s="89"/>
      <c r="AL114" s="89"/>
      <c r="AM114" s="89"/>
      <c r="AN114" s="89"/>
      <c r="AO114" s="89"/>
    </row>
    <row r="115" spans="35:42" x14ac:dyDescent="0.25">
      <c r="AI115" s="80"/>
      <c r="AJ115" s="89"/>
      <c r="AK115" s="89"/>
      <c r="AL115" s="89"/>
      <c r="AM115" s="89"/>
      <c r="AN115" s="89"/>
      <c r="AO115" s="89"/>
    </row>
    <row r="116" spans="35:42" x14ac:dyDescent="0.25">
      <c r="AI116" s="80"/>
      <c r="AJ116" s="89"/>
      <c r="AK116" s="89"/>
      <c r="AL116" s="89"/>
      <c r="AM116" s="89"/>
      <c r="AN116" s="89"/>
      <c r="AO116" s="89"/>
    </row>
    <row r="117" spans="35:42" x14ac:dyDescent="0.25">
      <c r="AI117" s="80"/>
      <c r="AJ117" s="89"/>
      <c r="AK117" s="89"/>
      <c r="AL117" s="89"/>
      <c r="AM117" s="89"/>
      <c r="AN117" s="89"/>
      <c r="AO117" s="89"/>
    </row>
    <row r="118" spans="35:42" x14ac:dyDescent="0.25">
      <c r="AI118" s="80"/>
      <c r="AJ118" s="89"/>
      <c r="AK118" s="89"/>
      <c r="AL118" s="89"/>
      <c r="AM118" s="89"/>
      <c r="AN118" s="89"/>
      <c r="AO118" s="89"/>
    </row>
    <row r="119" spans="35:42" x14ac:dyDescent="0.25">
      <c r="AI119" s="80"/>
      <c r="AJ119" s="89"/>
      <c r="AK119" s="89"/>
      <c r="AL119" s="89"/>
      <c r="AM119" s="89"/>
      <c r="AN119" s="89"/>
      <c r="AO119" s="89"/>
    </row>
    <row r="120" spans="35:42" x14ac:dyDescent="0.25">
      <c r="AI120" s="80"/>
      <c r="AJ120" s="89"/>
      <c r="AK120" s="89"/>
      <c r="AL120" s="89"/>
      <c r="AM120" s="89"/>
      <c r="AN120" s="89"/>
      <c r="AO120" s="89"/>
    </row>
    <row r="121" spans="35:42" x14ac:dyDescent="0.25">
      <c r="AI121" s="80"/>
      <c r="AJ121" s="89"/>
      <c r="AK121" s="89"/>
      <c r="AL121" s="89"/>
      <c r="AM121" s="89"/>
      <c r="AN121" s="89"/>
      <c r="AO121" s="89"/>
    </row>
    <row r="122" spans="35:42" x14ac:dyDescent="0.25">
      <c r="AI122" s="80"/>
      <c r="AJ122" s="89"/>
      <c r="AK122" s="89"/>
      <c r="AL122" s="89"/>
      <c r="AM122" s="89"/>
      <c r="AN122" s="89"/>
      <c r="AO122" s="89"/>
    </row>
    <row r="123" spans="35:42" x14ac:dyDescent="0.25">
      <c r="AI123" s="80"/>
      <c r="AJ123" s="89"/>
      <c r="AK123" s="89"/>
      <c r="AL123" s="89"/>
      <c r="AM123" s="89"/>
      <c r="AN123" s="89"/>
      <c r="AO123" s="89"/>
      <c r="AP123" s="88"/>
    </row>
    <row r="124" spans="35:42" x14ac:dyDescent="0.25">
      <c r="AI124" s="80"/>
      <c r="AJ124" s="89"/>
      <c r="AK124" s="89"/>
      <c r="AL124" s="89"/>
      <c r="AM124" s="89"/>
      <c r="AN124" s="89"/>
      <c r="AO124" s="89"/>
    </row>
    <row r="125" spans="35:42" x14ac:dyDescent="0.25">
      <c r="AI125" s="80"/>
      <c r="AJ125" s="89"/>
      <c r="AK125" s="89"/>
      <c r="AL125" s="89"/>
      <c r="AM125" s="89"/>
      <c r="AN125" s="89"/>
      <c r="AO125" s="89"/>
    </row>
    <row r="126" spans="35:42" x14ac:dyDescent="0.25">
      <c r="AI126" s="80"/>
      <c r="AJ126" s="89"/>
      <c r="AK126" s="89"/>
      <c r="AL126" s="89"/>
      <c r="AM126" s="89"/>
      <c r="AN126" s="89"/>
      <c r="AO126" s="89"/>
    </row>
    <row r="127" spans="35:42" x14ac:dyDescent="0.25">
      <c r="AI127" s="80"/>
      <c r="AJ127" s="89"/>
      <c r="AK127" s="89"/>
      <c r="AL127" s="89"/>
      <c r="AM127" s="89"/>
      <c r="AN127" s="89"/>
      <c r="AO127" s="89"/>
    </row>
    <row r="128" spans="35:42" x14ac:dyDescent="0.25">
      <c r="AI128" s="80"/>
      <c r="AJ128" s="89"/>
      <c r="AK128" s="89"/>
      <c r="AL128" s="89"/>
      <c r="AM128" s="89"/>
      <c r="AN128" s="89"/>
      <c r="AO128" s="89"/>
    </row>
  </sheetData>
  <protectedRanges>
    <protectedRange sqref="D30" name="Range1"/>
  </protectedRanges>
  <mergeCells count="31">
    <mergeCell ref="O67:R67"/>
    <mergeCell ref="D80:E80"/>
    <mergeCell ref="D82:E82"/>
    <mergeCell ref="D83:H83"/>
    <mergeCell ref="D89:H89"/>
    <mergeCell ref="D42:H42"/>
    <mergeCell ref="D43:H43"/>
    <mergeCell ref="D45:H45"/>
    <mergeCell ref="E55:H55"/>
    <mergeCell ref="B33:I33"/>
    <mergeCell ref="G14:H14"/>
    <mergeCell ref="C23:I23"/>
    <mergeCell ref="B24:B25"/>
    <mergeCell ref="C24:I25"/>
    <mergeCell ref="C77:G77"/>
    <mergeCell ref="C21:I21"/>
    <mergeCell ref="C22:I22"/>
    <mergeCell ref="C14:D14"/>
    <mergeCell ref="G15:H15"/>
    <mergeCell ref="C16:D16"/>
    <mergeCell ref="C17:D17"/>
    <mergeCell ref="C18:D18"/>
    <mergeCell ref="E57:H57"/>
    <mergeCell ref="D39:H39"/>
    <mergeCell ref="D36:H36"/>
    <mergeCell ref="D40:H40"/>
    <mergeCell ref="D26:D27"/>
    <mergeCell ref="E26:E27"/>
    <mergeCell ref="G16:H16"/>
    <mergeCell ref="G17:H17"/>
    <mergeCell ref="G18:H18"/>
  </mergeCells>
  <conditionalFormatting sqref="C28:C29">
    <cfRule type="cellIs" dxfId="21" priority="2" operator="greaterThan">
      <formula>0</formula>
    </cfRule>
  </conditionalFormatting>
  <conditionalFormatting sqref="C60">
    <cfRule type="cellIs" dxfId="20" priority="9" operator="greaterThan">
      <formula>0</formula>
    </cfRule>
  </conditionalFormatting>
  <conditionalFormatting sqref="C67">
    <cfRule type="notContainsBlanks" dxfId="19" priority="10">
      <formula>LEN(TRIM(C67))&gt;0</formula>
    </cfRule>
  </conditionalFormatting>
  <conditionalFormatting sqref="C77:G77">
    <cfRule type="notContainsBlanks" dxfId="18" priority="1">
      <formula>LEN(TRIM(C77))&gt;0</formula>
    </cfRule>
  </conditionalFormatting>
  <conditionalFormatting sqref="D80:E80 G80 D81 D82:E82 G82 D83:H83">
    <cfRule type="notContainsBlanks" dxfId="17" priority="28">
      <formula>LEN(TRIM(D80))&gt;0</formula>
    </cfRule>
  </conditionalFormatting>
  <conditionalFormatting sqref="D42:H45">
    <cfRule type="notContainsBlanks" dxfId="16" priority="27">
      <formula>LEN(TRIM(D42))&gt;0</formula>
    </cfRule>
  </conditionalFormatting>
  <conditionalFormatting sqref="E70:E76 AB89:AG93">
    <cfRule type="cellIs" dxfId="15" priority="3" operator="equal">
      <formula>0</formula>
    </cfRule>
  </conditionalFormatting>
  <conditionalFormatting sqref="E55:H55">
    <cfRule type="notContainsBlanks" dxfId="14" priority="32">
      <formula>LEN(TRIM(E55))&gt;0</formula>
    </cfRule>
  </conditionalFormatting>
  <conditionalFormatting sqref="E57:H57">
    <cfRule type="notContainsBlanks" dxfId="13" priority="31">
      <formula>LEN(TRIM(E57))&gt;0</formula>
    </cfRule>
  </conditionalFormatting>
  <conditionalFormatting sqref="F63 G64 H65 I66 J67">
    <cfRule type="cellIs" dxfId="12" priority="36" operator="equal">
      <formula>0</formula>
    </cfRule>
  </conditionalFormatting>
  <conditionalFormatting sqref="F68:J70">
    <cfRule type="cellIs" dxfId="11" priority="34" operator="equal">
      <formula>0</formula>
    </cfRule>
  </conditionalFormatting>
  <conditionalFormatting sqref="G49:G50">
    <cfRule type="notContainsBlanks" dxfId="10" priority="30">
      <formula>LEN(TRIM(G49))&gt;0</formula>
    </cfRule>
  </conditionalFormatting>
  <conditionalFormatting sqref="H59">
    <cfRule type="cellIs" dxfId="9" priority="7" operator="greaterThan">
      <formula>1</formula>
    </cfRule>
  </conditionalFormatting>
  <conditionalFormatting sqref="H60">
    <cfRule type="cellIs" dxfId="8" priority="8" operator="greaterThan">
      <formula>0</formula>
    </cfRule>
  </conditionalFormatting>
  <conditionalFormatting sqref="I59:I60">
    <cfRule type="cellIs" dxfId="7" priority="35" operator="equal">
      <formula>0</formula>
    </cfRule>
  </conditionalFormatting>
  <conditionalFormatting sqref="O67:R67">
    <cfRule type="cellIs" dxfId="6" priority="4" operator="greaterThan">
      <formula>"&gt;0"</formula>
    </cfRule>
    <cfRule type="notContainsBlanks" dxfId="5" priority="29">
      <formula>LEN(TRIM(O67))&gt;0</formula>
    </cfRule>
  </conditionalFormatting>
  <conditionalFormatting sqref="AB22:AG23">
    <cfRule type="cellIs" dxfId="4" priority="5" operator="equal">
      <formula>0</formula>
    </cfRule>
  </conditionalFormatting>
  <conditionalFormatting sqref="AB72:AG78">
    <cfRule type="cellIs" dxfId="3" priority="26" operator="equal">
      <formula>0</formula>
    </cfRule>
  </conditionalFormatting>
  <conditionalFormatting sqref="AB80:AG87">
    <cfRule type="cellIs" dxfId="2" priority="13" operator="equal">
      <formula>0</formula>
    </cfRule>
  </conditionalFormatting>
  <conditionalFormatting sqref="AG80">
    <cfRule type="cellIs" dxfId="1" priority="23" operator="equal">
      <formula>0</formula>
    </cfRule>
  </conditionalFormatting>
  <conditionalFormatting sqref="AG89">
    <cfRule type="cellIs" dxfId="0" priority="18" operator="equal">
      <formula>0</formula>
    </cfRule>
  </conditionalFormatting>
  <hyperlinks>
    <hyperlink ref="C8" r:id="rId1" xr:uid="{00000000-0004-0000-0000-000000000000}"/>
    <hyperlink ref="B44" r:id="rId2" xr:uid="{2A61C1FD-EE00-4583-8D15-EDFC7FB9E9DF}"/>
  </hyperlinks>
  <pageMargins left="0.7" right="0.7" top="0.75" bottom="0.75" header="0.3" footer="0.3"/>
  <pageSetup scale="60" orientation="portrait" horizontalDpi="1200" verticalDpi="1200" r:id="rId3"/>
  <rowBreaks count="1" manualBreakCount="1">
    <brk id="51" max="16383" man="1"/>
  </rowBreaks>
  <colBreaks count="1" manualBreakCount="1">
    <brk id="12" max="72" man="1"/>
  </colBreaks>
  <drawing r:id="rId4"/>
  <legacyDrawing r:id="rId5"/>
  <mc:AlternateContent xmlns:mc="http://schemas.openxmlformats.org/markup-compatibility/2006">
    <mc:Choice Requires="x14">
      <controls>
        <mc:AlternateContent xmlns:mc="http://schemas.openxmlformats.org/markup-compatibility/2006">
          <mc:Choice Requires="x14">
            <control shapeId="2049" r:id="rId6" name="Check Box 1">
              <controlPr defaultSize="0" autoFill="0" autoLine="0" autoPict="0">
                <anchor moveWithCells="1">
                  <from>
                    <xdr:col>3</xdr:col>
                    <xdr:colOff>0</xdr:colOff>
                    <xdr:row>33</xdr:row>
                    <xdr:rowOff>57150</xdr:rowOff>
                  </from>
                  <to>
                    <xdr:col>3</xdr:col>
                    <xdr:colOff>638175</xdr:colOff>
                    <xdr:row>33</xdr:row>
                    <xdr:rowOff>266700</xdr:rowOff>
                  </to>
                </anchor>
              </controlPr>
            </control>
          </mc:Choice>
        </mc:AlternateContent>
        <mc:AlternateContent xmlns:mc="http://schemas.openxmlformats.org/markup-compatibility/2006">
          <mc:Choice Requires="x14">
            <control shapeId="2050" r:id="rId7" name="Check Box 2">
              <controlPr defaultSize="0" autoFill="0" autoLine="0" autoPict="0">
                <anchor moveWithCells="1">
                  <from>
                    <xdr:col>3</xdr:col>
                    <xdr:colOff>733425</xdr:colOff>
                    <xdr:row>33</xdr:row>
                    <xdr:rowOff>57150</xdr:rowOff>
                  </from>
                  <to>
                    <xdr:col>3</xdr:col>
                    <xdr:colOff>1371600</xdr:colOff>
                    <xdr:row>33</xdr:row>
                    <xdr:rowOff>266700</xdr:rowOff>
                  </to>
                </anchor>
              </controlPr>
            </control>
          </mc:Choice>
        </mc:AlternateContent>
        <mc:AlternateContent xmlns:mc="http://schemas.openxmlformats.org/markup-compatibility/2006">
          <mc:Choice Requires="x14">
            <control shapeId="2051" r:id="rId8" name="Check Box 3">
              <controlPr defaultSize="0" autoFill="0" autoLine="0" autoPict="0">
                <anchor moveWithCells="1">
                  <from>
                    <xdr:col>3</xdr:col>
                    <xdr:colOff>0</xdr:colOff>
                    <xdr:row>34</xdr:row>
                    <xdr:rowOff>66675</xdr:rowOff>
                  </from>
                  <to>
                    <xdr:col>3</xdr:col>
                    <xdr:colOff>638175</xdr:colOff>
                    <xdr:row>34</xdr:row>
                    <xdr:rowOff>276225</xdr:rowOff>
                  </to>
                </anchor>
              </controlPr>
            </control>
          </mc:Choice>
        </mc:AlternateContent>
        <mc:AlternateContent xmlns:mc="http://schemas.openxmlformats.org/markup-compatibility/2006">
          <mc:Choice Requires="x14">
            <control shapeId="2052" r:id="rId9" name="Check Box 4">
              <controlPr defaultSize="0" autoFill="0" autoLine="0" autoPict="0">
                <anchor moveWithCells="1">
                  <from>
                    <xdr:col>3</xdr:col>
                    <xdr:colOff>733425</xdr:colOff>
                    <xdr:row>34</xdr:row>
                    <xdr:rowOff>66675</xdr:rowOff>
                  </from>
                  <to>
                    <xdr:col>3</xdr:col>
                    <xdr:colOff>1371600</xdr:colOff>
                    <xdr:row>34</xdr:row>
                    <xdr:rowOff>276225</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7</xdr:col>
                    <xdr:colOff>123825</xdr:colOff>
                    <xdr:row>79</xdr:row>
                    <xdr:rowOff>38100</xdr:rowOff>
                  </from>
                  <to>
                    <xdr:col>7</xdr:col>
                    <xdr:colOff>990600</xdr:colOff>
                    <xdr:row>79</xdr:row>
                    <xdr:rowOff>257175</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7</xdr:col>
                    <xdr:colOff>1066800</xdr:colOff>
                    <xdr:row>79</xdr:row>
                    <xdr:rowOff>38100</xdr:rowOff>
                  </from>
                  <to>
                    <xdr:col>8</xdr:col>
                    <xdr:colOff>552450</xdr:colOff>
                    <xdr:row>79</xdr:row>
                    <xdr:rowOff>257175</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7</xdr:col>
                    <xdr:colOff>123825</xdr:colOff>
                    <xdr:row>80</xdr:row>
                    <xdr:rowOff>66675</xdr:rowOff>
                  </from>
                  <to>
                    <xdr:col>7</xdr:col>
                    <xdr:colOff>990600</xdr:colOff>
                    <xdr:row>81</xdr:row>
                    <xdr:rowOff>0</xdr:rowOff>
                  </to>
                </anchor>
              </controlPr>
            </control>
          </mc:Choice>
        </mc:AlternateContent>
        <mc:AlternateContent xmlns:mc="http://schemas.openxmlformats.org/markup-compatibility/2006">
          <mc:Choice Requires="x14">
            <control shapeId="2060" r:id="rId13" name="Check Box 12">
              <controlPr defaultSize="0" autoFill="0" autoLine="0" autoPict="0">
                <anchor moveWithCells="1">
                  <from>
                    <xdr:col>7</xdr:col>
                    <xdr:colOff>1066800</xdr:colOff>
                    <xdr:row>80</xdr:row>
                    <xdr:rowOff>66675</xdr:rowOff>
                  </from>
                  <to>
                    <xdr:col>8</xdr:col>
                    <xdr:colOff>552450</xdr:colOff>
                    <xdr:row>81</xdr:row>
                    <xdr:rowOff>0</xdr:rowOff>
                  </to>
                </anchor>
              </controlPr>
            </control>
          </mc:Choice>
        </mc:AlternateContent>
        <mc:AlternateContent xmlns:mc="http://schemas.openxmlformats.org/markup-compatibility/2006">
          <mc:Choice Requires="x14">
            <control shapeId="2061" r:id="rId14" name="Check Box 13">
              <controlPr defaultSize="0" autoFill="0" autoLine="0" autoPict="0">
                <anchor moveWithCells="1">
                  <from>
                    <xdr:col>4</xdr:col>
                    <xdr:colOff>123825</xdr:colOff>
                    <xdr:row>80</xdr:row>
                    <xdr:rowOff>66675</xdr:rowOff>
                  </from>
                  <to>
                    <xdr:col>5</xdr:col>
                    <xdr:colOff>200025</xdr:colOff>
                    <xdr:row>81</xdr:row>
                    <xdr:rowOff>0</xdr:rowOff>
                  </to>
                </anchor>
              </controlPr>
            </control>
          </mc:Choice>
        </mc:AlternateContent>
        <mc:AlternateContent xmlns:mc="http://schemas.openxmlformats.org/markup-compatibility/2006">
          <mc:Choice Requires="x14">
            <control shapeId="2062" r:id="rId15" name="Check Box 14">
              <controlPr defaultSize="0" autoFill="0" autoLine="0" autoPict="0">
                <anchor moveWithCells="1">
                  <from>
                    <xdr:col>5</xdr:col>
                    <xdr:colOff>390525</xdr:colOff>
                    <xdr:row>80</xdr:row>
                    <xdr:rowOff>66675</xdr:rowOff>
                  </from>
                  <to>
                    <xdr:col>5</xdr:col>
                    <xdr:colOff>847725</xdr:colOff>
                    <xdr:row>81</xdr:row>
                    <xdr:rowOff>0</xdr:rowOff>
                  </to>
                </anchor>
              </controlPr>
            </control>
          </mc:Choice>
        </mc:AlternateContent>
        <mc:AlternateContent xmlns:mc="http://schemas.openxmlformats.org/markup-compatibility/2006">
          <mc:Choice Requires="x14">
            <control shapeId="2063" r:id="rId16" name="Check Box 15">
              <controlPr defaultSize="0" autoFill="0" autoLine="0" autoPict="0">
                <anchor moveWithCells="1">
                  <from>
                    <xdr:col>5</xdr:col>
                    <xdr:colOff>942975</xdr:colOff>
                    <xdr:row>80</xdr:row>
                    <xdr:rowOff>66675</xdr:rowOff>
                  </from>
                  <to>
                    <xdr:col>6</xdr:col>
                    <xdr:colOff>19050</xdr:colOff>
                    <xdr:row>81</xdr:row>
                    <xdr:rowOff>0</xdr:rowOff>
                  </to>
                </anchor>
              </controlPr>
            </control>
          </mc:Choice>
        </mc:AlternateContent>
        <mc:AlternateContent xmlns:mc="http://schemas.openxmlformats.org/markup-compatibility/2006">
          <mc:Choice Requires="x14">
            <control shapeId="2069" r:id="rId17" name="Check Box 21">
              <controlPr defaultSize="0" autoFill="0" autoLine="0" autoPict="0">
                <anchor moveWithCells="1">
                  <from>
                    <xdr:col>3</xdr:col>
                    <xdr:colOff>0</xdr:colOff>
                    <xdr:row>40</xdr:row>
                    <xdr:rowOff>57150</xdr:rowOff>
                  </from>
                  <to>
                    <xdr:col>3</xdr:col>
                    <xdr:colOff>638175</xdr:colOff>
                    <xdr:row>40</xdr:row>
                    <xdr:rowOff>276225</xdr:rowOff>
                  </to>
                </anchor>
              </controlPr>
            </control>
          </mc:Choice>
        </mc:AlternateContent>
        <mc:AlternateContent xmlns:mc="http://schemas.openxmlformats.org/markup-compatibility/2006">
          <mc:Choice Requires="x14">
            <control shapeId="2070" r:id="rId18" name="Check Box 22">
              <controlPr defaultSize="0" autoFill="0" autoLine="0" autoPict="0">
                <anchor moveWithCells="1">
                  <from>
                    <xdr:col>3</xdr:col>
                    <xdr:colOff>723900</xdr:colOff>
                    <xdr:row>40</xdr:row>
                    <xdr:rowOff>57150</xdr:rowOff>
                  </from>
                  <to>
                    <xdr:col>3</xdr:col>
                    <xdr:colOff>1181100</xdr:colOff>
                    <xdr:row>40</xdr:row>
                    <xdr:rowOff>276225</xdr:rowOff>
                  </to>
                </anchor>
              </controlPr>
            </control>
          </mc:Choice>
        </mc:AlternateContent>
        <mc:AlternateContent xmlns:mc="http://schemas.openxmlformats.org/markup-compatibility/2006">
          <mc:Choice Requires="x14">
            <control shapeId="2071" r:id="rId19" name="Check Box 23">
              <controlPr defaultSize="0" autoFill="0" autoLine="0" autoPict="0">
                <anchor moveWithCells="1">
                  <from>
                    <xdr:col>3</xdr:col>
                    <xdr:colOff>1276350</xdr:colOff>
                    <xdr:row>40</xdr:row>
                    <xdr:rowOff>57150</xdr:rowOff>
                  </from>
                  <to>
                    <xdr:col>5</xdr:col>
                    <xdr:colOff>104775</xdr:colOff>
                    <xdr:row>40</xdr:row>
                    <xdr:rowOff>276225</xdr:rowOff>
                  </to>
                </anchor>
              </controlPr>
            </control>
          </mc:Choice>
        </mc:AlternateContent>
        <mc:AlternateContent xmlns:mc="http://schemas.openxmlformats.org/markup-compatibility/2006">
          <mc:Choice Requires="x14">
            <control shapeId="2072" r:id="rId20" name="Check Box 24">
              <controlPr defaultSize="0" autoFill="0" autoLine="0" autoPict="0">
                <anchor moveWithCells="1">
                  <from>
                    <xdr:col>5</xdr:col>
                    <xdr:colOff>190500</xdr:colOff>
                    <xdr:row>40</xdr:row>
                    <xdr:rowOff>57150</xdr:rowOff>
                  </from>
                  <to>
                    <xdr:col>6</xdr:col>
                    <xdr:colOff>381000</xdr:colOff>
                    <xdr:row>40</xdr:row>
                    <xdr:rowOff>276225</xdr:rowOff>
                  </to>
                </anchor>
              </controlPr>
            </control>
          </mc:Choice>
        </mc:AlternateContent>
        <mc:AlternateContent xmlns:mc="http://schemas.openxmlformats.org/markup-compatibility/2006">
          <mc:Choice Requires="x14">
            <control shapeId="2080" r:id="rId21" name="Check Box 32">
              <controlPr defaultSize="0" autoFill="0" autoLine="0" autoPict="0">
                <anchor moveWithCells="1">
                  <from>
                    <xdr:col>5</xdr:col>
                    <xdr:colOff>304800</xdr:colOff>
                    <xdr:row>61</xdr:row>
                    <xdr:rowOff>28575</xdr:rowOff>
                  </from>
                  <to>
                    <xdr:col>5</xdr:col>
                    <xdr:colOff>590550</xdr:colOff>
                    <xdr:row>61</xdr:row>
                    <xdr:rowOff>247650</xdr:rowOff>
                  </to>
                </anchor>
              </controlPr>
            </control>
          </mc:Choice>
        </mc:AlternateContent>
        <mc:AlternateContent xmlns:mc="http://schemas.openxmlformats.org/markup-compatibility/2006">
          <mc:Choice Requires="x14">
            <control shapeId="2081" r:id="rId22" name="Check Box 33">
              <controlPr defaultSize="0" autoFill="0" autoLine="0" autoPict="0">
                <anchor moveWithCells="1">
                  <from>
                    <xdr:col>6</xdr:col>
                    <xdr:colOff>76200</xdr:colOff>
                    <xdr:row>61</xdr:row>
                    <xdr:rowOff>28575</xdr:rowOff>
                  </from>
                  <to>
                    <xdr:col>6</xdr:col>
                    <xdr:colOff>361950</xdr:colOff>
                    <xdr:row>61</xdr:row>
                    <xdr:rowOff>247650</xdr:rowOff>
                  </to>
                </anchor>
              </controlPr>
            </control>
          </mc:Choice>
        </mc:AlternateContent>
        <mc:AlternateContent xmlns:mc="http://schemas.openxmlformats.org/markup-compatibility/2006">
          <mc:Choice Requires="x14">
            <control shapeId="2082" r:id="rId23" name="Check Box 34">
              <controlPr defaultSize="0" autoFill="0" autoLine="0" autoPict="0">
                <anchor moveWithCells="1">
                  <from>
                    <xdr:col>7</xdr:col>
                    <xdr:colOff>314325</xdr:colOff>
                    <xdr:row>61</xdr:row>
                    <xdr:rowOff>28575</xdr:rowOff>
                  </from>
                  <to>
                    <xdr:col>7</xdr:col>
                    <xdr:colOff>600075</xdr:colOff>
                    <xdr:row>61</xdr:row>
                    <xdr:rowOff>247650</xdr:rowOff>
                  </to>
                </anchor>
              </controlPr>
            </control>
          </mc:Choice>
        </mc:AlternateContent>
        <mc:AlternateContent xmlns:mc="http://schemas.openxmlformats.org/markup-compatibility/2006">
          <mc:Choice Requires="x14">
            <control shapeId="2083" r:id="rId24" name="Check Box 35">
              <controlPr defaultSize="0" autoFill="0" autoLine="0" autoPict="0">
                <anchor moveWithCells="1">
                  <from>
                    <xdr:col>7</xdr:col>
                    <xdr:colOff>1419225</xdr:colOff>
                    <xdr:row>61</xdr:row>
                    <xdr:rowOff>28575</xdr:rowOff>
                  </from>
                  <to>
                    <xdr:col>8</xdr:col>
                    <xdr:colOff>285750</xdr:colOff>
                    <xdr:row>61</xdr:row>
                    <xdr:rowOff>247650</xdr:rowOff>
                  </to>
                </anchor>
              </controlPr>
            </control>
          </mc:Choice>
        </mc:AlternateContent>
        <mc:AlternateContent xmlns:mc="http://schemas.openxmlformats.org/markup-compatibility/2006">
          <mc:Choice Requires="x14">
            <control shapeId="2084" r:id="rId25" name="Check Box 36">
              <controlPr defaultSize="0" autoFill="0" autoLine="0" autoPict="0">
                <anchor moveWithCells="1">
                  <from>
                    <xdr:col>9</xdr:col>
                    <xdr:colOff>0</xdr:colOff>
                    <xdr:row>61</xdr:row>
                    <xdr:rowOff>28575</xdr:rowOff>
                  </from>
                  <to>
                    <xdr:col>9</xdr:col>
                    <xdr:colOff>285750</xdr:colOff>
                    <xdr:row>61</xdr:row>
                    <xdr:rowOff>247650</xdr:rowOff>
                  </to>
                </anchor>
              </controlPr>
            </control>
          </mc:Choice>
        </mc:AlternateContent>
        <mc:AlternateContent xmlns:mc="http://schemas.openxmlformats.org/markup-compatibility/2006">
          <mc:Choice Requires="x14">
            <control shapeId="2085" r:id="rId26" name="Check Box 37">
              <controlPr defaultSize="0" autoFill="0" autoLine="0" autoPict="0">
                <anchor moveWithCells="1">
                  <from>
                    <xdr:col>3</xdr:col>
                    <xdr:colOff>0</xdr:colOff>
                    <xdr:row>39</xdr:row>
                    <xdr:rowOff>38100</xdr:rowOff>
                  </from>
                  <to>
                    <xdr:col>3</xdr:col>
                    <xdr:colOff>638175</xdr:colOff>
                    <xdr:row>39</xdr:row>
                    <xdr:rowOff>257175</xdr:rowOff>
                  </to>
                </anchor>
              </controlPr>
            </control>
          </mc:Choice>
        </mc:AlternateContent>
        <mc:AlternateContent xmlns:mc="http://schemas.openxmlformats.org/markup-compatibility/2006">
          <mc:Choice Requires="x14">
            <control shapeId="2086" r:id="rId27" name="Check Box 38">
              <controlPr defaultSize="0" autoFill="0" autoLine="0" autoPict="0">
                <anchor moveWithCells="1">
                  <from>
                    <xdr:col>3</xdr:col>
                    <xdr:colOff>723900</xdr:colOff>
                    <xdr:row>39</xdr:row>
                    <xdr:rowOff>38100</xdr:rowOff>
                  </from>
                  <to>
                    <xdr:col>3</xdr:col>
                    <xdr:colOff>1362075</xdr:colOff>
                    <xdr:row>39</xdr:row>
                    <xdr:rowOff>257175</xdr:rowOff>
                  </to>
                </anchor>
              </controlPr>
            </control>
          </mc:Choice>
        </mc:AlternateContent>
        <mc:AlternateContent xmlns:mc="http://schemas.openxmlformats.org/markup-compatibility/2006">
          <mc:Choice Requires="x14">
            <control shapeId="2087" r:id="rId28" name="Check Box 39">
              <controlPr defaultSize="0" autoFill="0" autoLine="0" autoPict="0">
                <anchor moveWithCells="1">
                  <from>
                    <xdr:col>2</xdr:col>
                    <xdr:colOff>257175</xdr:colOff>
                    <xdr:row>14</xdr:row>
                    <xdr:rowOff>38100</xdr:rowOff>
                  </from>
                  <to>
                    <xdr:col>2</xdr:col>
                    <xdr:colOff>933450</xdr:colOff>
                    <xdr:row>14</xdr:row>
                    <xdr:rowOff>247650</xdr:rowOff>
                  </to>
                </anchor>
              </controlPr>
            </control>
          </mc:Choice>
        </mc:AlternateContent>
        <mc:AlternateContent xmlns:mc="http://schemas.openxmlformats.org/markup-compatibility/2006">
          <mc:Choice Requires="x14">
            <control shapeId="2088" r:id="rId29" name="Check Box 40">
              <controlPr defaultSize="0" autoFill="0" autoLine="0" autoPict="0">
                <anchor moveWithCells="1">
                  <from>
                    <xdr:col>2</xdr:col>
                    <xdr:colOff>1047750</xdr:colOff>
                    <xdr:row>14</xdr:row>
                    <xdr:rowOff>38100</xdr:rowOff>
                  </from>
                  <to>
                    <xdr:col>3</xdr:col>
                    <xdr:colOff>485775</xdr:colOff>
                    <xdr:row>14</xdr:row>
                    <xdr:rowOff>247650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selection activeCell="A4" sqref="A4"/>
    </sheetView>
  </sheetViews>
  <sheetFormatPr defaultRowHeight="15" x14ac:dyDescent="0.25"/>
  <cols>
    <col min="1" max="16384" width="9.140625" style="2"/>
  </cols>
  <sheetData>
    <row r="1" spans="1:11" x14ac:dyDescent="0.25">
      <c r="A1" s="94" t="s">
        <v>226</v>
      </c>
      <c r="B1" s="94" t="s">
        <v>227</v>
      </c>
      <c r="C1" s="94"/>
      <c r="D1" s="94"/>
      <c r="E1" s="94"/>
    </row>
    <row r="2" spans="1:11" x14ac:dyDescent="0.25">
      <c r="A2" s="94" t="s">
        <v>228</v>
      </c>
      <c r="B2" s="94"/>
      <c r="C2" s="94"/>
      <c r="E2" s="94"/>
      <c r="K2" s="94" t="s">
        <v>229</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E11" sqref="E11"/>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91" customWidth="1"/>
    <col min="9" max="16384" width="9.140625" style="2"/>
  </cols>
  <sheetData>
    <row r="1" spans="1:8" x14ac:dyDescent="0.25">
      <c r="A1" s="94" t="s">
        <v>230</v>
      </c>
      <c r="G1" s="91" t="s">
        <v>237</v>
      </c>
      <c r="H1" s="91" t="s">
        <v>238</v>
      </c>
    </row>
    <row r="2" spans="1:8" x14ac:dyDescent="0.25">
      <c r="A2" s="94"/>
    </row>
    <row r="3" spans="1:8" x14ac:dyDescent="0.25">
      <c r="A3" s="156" t="s">
        <v>231</v>
      </c>
      <c r="B3" s="156" t="s">
        <v>232</v>
      </c>
      <c r="C3" s="156" t="s">
        <v>233</v>
      </c>
      <c r="D3" s="156" t="s">
        <v>234</v>
      </c>
      <c r="E3" s="156" t="s">
        <v>235</v>
      </c>
      <c r="F3" s="156" t="s">
        <v>236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H49"/>
  <sheetViews>
    <sheetView workbookViewId="0">
      <selection activeCell="S15" sqref="S15"/>
    </sheetView>
  </sheetViews>
  <sheetFormatPr defaultRowHeight="15" x14ac:dyDescent="0.25"/>
  <cols>
    <col min="1" max="16384" width="9.140625" style="2"/>
  </cols>
  <sheetData>
    <row r="3" spans="2:27" x14ac:dyDescent="0.25">
      <c r="B3" s="156" t="s">
        <v>241</v>
      </c>
      <c r="AA3" s="156" t="s">
        <v>242</v>
      </c>
    </row>
    <row r="49" spans="34:34" x14ac:dyDescent="0.25">
      <c r="AH49" s="156"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45"/>
  <sheetViews>
    <sheetView workbookViewId="0">
      <pane ySplit="10" topLeftCell="A11" activePane="bottomLeft" state="frozen"/>
      <selection pane="bottomLeft"/>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291</v>
      </c>
      <c r="H1" s="3" t="s">
        <v>297</v>
      </c>
      <c r="K1" s="4" t="s">
        <v>0</v>
      </c>
    </row>
    <row r="2" spans="2:22" ht="17.25" customHeight="1" x14ac:dyDescent="0.25">
      <c r="K2" s="5" t="s">
        <v>276</v>
      </c>
      <c r="L2" s="2" t="s">
        <v>277</v>
      </c>
    </row>
    <row r="3" spans="2:22" ht="17.25" customHeight="1" x14ac:dyDescent="0.25">
      <c r="B3" s="90"/>
      <c r="C3" s="90"/>
      <c r="D3" s="90"/>
      <c r="E3" s="90"/>
      <c r="F3" s="90"/>
      <c r="G3" s="90"/>
      <c r="H3" s="90"/>
      <c r="I3" s="90"/>
      <c r="K3" s="5" t="s">
        <v>261</v>
      </c>
      <c r="L3" s="2" t="s">
        <v>3</v>
      </c>
    </row>
    <row r="4" spans="2:22" ht="17.25" customHeight="1" x14ac:dyDescent="0.25">
      <c r="B4" s="90"/>
      <c r="C4" s="90"/>
      <c r="D4" s="90"/>
      <c r="E4" s="90"/>
      <c r="F4" s="90"/>
      <c r="G4" s="90"/>
      <c r="H4" s="90"/>
      <c r="I4" s="90"/>
      <c r="K4" s="5" t="s">
        <v>260</v>
      </c>
      <c r="L4" s="2" t="s">
        <v>3</v>
      </c>
    </row>
    <row r="5" spans="2:22" ht="17.25" customHeight="1" x14ac:dyDescent="0.25">
      <c r="B5" s="90"/>
      <c r="C5" s="90"/>
      <c r="D5" s="90"/>
      <c r="E5" s="90"/>
      <c r="F5" s="90"/>
      <c r="G5" s="90"/>
      <c r="H5" s="90"/>
      <c r="I5" s="90"/>
      <c r="K5" s="5" t="s">
        <v>6</v>
      </c>
      <c r="L5" s="2" t="s">
        <v>7</v>
      </c>
    </row>
    <row r="6" spans="2:22" ht="17.25" customHeight="1" x14ac:dyDescent="0.25">
      <c r="B6" s="90"/>
      <c r="C6" s="90"/>
      <c r="D6" s="90"/>
      <c r="E6" s="90"/>
      <c r="F6" s="90"/>
      <c r="G6" s="90"/>
      <c r="H6" s="90"/>
      <c r="I6" s="90"/>
      <c r="K6" s="5" t="s">
        <v>4</v>
      </c>
      <c r="L6" s="2" t="s">
        <v>5</v>
      </c>
    </row>
    <row r="7" spans="2:22" ht="17.25" customHeight="1" x14ac:dyDescent="0.25">
      <c r="B7" s="90"/>
      <c r="C7" s="90"/>
      <c r="D7" s="90"/>
      <c r="E7" s="90"/>
      <c r="F7" s="90"/>
      <c r="G7" s="90"/>
      <c r="H7" s="90"/>
      <c r="I7" s="90"/>
      <c r="K7" s="5" t="s">
        <v>1</v>
      </c>
      <c r="L7" s="2" t="s">
        <v>2</v>
      </c>
    </row>
    <row r="8" spans="2:22" ht="17.25" customHeight="1" x14ac:dyDescent="0.25">
      <c r="B8" s="90"/>
      <c r="C8" s="90"/>
      <c r="D8" s="90"/>
      <c r="E8" s="90"/>
      <c r="F8" s="90"/>
      <c r="G8" s="90"/>
      <c r="H8" s="90"/>
      <c r="I8" s="90"/>
    </row>
    <row r="9" spans="2:22" ht="17.25" customHeight="1" x14ac:dyDescent="0.25">
      <c r="B9" s="90"/>
      <c r="C9" s="90"/>
      <c r="D9" s="90"/>
      <c r="E9" s="90"/>
      <c r="F9" s="90"/>
      <c r="G9" s="90"/>
      <c r="H9" s="90"/>
      <c r="I9" s="90"/>
      <c r="K9" s="7" t="s">
        <v>8</v>
      </c>
    </row>
    <row r="10" spans="2:22" ht="7.5" customHeight="1" x14ac:dyDescent="0.25">
      <c r="O10" s="8"/>
    </row>
    <row r="11" spans="2:22" ht="22.5" customHeight="1" x14ac:dyDescent="0.25"/>
    <row r="12" spans="2:22" ht="18" x14ac:dyDescent="0.25">
      <c r="C12" s="9" t="s">
        <v>9</v>
      </c>
      <c r="D12" s="10"/>
      <c r="E12" s="11"/>
      <c r="F12" s="12"/>
      <c r="G12" s="12"/>
      <c r="H12" s="11"/>
      <c r="I12" s="11"/>
      <c r="J12" s="13"/>
      <c r="N12" s="14"/>
      <c r="O12" s="14"/>
      <c r="P12" s="15"/>
      <c r="Q12" s="15"/>
      <c r="R12" s="15"/>
      <c r="S12" s="15"/>
      <c r="T12" s="15"/>
      <c r="U12" s="15"/>
      <c r="V12" s="15"/>
    </row>
    <row r="13" spans="2:22" x14ac:dyDescent="0.25">
      <c r="B13" s="15"/>
      <c r="C13" s="16"/>
      <c r="D13" s="238"/>
      <c r="E13" s="239"/>
      <c r="F13" s="239"/>
      <c r="G13" s="239"/>
      <c r="H13" s="239"/>
      <c r="I13" s="239"/>
      <c r="J13" s="17"/>
      <c r="L13" s="15"/>
      <c r="M13" s="15"/>
      <c r="N13" s="18"/>
      <c r="O13" s="19"/>
      <c r="P13" s="18"/>
      <c r="Q13" s="18"/>
      <c r="R13" s="18"/>
      <c r="S13" s="18"/>
      <c r="T13" s="18"/>
      <c r="U13" s="18"/>
      <c r="V13" s="18"/>
    </row>
    <row r="14" spans="2:22" x14ac:dyDescent="0.25">
      <c r="B14" s="18"/>
      <c r="C14" s="20"/>
      <c r="D14" s="21"/>
      <c r="E14" s="237" t="s">
        <v>276</v>
      </c>
      <c r="F14" s="237" t="s">
        <v>261</v>
      </c>
      <c r="G14" s="237" t="s">
        <v>260</v>
      </c>
      <c r="H14" s="237" t="s">
        <v>6</v>
      </c>
      <c r="I14" s="237" t="s">
        <v>4</v>
      </c>
      <c r="J14" s="237" t="s">
        <v>1</v>
      </c>
      <c r="L14" s="18"/>
      <c r="M14" s="18"/>
      <c r="N14" s="22"/>
      <c r="O14" s="23"/>
      <c r="P14" s="23"/>
      <c r="Q14" s="23"/>
      <c r="R14" s="23"/>
      <c r="S14" s="23"/>
      <c r="T14" s="23"/>
      <c r="U14" s="23"/>
      <c r="V14" s="23"/>
    </row>
    <row r="15" spans="2:22" x14ac:dyDescent="0.25">
      <c r="B15" s="24"/>
      <c r="C15" s="318" t="s">
        <v>10</v>
      </c>
      <c r="D15" s="319"/>
      <c r="E15" s="25">
        <v>17</v>
      </c>
      <c r="F15" s="25">
        <v>17</v>
      </c>
      <c r="G15" s="25">
        <v>17</v>
      </c>
      <c r="H15" s="25">
        <v>17</v>
      </c>
      <c r="I15" s="25">
        <v>17</v>
      </c>
      <c r="J15" s="25">
        <v>15</v>
      </c>
      <c r="L15" s="24"/>
      <c r="M15" s="24"/>
      <c r="N15" s="320"/>
      <c r="O15" s="320"/>
      <c r="P15" s="26"/>
      <c r="Q15" s="26"/>
      <c r="R15" s="26"/>
      <c r="S15" s="26"/>
      <c r="T15" s="26"/>
      <c r="U15" s="26"/>
      <c r="V15" s="26"/>
    </row>
    <row r="16" spans="2:22" x14ac:dyDescent="0.25">
      <c r="B16" s="24"/>
      <c r="C16" s="27"/>
      <c r="D16" s="24"/>
      <c r="E16" s="26"/>
      <c r="F16" s="26"/>
      <c r="G16" s="26"/>
      <c r="H16" s="26"/>
      <c r="I16" s="26"/>
      <c r="J16" s="26"/>
      <c r="L16" s="24"/>
      <c r="M16" s="24"/>
      <c r="N16" s="27"/>
      <c r="O16" s="24"/>
      <c r="P16" s="26"/>
      <c r="Q16" s="26"/>
      <c r="R16" s="26"/>
      <c r="S16" s="26"/>
      <c r="T16" s="26"/>
      <c r="U16" s="26"/>
      <c r="V16" s="26"/>
    </row>
    <row r="17" spans="2:22" ht="15.75" x14ac:dyDescent="0.25">
      <c r="B17" s="15"/>
      <c r="C17" s="28" t="s">
        <v>11</v>
      </c>
      <c r="D17" s="29">
        <v>1</v>
      </c>
      <c r="E17" s="30"/>
      <c r="F17" s="30"/>
      <c r="G17" s="30"/>
      <c r="H17" s="30"/>
      <c r="I17" s="30"/>
      <c r="J17" s="30"/>
      <c r="L17" s="15"/>
      <c r="M17" s="15"/>
      <c r="N17" s="28"/>
      <c r="O17" s="31"/>
      <c r="P17" s="30"/>
      <c r="Q17" s="30"/>
      <c r="R17" s="30"/>
      <c r="S17" s="30"/>
      <c r="T17" s="30"/>
      <c r="U17" s="30"/>
      <c r="V17" s="30"/>
    </row>
    <row r="18" spans="2:22" x14ac:dyDescent="0.25">
      <c r="B18" s="15"/>
      <c r="C18" s="32"/>
      <c r="D18" s="33"/>
      <c r="E18" s="34"/>
      <c r="F18" s="34"/>
      <c r="G18" s="34"/>
      <c r="H18" s="34"/>
      <c r="I18" s="34"/>
      <c r="J18" s="34"/>
      <c r="L18" s="15"/>
      <c r="M18" s="15"/>
      <c r="N18" s="35"/>
      <c r="O18" s="36"/>
      <c r="P18" s="30"/>
      <c r="Q18" s="30"/>
      <c r="R18" s="30"/>
      <c r="S18" s="30"/>
      <c r="T18" s="30"/>
      <c r="U18" s="30"/>
      <c r="V18" s="30"/>
    </row>
    <row r="19" spans="2:22" x14ac:dyDescent="0.25">
      <c r="B19" s="15"/>
      <c r="C19" s="37" t="s">
        <v>12</v>
      </c>
      <c r="D19" s="38"/>
      <c r="E19" s="39">
        <f t="shared" ref="E19:J19" si="0">$D$17*E15</f>
        <v>17</v>
      </c>
      <c r="F19" s="39">
        <f t="shared" si="0"/>
        <v>17</v>
      </c>
      <c r="G19" s="39">
        <f t="shared" si="0"/>
        <v>17</v>
      </c>
      <c r="H19" s="39">
        <f t="shared" si="0"/>
        <v>17</v>
      </c>
      <c r="I19" s="39">
        <f t="shared" si="0"/>
        <v>17</v>
      </c>
      <c r="J19" s="39">
        <f t="shared" si="0"/>
        <v>15</v>
      </c>
      <c r="L19" s="15"/>
      <c r="M19" s="15"/>
      <c r="N19" s="27"/>
      <c r="O19" s="24"/>
      <c r="P19" s="26"/>
      <c r="Q19" s="26"/>
      <c r="R19" s="26"/>
      <c r="S19" s="26"/>
      <c r="T19" s="26"/>
      <c r="U19" s="26"/>
      <c r="V19" s="26"/>
    </row>
    <row r="20" spans="2:22" x14ac:dyDescent="0.25">
      <c r="B20" s="15"/>
      <c r="C20" s="40" t="s">
        <v>13</v>
      </c>
      <c r="D20" s="41"/>
      <c r="E20" s="42">
        <v>27</v>
      </c>
      <c r="F20" s="42">
        <v>27</v>
      </c>
      <c r="G20" s="42">
        <v>27</v>
      </c>
      <c r="H20" s="42">
        <v>27</v>
      </c>
      <c r="I20" s="42">
        <v>27</v>
      </c>
      <c r="J20" s="42">
        <v>27</v>
      </c>
      <c r="L20" s="15"/>
      <c r="M20" s="15"/>
      <c r="N20" s="27"/>
      <c r="O20" s="41"/>
      <c r="P20" s="26"/>
      <c r="Q20" s="26"/>
      <c r="R20" s="26"/>
      <c r="S20" s="26"/>
      <c r="T20" s="26"/>
      <c r="U20" s="26"/>
      <c r="V20" s="26"/>
    </row>
    <row r="21" spans="2:22" s="47" customFormat="1" ht="16.5" thickBot="1" x14ac:dyDescent="0.3">
      <c r="B21" s="43"/>
      <c r="C21" s="44" t="s">
        <v>14</v>
      </c>
      <c r="D21" s="45"/>
      <c r="E21" s="46">
        <f>E20+E19</f>
        <v>44</v>
      </c>
      <c r="F21" s="46">
        <f t="shared" ref="F21:J21" si="1">F20+F19</f>
        <v>44</v>
      </c>
      <c r="G21" s="46">
        <f t="shared" si="1"/>
        <v>44</v>
      </c>
      <c r="H21" s="46">
        <f t="shared" si="1"/>
        <v>44</v>
      </c>
      <c r="I21" s="46">
        <f t="shared" si="1"/>
        <v>44</v>
      </c>
      <c r="J21" s="46">
        <f t="shared" si="1"/>
        <v>42</v>
      </c>
      <c r="L21" s="43"/>
      <c r="M21" s="43"/>
      <c r="N21" s="48"/>
      <c r="O21" s="49"/>
      <c r="P21" s="50"/>
      <c r="Q21" s="50"/>
      <c r="R21" s="50"/>
      <c r="S21" s="50"/>
      <c r="T21" s="50"/>
      <c r="U21" s="50"/>
      <c r="V21" s="50"/>
    </row>
    <row r="22" spans="2:22" ht="15.75" thickTop="1" x14ac:dyDescent="0.25">
      <c r="B22" s="27"/>
      <c r="C22" s="27"/>
      <c r="D22" s="24"/>
      <c r="E22" s="51"/>
      <c r="F22" s="27"/>
      <c r="G22" s="51"/>
      <c r="H22" s="51"/>
      <c r="I22" s="51"/>
      <c r="J22" s="51"/>
      <c r="L22" s="27"/>
      <c r="M22" s="27"/>
      <c r="N22" s="27"/>
      <c r="O22" s="24"/>
      <c r="P22" s="51"/>
      <c r="Q22" s="27"/>
      <c r="R22" s="51"/>
      <c r="S22" s="51"/>
      <c r="T22" s="51"/>
      <c r="U22" s="51"/>
      <c r="V22" s="51"/>
    </row>
    <row r="23" spans="2:22" ht="15" customHeight="1" x14ac:dyDescent="0.25">
      <c r="C23" s="53"/>
      <c r="D23" s="53"/>
      <c r="E23" s="52"/>
      <c r="F23" s="52"/>
      <c r="G23" s="52"/>
      <c r="H23" s="52"/>
      <c r="I23" s="52"/>
      <c r="J23" s="52"/>
      <c r="N23" s="53"/>
      <c r="O23" s="53"/>
      <c r="P23" s="52"/>
      <c r="Q23" s="52"/>
      <c r="R23" s="52"/>
      <c r="S23" s="52"/>
      <c r="T23" s="52"/>
      <c r="U23" s="52"/>
      <c r="V23" s="52"/>
    </row>
    <row r="24" spans="2:22" ht="15" customHeight="1" x14ac:dyDescent="0.25">
      <c r="C24" s="53"/>
      <c r="D24" s="53"/>
      <c r="E24" s="52"/>
      <c r="F24" s="52"/>
      <c r="G24" s="52"/>
      <c r="H24" s="52"/>
      <c r="I24" s="52"/>
      <c r="J24" s="52"/>
      <c r="K24" s="52"/>
      <c r="N24" s="53"/>
      <c r="O24" s="53"/>
      <c r="P24" s="52"/>
      <c r="Q24" s="52"/>
      <c r="R24" s="52"/>
      <c r="S24" s="52"/>
      <c r="T24" s="52"/>
      <c r="U24" s="52"/>
      <c r="V24" s="52"/>
    </row>
    <row r="25" spans="2:22" ht="15" customHeight="1" x14ac:dyDescent="0.25">
      <c r="C25" s="53"/>
      <c r="D25" s="53"/>
      <c r="E25" s="52"/>
      <c r="F25" s="52"/>
      <c r="G25" s="52"/>
      <c r="H25" s="52"/>
      <c r="I25" s="52"/>
      <c r="J25" s="52"/>
      <c r="K25" s="52"/>
      <c r="N25" s="53"/>
      <c r="O25" s="53"/>
      <c r="P25" s="52"/>
      <c r="Q25" s="52"/>
      <c r="R25" s="52"/>
      <c r="S25" s="52"/>
      <c r="T25" s="52"/>
      <c r="U25" s="52"/>
      <c r="V25" s="52"/>
    </row>
    <row r="26" spans="2:22" x14ac:dyDescent="0.25">
      <c r="B26" s="27"/>
      <c r="C26" s="27"/>
      <c r="D26" s="24"/>
      <c r="E26" s="24"/>
      <c r="F26" s="24"/>
      <c r="G26" s="51"/>
      <c r="H26" s="51"/>
      <c r="I26" s="51"/>
      <c r="J26" s="51"/>
      <c r="K26" s="51"/>
    </row>
    <row r="27" spans="2:22" x14ac:dyDescent="0.25">
      <c r="B27" s="27"/>
      <c r="C27" s="27"/>
      <c r="D27" s="27"/>
      <c r="E27" s="54"/>
      <c r="F27" s="54"/>
      <c r="G27" s="54"/>
      <c r="H27" s="54"/>
      <c r="I27" s="54"/>
      <c r="J27" s="54"/>
      <c r="K27" s="54"/>
    </row>
    <row r="28" spans="2:22" ht="18" x14ac:dyDescent="0.25">
      <c r="C28" s="9" t="s">
        <v>15</v>
      </c>
      <c r="D28" s="55"/>
      <c r="E28" s="56"/>
      <c r="F28" s="56"/>
      <c r="G28" s="56"/>
      <c r="H28" s="56"/>
      <c r="I28" s="56"/>
      <c r="J28" s="57"/>
      <c r="N28" s="14"/>
      <c r="O28" s="58"/>
      <c r="P28" s="54"/>
      <c r="Q28" s="54"/>
      <c r="R28" s="54"/>
      <c r="S28" s="54"/>
      <c r="T28" s="54"/>
      <c r="U28" s="54"/>
      <c r="V28" s="54"/>
    </row>
    <row r="29" spans="2:22" x14ac:dyDescent="0.25">
      <c r="B29" s="15"/>
      <c r="C29" s="252"/>
      <c r="D29" s="253"/>
      <c r="E29" s="254"/>
      <c r="F29" s="254"/>
      <c r="G29" s="254"/>
      <c r="H29" s="254"/>
      <c r="I29" s="254"/>
      <c r="J29" s="255"/>
      <c r="N29" s="59"/>
      <c r="O29" s="19"/>
      <c r="P29" s="18"/>
      <c r="Q29" s="60"/>
      <c r="R29" s="60"/>
      <c r="S29" s="60"/>
      <c r="T29" s="60"/>
      <c r="U29" s="60"/>
      <c r="V29" s="60"/>
    </row>
    <row r="30" spans="2:22" x14ac:dyDescent="0.25">
      <c r="B30" s="27"/>
      <c r="C30" s="256"/>
      <c r="D30" s="257"/>
      <c r="E30" s="237" t="s">
        <v>276</v>
      </c>
      <c r="F30" s="237" t="s">
        <v>289</v>
      </c>
      <c r="G30" s="237" t="s">
        <v>290</v>
      </c>
      <c r="H30" s="237" t="s">
        <v>6</v>
      </c>
      <c r="I30" s="237" t="s">
        <v>4</v>
      </c>
      <c r="J30" s="237" t="s">
        <v>1</v>
      </c>
      <c r="N30" s="22"/>
      <c r="O30" s="23"/>
      <c r="P30" s="23"/>
      <c r="Q30" s="23"/>
      <c r="R30" s="23"/>
      <c r="S30" s="23"/>
      <c r="T30" s="23"/>
      <c r="U30" s="23"/>
      <c r="V30" s="23"/>
    </row>
    <row r="31" spans="2:22" x14ac:dyDescent="0.25">
      <c r="B31" s="24"/>
      <c r="C31" s="318" t="str">
        <f>C15</f>
        <v>Hourly Rate</v>
      </c>
      <c r="D31" s="319"/>
      <c r="E31" s="61">
        <v>34</v>
      </c>
      <c r="F31" s="61">
        <v>34</v>
      </c>
      <c r="G31" s="61">
        <v>34</v>
      </c>
      <c r="H31" s="61">
        <v>34</v>
      </c>
      <c r="I31" s="61">
        <v>34</v>
      </c>
      <c r="J31" s="61">
        <v>30</v>
      </c>
      <c r="N31" s="320"/>
      <c r="O31" s="320"/>
      <c r="P31" s="26"/>
      <c r="Q31" s="26"/>
      <c r="R31" s="26"/>
      <c r="S31" s="26"/>
      <c r="T31" s="26"/>
      <c r="U31" s="26"/>
      <c r="V31" s="26"/>
    </row>
    <row r="32" spans="2:22" x14ac:dyDescent="0.25">
      <c r="B32" s="24"/>
      <c r="C32" s="15"/>
      <c r="D32" s="15"/>
      <c r="E32" s="26"/>
      <c r="F32" s="26"/>
      <c r="G32" s="26"/>
      <c r="H32" s="26"/>
      <c r="I32" s="26"/>
      <c r="J32" s="26"/>
      <c r="N32" s="15"/>
      <c r="O32" s="15"/>
      <c r="P32" s="26"/>
      <c r="Q32" s="26"/>
      <c r="R32" s="26"/>
      <c r="S32" s="26"/>
      <c r="T32" s="26"/>
      <c r="U32" s="26"/>
      <c r="V32" s="26"/>
    </row>
    <row r="33" spans="2:22" ht="15.75" x14ac:dyDescent="0.25">
      <c r="B33" s="24"/>
      <c r="C33" s="258" t="s">
        <v>292</v>
      </c>
      <c r="D33" s="259">
        <v>1</v>
      </c>
      <c r="E33" s="321">
        <f>ROUNDUP((2+($D33*$D34*140)/60),0)</f>
        <v>5</v>
      </c>
      <c r="F33" s="323" t="s">
        <v>293</v>
      </c>
      <c r="G33" s="260"/>
      <c r="H33" s="260"/>
      <c r="I33" s="260"/>
      <c r="J33" s="260"/>
      <c r="N33" s="28"/>
      <c r="O33" s="31"/>
      <c r="P33" s="30"/>
      <c r="Q33" s="30"/>
      <c r="R33" s="30"/>
      <c r="S33" s="30"/>
      <c r="T33" s="30"/>
      <c r="U33" s="30"/>
      <c r="V33" s="30"/>
    </row>
    <row r="34" spans="2:22" ht="30" x14ac:dyDescent="0.25">
      <c r="B34" s="24"/>
      <c r="C34" s="261" t="s">
        <v>20</v>
      </c>
      <c r="D34" s="262">
        <v>1</v>
      </c>
      <c r="E34" s="322"/>
      <c r="F34" s="324"/>
      <c r="G34" s="30"/>
      <c r="H34" s="30"/>
      <c r="I34" s="30"/>
      <c r="J34" s="30"/>
      <c r="N34" s="35"/>
      <c r="O34" s="36"/>
      <c r="P34" s="30"/>
      <c r="Q34" s="30"/>
      <c r="R34" s="30"/>
      <c r="S34" s="30"/>
      <c r="T34" s="30"/>
      <c r="U34" s="30"/>
      <c r="V34" s="30"/>
    </row>
    <row r="35" spans="2:22" ht="15.75" x14ac:dyDescent="0.25">
      <c r="B35" s="24"/>
      <c r="C35" s="236" t="s">
        <v>21</v>
      </c>
      <c r="D35" s="262">
        <v>0</v>
      </c>
      <c r="E35" s="263">
        <f>ROUNDUP((($D35*40)/60),0)</f>
        <v>0</v>
      </c>
      <c r="F35" s="264" t="s">
        <v>293</v>
      </c>
      <c r="G35" s="30"/>
      <c r="H35" s="30"/>
      <c r="I35" s="30"/>
      <c r="J35" s="30"/>
      <c r="N35" s="27"/>
      <c r="O35" s="24"/>
      <c r="P35" s="26"/>
      <c r="Q35" s="26"/>
      <c r="R35" s="26"/>
      <c r="S35" s="26"/>
      <c r="T35" s="26"/>
      <c r="U35" s="26"/>
      <c r="V35" s="26"/>
    </row>
    <row r="36" spans="2:22" ht="15.75" x14ac:dyDescent="0.25">
      <c r="B36" s="24"/>
      <c r="C36" s="236" t="s">
        <v>67</v>
      </c>
      <c r="D36" s="262">
        <v>0</v>
      </c>
      <c r="E36" s="263">
        <f>ROUNDUP((($D36*70)/60),0)</f>
        <v>0</v>
      </c>
      <c r="F36" s="264" t="s">
        <v>293</v>
      </c>
      <c r="G36" s="30"/>
      <c r="H36" s="30"/>
      <c r="I36" s="30"/>
      <c r="J36" s="30"/>
      <c r="N36" s="27"/>
      <c r="O36" s="41"/>
      <c r="P36" s="26"/>
      <c r="Q36" s="26"/>
      <c r="R36" s="26"/>
      <c r="S36" s="26"/>
      <c r="T36" s="26"/>
      <c r="U36" s="26"/>
      <c r="V36" s="26"/>
    </row>
    <row r="37" spans="2:22" s="47" customFormat="1" ht="15.75" x14ac:dyDescent="0.25">
      <c r="B37" s="62"/>
      <c r="C37" s="265" t="s">
        <v>294</v>
      </c>
      <c r="D37" s="266">
        <f>D33*D34+D35+D36</f>
        <v>1</v>
      </c>
      <c r="E37" s="267">
        <f>SUM(E33:E36)</f>
        <v>5</v>
      </c>
      <c r="F37" s="268" t="s">
        <v>293</v>
      </c>
      <c r="G37" s="30"/>
      <c r="H37" s="30"/>
      <c r="I37" s="30"/>
      <c r="J37" s="30"/>
      <c r="N37" s="48"/>
      <c r="O37" s="49"/>
      <c r="P37" s="50"/>
      <c r="Q37" s="50"/>
      <c r="R37" s="50"/>
      <c r="S37" s="50"/>
      <c r="T37" s="50"/>
      <c r="U37" s="50"/>
      <c r="V37" s="50"/>
    </row>
    <row r="38" spans="2:22" x14ac:dyDescent="0.25">
      <c r="B38" s="24"/>
      <c r="C38" s="32"/>
      <c r="D38" s="33"/>
      <c r="E38" s="34"/>
      <c r="F38" s="34"/>
      <c r="G38" s="34"/>
      <c r="H38" s="34"/>
      <c r="I38" s="34"/>
      <c r="J38" s="34"/>
      <c r="K38" s="63"/>
      <c r="N38" s="27"/>
      <c r="O38" s="24"/>
      <c r="P38" s="63"/>
      <c r="Q38" s="63"/>
      <c r="R38" s="15"/>
      <c r="S38" s="15"/>
      <c r="T38" s="63"/>
      <c r="U38" s="63"/>
      <c r="V38" s="63"/>
    </row>
    <row r="39" spans="2:22" x14ac:dyDescent="0.25">
      <c r="B39" s="24"/>
      <c r="C39" s="37" t="s">
        <v>12</v>
      </c>
      <c r="D39" s="38"/>
      <c r="E39" s="39">
        <f>$E$37*E31</f>
        <v>170</v>
      </c>
      <c r="F39" s="39">
        <f t="shared" ref="F39:J39" si="2">$E$37*F31</f>
        <v>170</v>
      </c>
      <c r="G39" s="39">
        <f t="shared" si="2"/>
        <v>170</v>
      </c>
      <c r="H39" s="39">
        <f t="shared" si="2"/>
        <v>170</v>
      </c>
      <c r="I39" s="39">
        <f t="shared" si="2"/>
        <v>170</v>
      </c>
      <c r="J39" s="39">
        <f t="shared" si="2"/>
        <v>150</v>
      </c>
      <c r="K39" s="63"/>
    </row>
    <row r="40" spans="2:22" x14ac:dyDescent="0.25">
      <c r="B40" s="24"/>
      <c r="C40" s="40" t="s">
        <v>13</v>
      </c>
      <c r="D40" s="41"/>
      <c r="E40" s="42">
        <v>27</v>
      </c>
      <c r="F40" s="42">
        <v>27</v>
      </c>
      <c r="G40" s="42">
        <v>27</v>
      </c>
      <c r="H40" s="42">
        <v>27</v>
      </c>
      <c r="I40" s="42">
        <v>27</v>
      </c>
      <c r="J40" s="42">
        <v>27</v>
      </c>
      <c r="K40" s="63"/>
    </row>
    <row r="41" spans="2:22" ht="16.5" thickBot="1" x14ac:dyDescent="0.3">
      <c r="B41" s="24"/>
      <c r="C41" s="44" t="str">
        <f>C21</f>
        <v>Total Cost:</v>
      </c>
      <c r="D41" s="45"/>
      <c r="E41" s="46">
        <f t="shared" ref="E41" si="3">E40+E39</f>
        <v>197</v>
      </c>
      <c r="F41" s="46">
        <f>F40+F39</f>
        <v>197</v>
      </c>
      <c r="G41" s="46">
        <f>G40+G39</f>
        <v>197</v>
      </c>
      <c r="H41" s="46">
        <f>H40+H39</f>
        <v>197</v>
      </c>
      <c r="I41" s="46">
        <f>I40+I39</f>
        <v>197</v>
      </c>
      <c r="J41" s="46">
        <f>J40+J39</f>
        <v>177</v>
      </c>
      <c r="K41" s="63"/>
    </row>
    <row r="42" spans="2:22" ht="15.75" thickTop="1" x14ac:dyDescent="0.25">
      <c r="B42" s="24"/>
      <c r="C42" s="27"/>
      <c r="D42" s="24"/>
      <c r="E42" s="63"/>
      <c r="F42" s="63"/>
      <c r="G42" s="63"/>
      <c r="H42" s="63"/>
      <c r="I42" s="63"/>
      <c r="J42" s="63"/>
      <c r="K42" s="63"/>
    </row>
    <row r="43" spans="2:22" x14ac:dyDescent="0.25">
      <c r="B43" s="24"/>
      <c r="C43" s="27"/>
      <c r="D43" s="24"/>
      <c r="E43" s="63"/>
      <c r="F43" s="63"/>
      <c r="G43" s="63"/>
      <c r="H43" s="63"/>
      <c r="I43" s="63"/>
      <c r="J43" s="63"/>
      <c r="K43" s="63"/>
    </row>
    <row r="44" spans="2:22" x14ac:dyDescent="0.25">
      <c r="B44" s="24"/>
    </row>
    <row r="45" spans="2:22" x14ac:dyDescent="0.25">
      <c r="B45" s="24"/>
    </row>
  </sheetData>
  <protectedRanges>
    <protectedRange sqref="D17 O17 O33" name="Range1"/>
    <protectedRange sqref="E37 D33:D36" name="Range1_1"/>
  </protectedRanges>
  <mergeCells count="6">
    <mergeCell ref="C15:D15"/>
    <mergeCell ref="N15:O15"/>
    <mergeCell ref="C31:D31"/>
    <mergeCell ref="N31:O31"/>
    <mergeCell ref="E33:E34"/>
    <mergeCell ref="F33:F34"/>
  </mergeCells>
  <hyperlinks>
    <hyperlink ref="K9" r:id="rId1" display="for a detailed description check out our website resources page"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4"/>
  <sheetViews>
    <sheetView workbookViewId="0">
      <selection activeCell="U19" sqref="U19"/>
    </sheetView>
  </sheetViews>
  <sheetFormatPr defaultRowHeight="15" x14ac:dyDescent="0.25"/>
  <cols>
    <col min="1" max="1" width="29.85546875" style="2" customWidth="1"/>
    <col min="2" max="16384" width="9.140625" style="2"/>
  </cols>
  <sheetData>
    <row r="1" spans="1:12" s="65" customFormat="1" ht="35.25" customHeight="1" x14ac:dyDescent="0.25">
      <c r="A1" s="152" t="s">
        <v>86</v>
      </c>
    </row>
    <row r="2" spans="1:12" s="65" customFormat="1" x14ac:dyDescent="0.25">
      <c r="A2" s="153" t="s">
        <v>87</v>
      </c>
      <c r="B2" s="68" t="s">
        <v>88</v>
      </c>
    </row>
    <row r="3" spans="1:12" s="65" customFormat="1" x14ac:dyDescent="0.25">
      <c r="A3" s="153"/>
      <c r="B3" s="68" t="s">
        <v>89</v>
      </c>
    </row>
    <row r="4" spans="1:12" s="65" customFormat="1" x14ac:dyDescent="0.25">
      <c r="B4" s="2" t="s">
        <v>252</v>
      </c>
    </row>
    <row r="6" spans="1:12" s="86" customFormat="1" x14ac:dyDescent="0.25">
      <c r="B6" s="154" t="s">
        <v>90</v>
      </c>
    </row>
    <row r="7" spans="1:12" s="154" customFormat="1" x14ac:dyDescent="0.25"/>
    <row r="8" spans="1:12" ht="30" customHeight="1" x14ac:dyDescent="0.25">
      <c r="B8" s="314" t="s">
        <v>91</v>
      </c>
      <c r="C8" s="314"/>
      <c r="D8" s="314"/>
      <c r="E8" s="314"/>
      <c r="F8" s="314"/>
      <c r="G8" s="314"/>
      <c r="H8" s="314"/>
      <c r="I8" s="314"/>
      <c r="J8" s="314"/>
      <c r="K8" s="314"/>
      <c r="L8" s="314"/>
    </row>
    <row r="9" spans="1:12" ht="100.5" customHeight="1" x14ac:dyDescent="0.25">
      <c r="B9" s="325" t="s">
        <v>253</v>
      </c>
      <c r="C9" s="325"/>
      <c r="D9" s="325"/>
      <c r="E9" s="325"/>
      <c r="F9" s="325"/>
      <c r="G9" s="325"/>
      <c r="H9" s="325"/>
      <c r="I9" s="325"/>
      <c r="J9" s="325"/>
      <c r="K9" s="325"/>
      <c r="L9" s="325"/>
    </row>
    <row r="10" spans="1:12" x14ac:dyDescent="0.25">
      <c r="B10" s="326" t="s">
        <v>92</v>
      </c>
      <c r="C10" s="326"/>
      <c r="D10" s="326"/>
      <c r="E10" s="326"/>
      <c r="F10" s="326"/>
      <c r="G10" s="326"/>
      <c r="H10" s="326"/>
      <c r="I10" s="326"/>
      <c r="J10" s="326"/>
    </row>
    <row r="11" spans="1:12" x14ac:dyDescent="0.25">
      <c r="B11" s="155"/>
      <c r="C11" s="155"/>
      <c r="D11" s="155"/>
      <c r="E11" s="155"/>
      <c r="F11" s="155"/>
      <c r="G11" s="155"/>
      <c r="H11" s="155"/>
      <c r="I11" s="155"/>
      <c r="J11" s="155"/>
    </row>
    <row r="13" spans="1:12" ht="15" customHeight="1" x14ac:dyDescent="0.25">
      <c r="A13" s="156" t="s">
        <v>93</v>
      </c>
      <c r="B13" s="2" t="s">
        <v>94</v>
      </c>
    </row>
    <row r="14" spans="1:12" ht="30" customHeight="1" x14ac:dyDescent="0.25">
      <c r="B14" s="327" t="s">
        <v>95</v>
      </c>
      <c r="C14" s="327"/>
      <c r="D14" s="327"/>
      <c r="E14" s="327"/>
      <c r="F14" s="327"/>
      <c r="G14" s="327"/>
      <c r="H14" s="327"/>
      <c r="I14" s="327"/>
      <c r="J14" s="327"/>
      <c r="K14" s="327"/>
      <c r="L14" s="327"/>
    </row>
    <row r="15" spans="1:12" ht="34.5" customHeight="1" x14ac:dyDescent="0.25">
      <c r="B15" s="325" t="s">
        <v>96</v>
      </c>
      <c r="C15" s="325"/>
      <c r="D15" s="325"/>
      <c r="E15" s="325"/>
      <c r="F15" s="325"/>
      <c r="G15" s="325"/>
      <c r="H15" s="325"/>
      <c r="I15" s="325"/>
      <c r="J15" s="325"/>
      <c r="K15" s="325"/>
      <c r="L15" s="325"/>
    </row>
    <row r="16" spans="1:12" ht="15" customHeight="1" x14ac:dyDescent="0.25">
      <c r="B16" s="325" t="s">
        <v>97</v>
      </c>
      <c r="C16" s="325"/>
      <c r="D16" s="325"/>
      <c r="E16" s="325"/>
      <c r="F16" s="325"/>
      <c r="G16" s="325"/>
      <c r="H16" s="325"/>
      <c r="I16" s="325"/>
      <c r="J16" s="325"/>
      <c r="K16" s="325"/>
      <c r="L16" s="325"/>
    </row>
    <row r="17" spans="1:12" ht="15" customHeight="1" x14ac:dyDescent="0.25">
      <c r="B17" s="157" t="s">
        <v>98</v>
      </c>
    </row>
    <row r="18" spans="1:12" x14ac:dyDescent="0.25">
      <c r="B18" s="157" t="s">
        <v>99</v>
      </c>
    </row>
    <row r="19" spans="1:12" s="65" customFormat="1" ht="80.25" customHeight="1" x14ac:dyDescent="0.25">
      <c r="B19" s="325" t="s">
        <v>100</v>
      </c>
      <c r="C19" s="325"/>
      <c r="D19" s="325"/>
      <c r="E19" s="325"/>
      <c r="F19" s="325"/>
      <c r="G19" s="325"/>
      <c r="H19" s="325"/>
      <c r="I19" s="325"/>
      <c r="J19" s="325"/>
      <c r="K19" s="325"/>
      <c r="L19" s="325"/>
    </row>
    <row r="20" spans="1:12" ht="15" customHeight="1" x14ac:dyDescent="0.25">
      <c r="B20" s="2" t="s">
        <v>101</v>
      </c>
      <c r="C20" s="7" t="s">
        <v>102</v>
      </c>
      <c r="D20" s="158"/>
      <c r="E20" s="158"/>
      <c r="F20" s="158"/>
      <c r="G20" s="158"/>
      <c r="H20" s="158"/>
      <c r="I20" s="158"/>
      <c r="J20" s="158"/>
      <c r="K20" s="158"/>
      <c r="L20" s="158"/>
    </row>
    <row r="21" spans="1:12" x14ac:dyDescent="0.25">
      <c r="B21" s="157"/>
    </row>
    <row r="23" spans="1:12" s="108" customFormat="1" ht="18.75" x14ac:dyDescent="0.3">
      <c r="A23" s="108" t="s">
        <v>103</v>
      </c>
      <c r="B23" s="108" t="s">
        <v>104</v>
      </c>
    </row>
    <row r="24" spans="1:12" s="108" customFormat="1" ht="18.75" x14ac:dyDescent="0.3">
      <c r="B24" s="2" t="s">
        <v>105</v>
      </c>
    </row>
    <row r="25" spans="1:12" s="108" customFormat="1" ht="18.75" x14ac:dyDescent="0.3">
      <c r="B25" s="2" t="s">
        <v>106</v>
      </c>
    </row>
    <row r="26" spans="1:12" s="108" customFormat="1" ht="18.75" x14ac:dyDescent="0.3">
      <c r="B26" s="2" t="s">
        <v>107</v>
      </c>
    </row>
    <row r="27" spans="1:12" s="108" customFormat="1" ht="18.75" x14ac:dyDescent="0.3">
      <c r="B27" s="2" t="s">
        <v>108</v>
      </c>
    </row>
    <row r="28" spans="1:12" s="108" customFormat="1" ht="18.75" x14ac:dyDescent="0.3">
      <c r="B28" s="2"/>
    </row>
    <row r="29" spans="1:12" x14ac:dyDescent="0.25">
      <c r="A29" s="2" t="s">
        <v>109</v>
      </c>
      <c r="B29" s="159" t="s">
        <v>110</v>
      </c>
      <c r="D29" s="157" t="s">
        <v>111</v>
      </c>
    </row>
    <row r="30" spans="1:12" x14ac:dyDescent="0.25">
      <c r="A30" s="2" t="s">
        <v>112</v>
      </c>
      <c r="B30" s="159" t="s">
        <v>113</v>
      </c>
      <c r="D30" s="157" t="s">
        <v>114</v>
      </c>
    </row>
    <row r="31" spans="1:12" x14ac:dyDescent="0.25">
      <c r="A31" s="2" t="s">
        <v>115</v>
      </c>
      <c r="B31" s="159" t="s">
        <v>116</v>
      </c>
    </row>
    <row r="33" spans="1:4" x14ac:dyDescent="0.25">
      <c r="A33" s="2" t="s">
        <v>117</v>
      </c>
      <c r="D33" s="2" t="s">
        <v>118</v>
      </c>
    </row>
    <row r="34" spans="1:4" x14ac:dyDescent="0.25">
      <c r="A34" s="160" t="s">
        <v>119</v>
      </c>
      <c r="D34" s="2" t="s">
        <v>120</v>
      </c>
    </row>
    <row r="35" spans="1:4" x14ac:dyDescent="0.25">
      <c r="D35" s="2" t="s">
        <v>121</v>
      </c>
    </row>
    <row r="39" spans="1:4" x14ac:dyDescent="0.25">
      <c r="A39" s="2" t="s">
        <v>122</v>
      </c>
      <c r="D39" s="2" t="s">
        <v>123</v>
      </c>
    </row>
    <row r="40" spans="1:4" x14ac:dyDescent="0.25">
      <c r="D40" s="2" t="s">
        <v>124</v>
      </c>
    </row>
    <row r="41" spans="1:4" x14ac:dyDescent="0.25">
      <c r="D41" s="2" t="s">
        <v>125</v>
      </c>
    </row>
    <row r="42" spans="1:4" x14ac:dyDescent="0.25">
      <c r="D42" s="2" t="s">
        <v>126</v>
      </c>
    </row>
    <row r="43" spans="1:4" x14ac:dyDescent="0.25">
      <c r="D43" s="2" t="s">
        <v>127</v>
      </c>
    </row>
    <row r="44" spans="1:4" x14ac:dyDescent="0.25">
      <c r="D44" s="2" t="s">
        <v>128</v>
      </c>
    </row>
    <row r="45" spans="1:4" x14ac:dyDescent="0.25">
      <c r="D45" s="2" t="s">
        <v>129</v>
      </c>
    </row>
    <row r="46" spans="1:4" x14ac:dyDescent="0.25">
      <c r="D46" s="2" t="s">
        <v>130</v>
      </c>
    </row>
    <row r="47" spans="1:4" x14ac:dyDescent="0.25">
      <c r="D47" s="2" t="s">
        <v>131</v>
      </c>
    </row>
    <row r="48" spans="1:4" x14ac:dyDescent="0.25">
      <c r="D48" s="2" t="s">
        <v>132</v>
      </c>
    </row>
    <row r="49" spans="4:4" x14ac:dyDescent="0.25">
      <c r="D49" s="2" t="s">
        <v>133</v>
      </c>
    </row>
    <row r="50" spans="4:4" x14ac:dyDescent="0.25">
      <c r="D50" s="2" t="s">
        <v>134</v>
      </c>
    </row>
    <row r="51" spans="4:4" x14ac:dyDescent="0.25">
      <c r="D51" s="2" t="s">
        <v>135</v>
      </c>
    </row>
    <row r="52" spans="4:4" x14ac:dyDescent="0.25">
      <c r="D52" s="2" t="s">
        <v>136</v>
      </c>
    </row>
    <row r="53" spans="4:4" x14ac:dyDescent="0.25">
      <c r="D53" s="2" t="s">
        <v>137</v>
      </c>
    </row>
    <row r="54" spans="4:4" x14ac:dyDescent="0.25">
      <c r="D54" s="2" t="s">
        <v>138</v>
      </c>
    </row>
  </sheetData>
  <mergeCells count="7">
    <mergeCell ref="B19:L19"/>
    <mergeCell ref="B8:L8"/>
    <mergeCell ref="B9:L9"/>
    <mergeCell ref="B10:J10"/>
    <mergeCell ref="B14:L14"/>
    <mergeCell ref="B15:L15"/>
    <mergeCell ref="B16:L16"/>
  </mergeCells>
  <hyperlinks>
    <hyperlink ref="B10:J10" r:id="rId1" display="http://www.proteomicsresource.washington.edu/protocols03/" xr:uid="{00000000-0004-0000-0500-000000000000}"/>
    <hyperlink ref="C20" r:id="rId2" xr:uid="{00000000-0004-0000-0500-000001000000}"/>
    <hyperlink ref="A34" r:id="rId3" display="http://www.proteomicsresource.washington.edu/docs/protocols05/Avoid Contaminations.pdf" xr:uid="{00000000-0004-0000-0500-000002000000}"/>
    <hyperlink ref="D29" location="'Salt Tolerances'!A1" display="salt tolerances" xr:uid="{00000000-0004-0000-0500-000003000000}"/>
    <hyperlink ref="D30" location="'Salt Tolerances'!A1" display="detergent tolerances" xr:uid="{00000000-0004-0000-0500-000004000000}"/>
    <hyperlink ref="B10" r:id="rId4" xr:uid="{00000000-0004-0000-0500-000005000000}"/>
    <hyperlink ref="B18" r:id="rId5" xr:uid="{00000000-0004-0000-0500-000006000000}"/>
    <hyperlink ref="B17" r:id="rId6" xr:uid="{00000000-0004-0000-0500-000007000000}"/>
  </hyperlinks>
  <pageMargins left="0.7" right="0.7" top="0.75" bottom="0.75" header="0.3" footer="0.3"/>
  <pageSetup orientation="portrait" horizontalDpi="0"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139</v>
      </c>
    </row>
    <row r="2" spans="1:8" x14ac:dyDescent="0.25">
      <c r="A2" s="161" t="s">
        <v>140</v>
      </c>
    </row>
    <row r="4" spans="1:8" ht="15.75" thickBot="1" x14ac:dyDescent="0.3"/>
    <row r="5" spans="1:8" ht="31.5" thickTop="1" thickBot="1" x14ac:dyDescent="0.3">
      <c r="A5" s="162" t="s">
        <v>141</v>
      </c>
      <c r="B5" s="163" t="s">
        <v>142</v>
      </c>
      <c r="C5" s="164" t="s">
        <v>143</v>
      </c>
      <c r="D5" s="164" t="s">
        <v>144</v>
      </c>
      <c r="E5" s="163" t="s">
        <v>145</v>
      </c>
      <c r="F5" s="163" t="s">
        <v>146</v>
      </c>
      <c r="G5" s="328" t="s">
        <v>147</v>
      </c>
      <c r="H5" s="328"/>
    </row>
    <row r="6" spans="1:8" ht="15.75" thickTop="1" x14ac:dyDescent="0.25"/>
    <row r="8" spans="1:8" x14ac:dyDescent="0.25">
      <c r="A8" s="99" t="s">
        <v>148</v>
      </c>
      <c r="B8" s="165">
        <v>163</v>
      </c>
      <c r="C8" s="166">
        <v>50</v>
      </c>
      <c r="D8" s="166">
        <v>0.8</v>
      </c>
      <c r="E8" s="165" t="s">
        <v>149</v>
      </c>
      <c r="F8" s="165" t="s">
        <v>149</v>
      </c>
      <c r="G8" s="99" t="s">
        <v>150</v>
      </c>
    </row>
    <row r="9" spans="1:8" x14ac:dyDescent="0.25">
      <c r="A9" s="99" t="s">
        <v>151</v>
      </c>
      <c r="B9" s="165"/>
      <c r="C9" s="166"/>
      <c r="D9" s="166"/>
      <c r="E9" s="165"/>
      <c r="F9" s="165">
        <v>0.03</v>
      </c>
      <c r="G9" s="99" t="s">
        <v>152</v>
      </c>
    </row>
    <row r="10" spans="1:8" x14ac:dyDescent="0.25">
      <c r="A10" s="2" t="s">
        <v>153</v>
      </c>
      <c r="B10" s="91">
        <v>615</v>
      </c>
      <c r="C10" s="167">
        <v>0</v>
      </c>
      <c r="D10" s="167">
        <v>0</v>
      </c>
      <c r="E10" s="91">
        <v>1.6</v>
      </c>
      <c r="F10" s="91">
        <v>0.1</v>
      </c>
      <c r="G10" s="2" t="s">
        <v>154</v>
      </c>
    </row>
    <row r="11" spans="1:8" x14ac:dyDescent="0.25">
      <c r="A11" s="2" t="s">
        <v>155</v>
      </c>
      <c r="B11" s="91">
        <v>284</v>
      </c>
      <c r="C11" s="167" t="s">
        <v>149</v>
      </c>
      <c r="D11" s="167" t="s">
        <v>149</v>
      </c>
      <c r="E11" s="91" t="s">
        <v>156</v>
      </c>
      <c r="F11" s="91" t="s">
        <v>157</v>
      </c>
      <c r="G11" s="2" t="s">
        <v>158</v>
      </c>
    </row>
    <row r="12" spans="1:8" x14ac:dyDescent="0.25">
      <c r="A12" s="2" t="s">
        <v>159</v>
      </c>
      <c r="B12" s="91">
        <v>154</v>
      </c>
      <c r="C12" s="167">
        <v>500</v>
      </c>
      <c r="D12" s="167">
        <v>7.7</v>
      </c>
      <c r="E12" s="91" t="s">
        <v>149</v>
      </c>
      <c r="F12" s="91" t="s">
        <v>149</v>
      </c>
      <c r="G12" s="2" t="s">
        <v>160</v>
      </c>
    </row>
    <row r="13" spans="1:8" x14ac:dyDescent="0.25">
      <c r="A13" s="2" t="s">
        <v>161</v>
      </c>
      <c r="B13" s="91">
        <v>92</v>
      </c>
      <c r="C13" s="167">
        <v>130</v>
      </c>
      <c r="D13" s="167">
        <v>1.2</v>
      </c>
      <c r="E13" s="91" t="s">
        <v>149</v>
      </c>
      <c r="F13" s="91" t="s">
        <v>149</v>
      </c>
      <c r="G13" s="2" t="s">
        <v>162</v>
      </c>
    </row>
    <row r="14" spans="1:8" x14ac:dyDescent="0.25">
      <c r="A14" s="99" t="s">
        <v>163</v>
      </c>
      <c r="B14" s="165">
        <v>96</v>
      </c>
      <c r="C14" s="166">
        <v>250</v>
      </c>
      <c r="D14" s="166">
        <v>2.4</v>
      </c>
      <c r="E14" s="165" t="s">
        <v>149</v>
      </c>
      <c r="F14" s="165" t="s">
        <v>149</v>
      </c>
      <c r="G14" s="99" t="s">
        <v>162</v>
      </c>
    </row>
    <row r="15" spans="1:8" x14ac:dyDescent="0.25">
      <c r="A15" s="99" t="s">
        <v>164</v>
      </c>
      <c r="B15" s="165">
        <v>238</v>
      </c>
      <c r="C15" s="166">
        <v>100</v>
      </c>
      <c r="D15" s="166">
        <v>2.4</v>
      </c>
      <c r="E15" s="165" t="s">
        <v>149</v>
      </c>
      <c r="F15" s="165" t="s">
        <v>149</v>
      </c>
      <c r="G15" s="99" t="s">
        <v>165</v>
      </c>
    </row>
    <row r="16" spans="1:8" x14ac:dyDescent="0.25">
      <c r="A16" s="99" t="s">
        <v>166</v>
      </c>
      <c r="B16" s="165"/>
      <c r="C16" s="166"/>
      <c r="D16" s="166">
        <v>0</v>
      </c>
      <c r="E16" s="165"/>
      <c r="F16" s="165">
        <v>0.01</v>
      </c>
      <c r="G16" s="99"/>
    </row>
    <row r="17" spans="1:7" x14ac:dyDescent="0.25">
      <c r="A17" s="2" t="s">
        <v>167</v>
      </c>
      <c r="B17" s="91">
        <v>229</v>
      </c>
      <c r="C17" s="167">
        <v>4.4000000000000004</v>
      </c>
      <c r="D17" s="167">
        <v>1</v>
      </c>
      <c r="E17" s="91" t="s">
        <v>168</v>
      </c>
      <c r="F17" s="91" t="s">
        <v>157</v>
      </c>
      <c r="G17" s="2" t="s">
        <v>169</v>
      </c>
    </row>
    <row r="18" spans="1:7" x14ac:dyDescent="0.25">
      <c r="A18" s="2" t="s">
        <v>170</v>
      </c>
      <c r="B18" s="91">
        <v>264</v>
      </c>
      <c r="C18" s="167" t="s">
        <v>149</v>
      </c>
      <c r="D18" s="167" t="s">
        <v>149</v>
      </c>
      <c r="E18" s="91">
        <v>3.8</v>
      </c>
      <c r="F18" s="91">
        <v>0.1</v>
      </c>
      <c r="G18" s="2" t="s">
        <v>171</v>
      </c>
    </row>
    <row r="19" spans="1:7" x14ac:dyDescent="0.25">
      <c r="A19" s="2" t="s">
        <v>172</v>
      </c>
      <c r="B19" s="91">
        <v>58</v>
      </c>
      <c r="C19" s="167">
        <v>50</v>
      </c>
      <c r="D19" s="167">
        <v>0.28999999999999998</v>
      </c>
      <c r="E19" s="91" t="s">
        <v>149</v>
      </c>
      <c r="F19" s="91" t="s">
        <v>149</v>
      </c>
      <c r="G19" s="2" t="s">
        <v>162</v>
      </c>
    </row>
    <row r="20" spans="1:7" x14ac:dyDescent="0.25">
      <c r="A20" s="2" t="s">
        <v>173</v>
      </c>
      <c r="B20" s="91">
        <v>120</v>
      </c>
      <c r="C20" s="167">
        <v>10</v>
      </c>
      <c r="D20" s="167">
        <v>0.12</v>
      </c>
      <c r="E20" s="91">
        <v>10</v>
      </c>
      <c r="F20" s="91">
        <v>0.12</v>
      </c>
      <c r="G20" s="2" t="s">
        <v>174</v>
      </c>
    </row>
    <row r="21" spans="1:7" x14ac:dyDescent="0.25">
      <c r="A21" s="2" t="s">
        <v>175</v>
      </c>
      <c r="B21" s="91">
        <v>348</v>
      </c>
      <c r="C21" s="167" t="s">
        <v>149</v>
      </c>
      <c r="D21" s="167" t="s">
        <v>149</v>
      </c>
      <c r="E21" s="91">
        <v>2.9</v>
      </c>
      <c r="F21" s="91">
        <v>0.1</v>
      </c>
      <c r="G21" s="2" t="s">
        <v>171</v>
      </c>
    </row>
    <row r="22" spans="1:7" x14ac:dyDescent="0.25">
      <c r="A22" s="2" t="s">
        <v>176</v>
      </c>
      <c r="B22" s="91">
        <v>511</v>
      </c>
      <c r="C22" s="167" t="s">
        <v>149</v>
      </c>
      <c r="D22" s="167" t="s">
        <v>149</v>
      </c>
      <c r="E22" s="91">
        <v>2</v>
      </c>
      <c r="F22" s="91">
        <v>0.1</v>
      </c>
      <c r="G22" s="2" t="s">
        <v>171</v>
      </c>
    </row>
    <row r="23" spans="1:7" x14ac:dyDescent="0.25">
      <c r="A23" s="2" t="s">
        <v>177</v>
      </c>
      <c r="B23" s="91">
        <v>524</v>
      </c>
      <c r="C23" s="167" t="s">
        <v>149</v>
      </c>
      <c r="D23" s="167" t="s">
        <v>149</v>
      </c>
      <c r="E23" s="91">
        <v>1.9</v>
      </c>
      <c r="F23" s="91">
        <v>0.1</v>
      </c>
      <c r="G23" s="2" t="s">
        <v>171</v>
      </c>
    </row>
    <row r="24" spans="1:7" x14ac:dyDescent="0.25">
      <c r="A24" s="2" t="s">
        <v>178</v>
      </c>
      <c r="B24" s="91">
        <v>79</v>
      </c>
      <c r="C24" s="167">
        <v>50</v>
      </c>
      <c r="D24" s="167">
        <v>0.4</v>
      </c>
      <c r="E24" s="91" t="s">
        <v>149</v>
      </c>
      <c r="F24" s="91" t="s">
        <v>149</v>
      </c>
      <c r="G24" s="2" t="s">
        <v>160</v>
      </c>
    </row>
    <row r="25" spans="1:7" x14ac:dyDescent="0.25">
      <c r="A25" s="2" t="s">
        <v>179</v>
      </c>
      <c r="B25" s="91">
        <v>292</v>
      </c>
      <c r="C25" s="167">
        <v>3.4</v>
      </c>
      <c r="D25" s="167">
        <v>0.1</v>
      </c>
      <c r="E25" s="91">
        <v>3.4</v>
      </c>
      <c r="F25" s="91">
        <v>0.1</v>
      </c>
      <c r="G25" s="2" t="s">
        <v>180</v>
      </c>
    </row>
    <row r="26" spans="1:7" x14ac:dyDescent="0.25">
      <c r="A26" s="2" t="s">
        <v>181</v>
      </c>
      <c r="B26" s="91">
        <v>468</v>
      </c>
      <c r="C26" s="167" t="s">
        <v>149</v>
      </c>
      <c r="D26" s="167" t="s">
        <v>149</v>
      </c>
      <c r="E26" s="91">
        <v>2.1</v>
      </c>
      <c r="F26" s="91">
        <v>0.1</v>
      </c>
      <c r="G26" s="2" t="s">
        <v>171</v>
      </c>
    </row>
    <row r="27" spans="1:7" x14ac:dyDescent="0.25">
      <c r="A27" s="2" t="s">
        <v>182</v>
      </c>
      <c r="B27" s="91">
        <v>603</v>
      </c>
      <c r="C27" s="167">
        <v>1.7</v>
      </c>
      <c r="D27" s="167">
        <v>0.1</v>
      </c>
      <c r="E27" s="91" t="s">
        <v>183</v>
      </c>
      <c r="F27" s="91" t="s">
        <v>149</v>
      </c>
    </row>
    <row r="28" spans="1:7" x14ac:dyDescent="0.25">
      <c r="A28" s="2" t="s">
        <v>184</v>
      </c>
      <c r="B28" s="91">
        <v>308</v>
      </c>
      <c r="C28" s="167" t="s">
        <v>149</v>
      </c>
      <c r="D28" s="167" t="s">
        <v>149</v>
      </c>
      <c r="E28" s="91">
        <v>3.2</v>
      </c>
      <c r="F28" s="91">
        <v>0.1</v>
      </c>
      <c r="G28" s="2" t="s">
        <v>171</v>
      </c>
    </row>
    <row r="29" spans="1:7" x14ac:dyDescent="0.25">
      <c r="A29" s="2" t="s">
        <v>185</v>
      </c>
      <c r="B29" s="91">
        <v>1000</v>
      </c>
      <c r="C29" s="167" t="s">
        <v>149</v>
      </c>
      <c r="D29" s="167" t="s">
        <v>149</v>
      </c>
      <c r="E29" s="91">
        <v>0.5</v>
      </c>
      <c r="F29" s="91">
        <v>0.05</v>
      </c>
      <c r="G29" s="2" t="s">
        <v>158</v>
      </c>
    </row>
    <row r="30" spans="1:7" x14ac:dyDescent="0.25">
      <c r="A30" s="2" t="s">
        <v>186</v>
      </c>
      <c r="B30" s="91">
        <v>2000</v>
      </c>
      <c r="C30" s="167">
        <v>0.5</v>
      </c>
      <c r="D30" s="167">
        <v>0.1</v>
      </c>
      <c r="E30" s="91" t="s">
        <v>149</v>
      </c>
      <c r="F30" s="91" t="s">
        <v>149</v>
      </c>
      <c r="G30" s="2" t="s">
        <v>187</v>
      </c>
    </row>
    <row r="31" spans="1:7" x14ac:dyDescent="0.25">
      <c r="A31" s="2" t="s">
        <v>188</v>
      </c>
      <c r="B31" s="91">
        <v>288</v>
      </c>
      <c r="C31" s="167">
        <v>0.35</v>
      </c>
      <c r="D31" s="167">
        <v>0.01</v>
      </c>
      <c r="E31" s="91">
        <v>0.33500000000000002</v>
      </c>
      <c r="F31" s="91">
        <v>0.01</v>
      </c>
      <c r="G31" s="2" t="s">
        <v>189</v>
      </c>
    </row>
    <row r="32" spans="1:7" x14ac:dyDescent="0.25">
      <c r="A32" s="2" t="s">
        <v>190</v>
      </c>
      <c r="B32" s="91">
        <v>82</v>
      </c>
      <c r="C32" s="167">
        <v>50</v>
      </c>
      <c r="D32" s="167">
        <v>0.41</v>
      </c>
      <c r="E32" s="91" t="s">
        <v>149</v>
      </c>
      <c r="F32" s="91" t="s">
        <v>149</v>
      </c>
      <c r="G32" s="2" t="s">
        <v>191</v>
      </c>
    </row>
    <row r="33" spans="1:7" x14ac:dyDescent="0.25">
      <c r="A33" s="2" t="s">
        <v>192</v>
      </c>
      <c r="B33" s="91">
        <v>65</v>
      </c>
      <c r="C33" s="167">
        <v>15</v>
      </c>
      <c r="D33" s="167">
        <v>0.1</v>
      </c>
      <c r="E33" s="91">
        <v>3.1</v>
      </c>
      <c r="F33" s="91">
        <v>0.02</v>
      </c>
      <c r="G33" s="2" t="s">
        <v>169</v>
      </c>
    </row>
    <row r="34" spans="1:7" x14ac:dyDescent="0.25">
      <c r="A34" s="2" t="s">
        <v>193</v>
      </c>
      <c r="B34" s="91">
        <v>431</v>
      </c>
      <c r="C34" s="167" t="s">
        <v>149</v>
      </c>
      <c r="D34" s="167" t="s">
        <v>149</v>
      </c>
      <c r="E34" s="91">
        <v>2.2999999999999998</v>
      </c>
      <c r="F34" s="91">
        <v>0.1</v>
      </c>
      <c r="G34" s="2" t="s">
        <v>171</v>
      </c>
    </row>
    <row r="35" spans="1:7" x14ac:dyDescent="0.25">
      <c r="A35" s="2" t="s">
        <v>194</v>
      </c>
      <c r="B35" s="91">
        <v>538</v>
      </c>
      <c r="C35" s="167" t="s">
        <v>149</v>
      </c>
      <c r="D35" s="167" t="s">
        <v>149</v>
      </c>
      <c r="E35" s="91" t="s">
        <v>195</v>
      </c>
      <c r="F35" s="91" t="s">
        <v>157</v>
      </c>
      <c r="G35" s="2" t="s">
        <v>158</v>
      </c>
    </row>
    <row r="36" spans="1:7" x14ac:dyDescent="0.25">
      <c r="A36" s="2" t="s">
        <v>196</v>
      </c>
      <c r="B36" s="91">
        <v>114</v>
      </c>
      <c r="C36" s="167" t="s">
        <v>149</v>
      </c>
      <c r="D36" s="167" t="s">
        <v>149</v>
      </c>
      <c r="E36" s="91">
        <v>4.4000000000000004</v>
      </c>
      <c r="F36" s="91">
        <v>0.05</v>
      </c>
      <c r="G36" s="2" t="s">
        <v>197</v>
      </c>
    </row>
    <row r="37" spans="1:7" x14ac:dyDescent="0.25">
      <c r="A37" s="2" t="s">
        <v>198</v>
      </c>
      <c r="B37" s="91">
        <v>583</v>
      </c>
      <c r="C37" s="167" t="s">
        <v>149</v>
      </c>
      <c r="D37" s="167" t="s">
        <v>149</v>
      </c>
      <c r="E37" s="91" t="s">
        <v>199</v>
      </c>
      <c r="F37" s="91" t="s">
        <v>157</v>
      </c>
      <c r="G37" s="2" t="s">
        <v>171</v>
      </c>
    </row>
    <row r="38" spans="1:7" x14ac:dyDescent="0.25">
      <c r="A38" s="99" t="s">
        <v>200</v>
      </c>
      <c r="B38" s="165">
        <v>121</v>
      </c>
      <c r="C38" s="166">
        <v>100</v>
      </c>
      <c r="D38" s="166">
        <v>1</v>
      </c>
      <c r="E38" s="165" t="s">
        <v>149</v>
      </c>
      <c r="F38" s="165" t="s">
        <v>149</v>
      </c>
      <c r="G38" s="99" t="s">
        <v>165</v>
      </c>
    </row>
    <row r="39" spans="1:7" x14ac:dyDescent="0.25">
      <c r="A39" s="2" t="s">
        <v>201</v>
      </c>
      <c r="B39" s="91">
        <v>628</v>
      </c>
      <c r="C39" s="167">
        <v>1.6</v>
      </c>
      <c r="D39" s="167">
        <v>0.1</v>
      </c>
      <c r="E39" s="91" t="s">
        <v>202</v>
      </c>
      <c r="F39" s="91">
        <v>0.05</v>
      </c>
      <c r="G39" s="2" t="s">
        <v>203</v>
      </c>
    </row>
    <row r="40" spans="1:7" x14ac:dyDescent="0.25">
      <c r="A40" s="2" t="s">
        <v>204</v>
      </c>
      <c r="B40" s="91">
        <v>1228</v>
      </c>
      <c r="C40" s="167" t="s">
        <v>149</v>
      </c>
      <c r="D40" s="167">
        <v>0.6</v>
      </c>
      <c r="E40" s="91" t="s">
        <v>183</v>
      </c>
      <c r="F40" s="91">
        <v>0.05</v>
      </c>
      <c r="G40" s="2" t="s">
        <v>205</v>
      </c>
    </row>
    <row r="41" spans="1:7" x14ac:dyDescent="0.25">
      <c r="A41" s="99" t="s">
        <v>206</v>
      </c>
      <c r="B41" s="165">
        <v>60</v>
      </c>
      <c r="C41" s="166">
        <v>500</v>
      </c>
      <c r="D41" s="166">
        <v>3</v>
      </c>
      <c r="E41" s="165" t="s">
        <v>149</v>
      </c>
      <c r="F41" s="165" t="s">
        <v>149</v>
      </c>
      <c r="G41" s="99" t="s">
        <v>162</v>
      </c>
    </row>
    <row r="42" spans="1:7" x14ac:dyDescent="0.25">
      <c r="A42" s="2" t="s">
        <v>207</v>
      </c>
      <c r="B42" s="91">
        <v>392</v>
      </c>
      <c r="C42" s="167">
        <v>2.6</v>
      </c>
      <c r="D42" s="167">
        <v>0.1</v>
      </c>
      <c r="E42" s="91" t="s">
        <v>149</v>
      </c>
      <c r="F42" s="91" t="s">
        <v>149</v>
      </c>
      <c r="G42" s="2" t="s">
        <v>208</v>
      </c>
    </row>
    <row r="43" spans="1:7" x14ac:dyDescent="0.25">
      <c r="C43" s="168"/>
      <c r="D43" s="168"/>
    </row>
    <row r="44" spans="1:7" x14ac:dyDescent="0.25">
      <c r="C44" s="168"/>
      <c r="D44" s="168"/>
    </row>
    <row r="45" spans="1:7" x14ac:dyDescent="0.25">
      <c r="A45" s="99" t="s">
        <v>209</v>
      </c>
      <c r="C45" s="168"/>
      <c r="D45" s="168"/>
    </row>
    <row r="46" spans="1:7" x14ac:dyDescent="0.25">
      <c r="A46" s="99" t="s">
        <v>210</v>
      </c>
      <c r="C46" s="168"/>
      <c r="D46" s="168"/>
    </row>
    <row r="47" spans="1:7" x14ac:dyDescent="0.25">
      <c r="A47" s="99" t="s">
        <v>211</v>
      </c>
      <c r="C47" s="168"/>
      <c r="D47" s="168"/>
    </row>
    <row r="48" spans="1:7" x14ac:dyDescent="0.25">
      <c r="A48" s="99" t="s">
        <v>212</v>
      </c>
      <c r="C48" s="168"/>
      <c r="D48" s="168"/>
    </row>
    <row r="49" spans="1:4" x14ac:dyDescent="0.25">
      <c r="A49" s="99" t="s">
        <v>213</v>
      </c>
      <c r="C49" s="168"/>
      <c r="D49" s="168"/>
    </row>
    <row r="50" spans="1:4" x14ac:dyDescent="0.25">
      <c r="A50" s="99" t="s">
        <v>214</v>
      </c>
      <c r="C50" s="168"/>
      <c r="D50" s="168"/>
    </row>
    <row r="51" spans="1:4" x14ac:dyDescent="0.25">
      <c r="A51" s="99" t="s">
        <v>215</v>
      </c>
      <c r="C51" s="168"/>
      <c r="D51" s="168"/>
    </row>
    <row r="52" spans="1:4" x14ac:dyDescent="0.25">
      <c r="A52" s="99" t="s">
        <v>216</v>
      </c>
      <c r="C52" s="168"/>
      <c r="D52" s="168"/>
    </row>
    <row r="53" spans="1:4" x14ac:dyDescent="0.25">
      <c r="A53" s="99" t="s">
        <v>217</v>
      </c>
      <c r="C53" s="168"/>
      <c r="D53" s="168"/>
    </row>
    <row r="54" spans="1:4" x14ac:dyDescent="0.25">
      <c r="A54" s="99" t="s">
        <v>218</v>
      </c>
      <c r="C54" s="168"/>
      <c r="D54" s="168"/>
    </row>
    <row r="55" spans="1:4" x14ac:dyDescent="0.25">
      <c r="A55" s="169" t="s">
        <v>219</v>
      </c>
      <c r="C55" s="168"/>
      <c r="D55" s="168"/>
    </row>
    <row r="56" spans="1:4" x14ac:dyDescent="0.25">
      <c r="A56" s="169" t="s">
        <v>220</v>
      </c>
      <c r="C56" s="168"/>
      <c r="D56" s="168"/>
    </row>
    <row r="57" spans="1:4" x14ac:dyDescent="0.25">
      <c r="A57" s="99" t="s">
        <v>221</v>
      </c>
      <c r="C57" s="168"/>
      <c r="D57" s="168"/>
    </row>
    <row r="58" spans="1:4" x14ac:dyDescent="0.25">
      <c r="A58" s="169" t="s">
        <v>222</v>
      </c>
      <c r="C58" s="168"/>
      <c r="D58" s="168"/>
    </row>
    <row r="59" spans="1:4" x14ac:dyDescent="0.25">
      <c r="A59" s="169" t="s">
        <v>223</v>
      </c>
      <c r="C59" s="168"/>
      <c r="D59" s="168"/>
    </row>
    <row r="60" spans="1:4" x14ac:dyDescent="0.25">
      <c r="A60" s="169" t="s">
        <v>224</v>
      </c>
      <c r="C60" s="168"/>
      <c r="D60" s="168"/>
    </row>
    <row r="61" spans="1:4" x14ac:dyDescent="0.25">
      <c r="A61" s="99" t="s">
        <v>225</v>
      </c>
      <c r="C61" s="168"/>
      <c r="D61" s="168"/>
    </row>
    <row r="62" spans="1:4" x14ac:dyDescent="0.25">
      <c r="C62" s="168"/>
      <c r="D62" s="168"/>
    </row>
    <row r="63" spans="1:4" x14ac:dyDescent="0.25">
      <c r="C63" s="168"/>
      <c r="D63" s="168"/>
    </row>
    <row r="64" spans="1:4" x14ac:dyDescent="0.25">
      <c r="C64" s="168"/>
      <c r="D64" s="168"/>
    </row>
    <row r="65" spans="3:4" x14ac:dyDescent="0.25">
      <c r="C65" s="168"/>
      <c r="D65" s="168"/>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Submission</vt:lpstr>
      <vt:lpstr>methods</vt:lpstr>
      <vt:lpstr>sequence</vt:lpstr>
      <vt:lpstr>screenshots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 D von Haller</cp:lastModifiedBy>
  <dcterms:created xsi:type="dcterms:W3CDTF">2020-10-27T14:52:23Z</dcterms:created>
  <dcterms:modified xsi:type="dcterms:W3CDTF">2025-09-23T17:32:57Z</dcterms:modified>
</cp:coreProperties>
</file>