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PriskaStuff\UWPR costcenter\SampleSubmissionForm\"/>
    </mc:Choice>
  </mc:AlternateContent>
  <xr:revisionPtr revIDLastSave="0" documentId="13_ncr:1_{31ACF114-C205-4E85-B7C9-98A5BBBC1E6D}" xr6:coauthVersionLast="47" xr6:coauthVersionMax="47" xr10:uidLastSave="{00000000-0000-0000-0000-000000000000}"/>
  <bookViews>
    <workbookView xWindow="-120" yWindow="-120" windowWidth="38640" windowHeight="21120" xr2:uid="{00000000-000D-0000-FFFF-FFFF00000000}"/>
  </bookViews>
  <sheets>
    <sheet name="Sample Submission" sheetId="3" r:id="rId1"/>
    <sheet name="methods" sheetId="6" r:id="rId2"/>
    <sheet name="sequence" sheetId="7" r:id="rId3"/>
    <sheet name="screenshots" sheetId="8" r:id="rId4"/>
    <sheet name="Rates" sheetId="1" r:id="rId5"/>
    <sheet name="Concentrations" sheetId="4" r:id="rId6"/>
    <sheet name="Salt Tolerances" sheetId="5" r:id="rId7"/>
  </sheets>
  <externalReferences>
    <externalReference r:id="rId8"/>
    <externalReference r:id="rId9"/>
    <externalReference r:id="rId10"/>
  </externalReferences>
  <definedNames>
    <definedName name="In_Out_Both_No">'[1]Selection Options'!$A$15:$A$18</definedName>
    <definedName name="rates" localSheetId="5">[2]Analysis!$I$6:$K$10</definedName>
    <definedName name="rates" localSheetId="1">[2]Analysis!$I$6:$K$10</definedName>
    <definedName name="rates" localSheetId="6">[2]Analysis!$I$6:$K$10</definedName>
    <definedName name="rates" localSheetId="0">[2]Analysis!$I$6:$K$10</definedName>
    <definedName name="rates" localSheetId="2">[2]Analysis!$I$6:$K$10</definedName>
    <definedName name="rates">[3]Analysis!$I$6:$K$10</definedName>
    <definedName name="Yes_No">'[1]Selection Options'!$A$4:$A$5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3" l="1"/>
  <c r="G71" i="3"/>
  <c r="D28" i="3"/>
  <c r="H60" i="3"/>
  <c r="P79" i="3"/>
  <c r="Q79" i="3"/>
  <c r="R79" i="3"/>
  <c r="S79" i="3"/>
  <c r="T79" i="3"/>
  <c r="O79" i="3"/>
  <c r="C30" i="3"/>
  <c r="D29" i="3"/>
  <c r="D26" i="3"/>
  <c r="C41" i="1"/>
  <c r="D37" i="1"/>
  <c r="E36" i="1"/>
  <c r="E35" i="1"/>
  <c r="E33" i="1"/>
  <c r="E37" i="1" s="1"/>
  <c r="C31" i="1"/>
  <c r="C60" i="3"/>
  <c r="C59" i="3"/>
  <c r="P77" i="3"/>
  <c r="Q77" i="3"/>
  <c r="R77" i="3"/>
  <c r="S77" i="3"/>
  <c r="T77" i="3"/>
  <c r="O77" i="3"/>
  <c r="D30" i="3" l="1"/>
  <c r="J39" i="1"/>
  <c r="J41" i="1" s="1"/>
  <c r="I39" i="1"/>
  <c r="I41" i="1" s="1"/>
  <c r="H39" i="1"/>
  <c r="H41" i="1" s="1"/>
  <c r="G39" i="1"/>
  <c r="G41" i="1" s="1"/>
  <c r="F39" i="1"/>
  <c r="F41" i="1" s="1"/>
  <c r="E39" i="1"/>
  <c r="E41" i="1" s="1"/>
  <c r="O76" i="3"/>
  <c r="P78" i="3"/>
  <c r="Q78" i="3"/>
  <c r="R78" i="3"/>
  <c r="S78" i="3"/>
  <c r="T78" i="3"/>
  <c r="O78" i="3"/>
  <c r="D69" i="3"/>
  <c r="F69" i="3" s="1"/>
  <c r="D68" i="3"/>
  <c r="I68" i="3" s="1"/>
  <c r="D67" i="3"/>
  <c r="J67" i="3" s="1"/>
  <c r="D66" i="3"/>
  <c r="I66" i="3" s="1"/>
  <c r="D65" i="3"/>
  <c r="H65" i="3" s="1"/>
  <c r="D64" i="3"/>
  <c r="G64" i="3" s="1"/>
  <c r="D63" i="3"/>
  <c r="F63" i="3" s="1"/>
  <c r="J68" i="3" l="1"/>
  <c r="H68" i="3"/>
  <c r="I69" i="3"/>
  <c r="I70" i="3" s="1"/>
  <c r="I71" i="3" s="1"/>
  <c r="G68" i="3"/>
  <c r="G69" i="3"/>
  <c r="F68" i="3"/>
  <c r="F70" i="3" s="1"/>
  <c r="H69" i="3"/>
  <c r="J69" i="3"/>
  <c r="H70" i="3" l="1"/>
  <c r="H71" i="3" s="1"/>
  <c r="J70" i="3"/>
  <c r="J71" i="3" s="1"/>
  <c r="F71" i="3"/>
  <c r="P81" i="3"/>
  <c r="G70" i="3"/>
  <c r="O81" i="3"/>
  <c r="R81" i="3"/>
  <c r="T81" i="3"/>
  <c r="S81" i="3"/>
  <c r="Q81" i="3"/>
  <c r="R84" i="3"/>
  <c r="Q84" i="3"/>
  <c r="P84" i="3"/>
  <c r="O84" i="3"/>
  <c r="T84" i="3"/>
  <c r="S84" i="3"/>
  <c r="P83" i="3" l="1"/>
  <c r="R83" i="3"/>
  <c r="S83" i="3"/>
  <c r="O83" i="3"/>
  <c r="T83" i="3"/>
  <c r="Q83" i="3"/>
  <c r="P85" i="3"/>
  <c r="Q85" i="3"/>
  <c r="O85" i="3"/>
  <c r="R85" i="3"/>
  <c r="S85" i="3"/>
  <c r="T85" i="3"/>
  <c r="S82" i="3"/>
  <c r="O82" i="3"/>
  <c r="P82" i="3"/>
  <c r="Q82" i="3"/>
  <c r="R82" i="3"/>
  <c r="T82" i="3"/>
  <c r="J19" i="1"/>
  <c r="J21" i="1" s="1"/>
  <c r="I19" i="1"/>
  <c r="I21" i="1" s="1"/>
  <c r="H19" i="1"/>
  <c r="H21" i="1" s="1"/>
  <c r="G19" i="1"/>
  <c r="G21" i="1" s="1"/>
  <c r="F19" i="1"/>
  <c r="F21" i="1" s="1"/>
  <c r="E19" i="1"/>
  <c r="E2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Priska</author>
    <author>Priska von Haller</author>
  </authors>
  <commentList>
    <comment ref="B15" authorId="0" shapeId="0" xr:uid="{00000000-0006-0000-0000-000001000000}">
      <text>
        <r>
          <rPr>
            <b/>
            <sz val="9"/>
            <color indexed="81"/>
            <rFont val="Tahoma"/>
            <family val="2"/>
          </rPr>
          <t xml:space="preserve">NOTE: </t>
        </r>
        <r>
          <rPr>
            <sz val="9"/>
            <color indexed="81"/>
            <rFont val="Tahoma"/>
            <family val="2"/>
          </rPr>
          <t>your PI will receive an email when UWPR personnel schedules instrument time</t>
        </r>
      </text>
    </comment>
    <comment ref="G15" authorId="0" shapeId="0" xr:uid="{00000000-0006-0000-0000-000002000000}">
      <text>
        <r>
          <rPr>
            <b/>
            <sz val="12"/>
            <color indexed="81"/>
            <rFont val="Tahoma"/>
            <family val="2"/>
          </rPr>
          <t xml:space="preserve">Enter work tags for your project online under payment methods and make sure the work tags online are current.
Worktags start with GR, GF, PG, CC, SAG, GR followed by a six digit number.
If needed include Resource, Activity and Assignee tags as well
</t>
        </r>
      </text>
    </comment>
    <comment ref="G16" authorId="0" shapeId="0" xr:uid="{00000000-0006-0000-0000-000003000000}">
      <text>
        <r>
          <rPr>
            <b/>
            <sz val="11"/>
            <color indexed="81"/>
            <rFont val="Tahoma"/>
            <family val="2"/>
          </rPr>
          <t>Optional, but if a Resource tag is needed for your Work tag make sure you enter it online under the payment information</t>
        </r>
        <r>
          <rPr>
            <sz val="11"/>
            <color indexed="81"/>
            <rFont val="Tahoma"/>
            <family val="2"/>
          </rPr>
          <t xml:space="preserve">
</t>
        </r>
      </text>
    </comment>
    <comment ref="G17" authorId="0" shapeId="0" xr:uid="{00000000-0006-0000-0000-000004000000}">
      <text>
        <r>
          <rPr>
            <b/>
            <sz val="11"/>
            <color indexed="81"/>
            <rFont val="Tahoma"/>
            <family val="2"/>
          </rPr>
          <t>Optional, but if an Activity tag is needed for your Work tag make sure you enter it online under the payment information</t>
        </r>
        <r>
          <rPr>
            <sz val="11"/>
            <color indexed="81"/>
            <rFont val="Tahoma"/>
            <family val="2"/>
          </rPr>
          <t xml:space="preserve">
</t>
        </r>
      </text>
    </comment>
    <comment ref="G18" authorId="0" shapeId="0" xr:uid="{00000000-0006-0000-0000-000005000000}">
      <text>
        <r>
          <rPr>
            <b/>
            <sz val="11"/>
            <color indexed="81"/>
            <rFont val="Tahoma"/>
            <family val="2"/>
          </rPr>
          <t>Optional, but if an Assignee tag is needed for your Work tag make sure you enter it online under the payment information</t>
        </r>
        <r>
          <rPr>
            <sz val="11"/>
            <color indexed="81"/>
            <rFont val="Tahoma"/>
            <family val="2"/>
          </rPr>
          <t xml:space="preserve">
</t>
        </r>
      </text>
    </comment>
    <comment ref="C22" authorId="1" shapeId="0" xr:uid="{E82146DD-6B58-43AC-9EFC-9B2884F75B35}">
      <text>
        <r>
          <rPr>
            <sz val="9"/>
            <color indexed="81"/>
            <rFont val="Tahoma"/>
            <family val="2"/>
          </rPr>
          <t>e.g. mus musculus</t>
        </r>
      </text>
    </comment>
    <comment ref="C23" authorId="1" shapeId="0" xr:uid="{3159E575-5715-42BA-9381-5F5981417454}">
      <text>
        <r>
          <rPr>
            <sz val="9"/>
            <color indexed="81"/>
            <rFont val="Tahoma"/>
            <family val="2"/>
          </rPr>
          <t>e.g. phosphorylation on STY</t>
        </r>
      </text>
    </comment>
    <comment ref="C24" authorId="1" shapeId="0" xr:uid="{15A9C5D7-D750-4DEA-B50F-E0D2ED8D1833}">
      <text>
        <r>
          <rPr>
            <sz val="9"/>
            <color indexed="81"/>
            <rFont val="Tahoma"/>
            <family val="2"/>
          </rPr>
          <t xml:space="preserve">e.g. sample1, blank, sample2,  QC, sample3  …. </t>
        </r>
      </text>
    </comment>
    <comment ref="B31" authorId="1" shapeId="0" xr:uid="{C4EE6576-AE4C-423A-9B27-E15F63EAC235}">
      <text>
        <r>
          <rPr>
            <sz val="9"/>
            <color indexed="81"/>
            <rFont val="Tahoma"/>
            <family val="2"/>
          </rPr>
          <t xml:space="preserve">Noon-binding estimate base on medium LC-MS gradient
</t>
        </r>
      </text>
    </comment>
    <comment ref="D43" authorId="1" shapeId="0" xr:uid="{C746681F-573D-4433-A73D-57122BD30492}">
      <text>
        <r>
          <rPr>
            <sz val="9"/>
            <color indexed="81"/>
            <rFont val="Tahoma"/>
            <family val="2"/>
          </rPr>
          <t xml:space="preserve">list  amino adid and mono isotopic mass modification
</t>
        </r>
      </text>
    </comment>
  </commentList>
</comments>
</file>

<file path=xl/sharedStrings.xml><?xml version="1.0" encoding="utf-8"?>
<sst xmlns="http://schemas.openxmlformats.org/spreadsheetml/2006/main" count="403" uniqueCount="299">
  <si>
    <t>Instrumentation:</t>
  </si>
  <si>
    <t>TSQA</t>
  </si>
  <si>
    <t>TSQ Altis</t>
  </si>
  <si>
    <t>Orbitrap Exploris</t>
  </si>
  <si>
    <t>Fusion</t>
  </si>
  <si>
    <t>Orbitrap Fusion</t>
  </si>
  <si>
    <t>Lumos</t>
  </si>
  <si>
    <t>Orbitrap Fusion Lumos</t>
  </si>
  <si>
    <t>for a detailed description check out our resources webpage</t>
  </si>
  <si>
    <t>UW Internal Rates Without Labor</t>
  </si>
  <si>
    <t>Hourly Rate</t>
  </si>
  <si>
    <t>Enter the number of hours here:</t>
  </si>
  <si>
    <t>Total instrument time:</t>
  </si>
  <si>
    <t>Setup fee per consecutive time block</t>
  </si>
  <si>
    <t>Total Cost:</t>
  </si>
  <si>
    <t>UW Internal Rates With Additional Labor</t>
  </si>
  <si>
    <t>last updated</t>
  </si>
  <si>
    <r>
      <t xml:space="preserve">Buffer A:     0.1% Formic Acid in Water </t>
    </r>
    <r>
      <rPr>
        <sz val="11"/>
        <color theme="0" tint="-0.34998626667073579"/>
        <rFont val="Calibri"/>
        <family val="2"/>
        <scheme val="minor"/>
      </rPr>
      <t>(Optima™ LC/MS, Solvent Blends, Fisher Chemical)</t>
    </r>
  </si>
  <si>
    <t>Enter the number of samples, replicate analyses per sample, blanks and QC's to calculate the time needed for the analysis:</t>
  </si>
  <si>
    <t>Number of samples:</t>
  </si>
  <si>
    <t>Number of replicate LC-MS analyses per sample:</t>
  </si>
  <si>
    <t>Number of blanks:</t>
  </si>
  <si>
    <t>Analytical Gradients:</t>
  </si>
  <si>
    <t>Short</t>
  </si>
  <si>
    <t>Medium</t>
  </si>
  <si>
    <t>Long</t>
  </si>
  <si>
    <t>Extra long</t>
  </si>
  <si>
    <t>Custom</t>
  </si>
  <si>
    <t>Short [60 mins]</t>
  </si>
  <si>
    <t>Medium [90 mins] (default)</t>
  </si>
  <si>
    <t>Long [120 mins]</t>
  </si>
  <si>
    <t>Extra long [180 mins]</t>
  </si>
  <si>
    <t>Custom specify your own:</t>
  </si>
  <si>
    <t>QC (quality control)</t>
  </si>
  <si>
    <t>QC (AngioNeuro std) runs, analysis time is 75 min per QC</t>
  </si>
  <si>
    <t>blanks</t>
  </si>
  <si>
    <t>Analysis time [min]</t>
  </si>
  <si>
    <t>UWPR sample submission form for LC-MS/MS analyses:</t>
  </si>
  <si>
    <t xml:space="preserve">Only samples ready for mass spectrometry analysis are accepted. At this time we do not offer any sample preparation. </t>
  </si>
  <si>
    <t>Radioactive samples are not allowed!</t>
  </si>
  <si>
    <t>Before submitting any samples:</t>
  </si>
  <si>
    <r>
      <t xml:space="preserve">              </t>
    </r>
    <r>
      <rPr>
        <sz val="11"/>
        <color theme="1"/>
        <rFont val="Wingdings"/>
        <charset val="2"/>
      </rPr>
      <t>à</t>
    </r>
    <r>
      <rPr>
        <sz val="11"/>
        <color theme="1"/>
        <rFont val="Calibri"/>
        <family val="2"/>
        <scheme val="minor"/>
      </rPr>
      <t xml:space="preserve">      Please contact us to discuss your project.</t>
    </r>
  </si>
  <si>
    <t>Then complete this form and upload it to your project online and email priska@uw.edu to coordinate a time to drop off your samples.</t>
  </si>
  <si>
    <t>Principal Investigator (PI):</t>
  </si>
  <si>
    <t>Submission Date</t>
  </si>
  <si>
    <t>PI is aware of and approved this order?</t>
  </si>
  <si>
    <t>Submitted by</t>
  </si>
  <si>
    <t>Email address:</t>
  </si>
  <si>
    <t>Brief description:</t>
  </si>
  <si>
    <t>Sample’s Return Requested?</t>
  </si>
  <si>
    <r>
      <t>samples unclaimed within two weeks of analysis will be discarded, sample storage at -20</t>
    </r>
    <r>
      <rPr>
        <vertAlign val="superscript"/>
        <sz val="11"/>
        <color theme="1"/>
        <rFont val="Calibri"/>
        <family val="2"/>
        <scheme val="minor"/>
      </rPr>
      <t>o</t>
    </r>
    <r>
      <rPr>
        <sz val="11"/>
        <color theme="1"/>
        <rFont val="Calibri"/>
        <family val="2"/>
        <scheme val="minor"/>
      </rPr>
      <t>C</t>
    </r>
  </si>
  <si>
    <t xml:space="preserve">Sample Format (please select): </t>
  </si>
  <si>
    <t>Concentration (µg or µg/µl)</t>
  </si>
  <si>
    <t>µg/µl</t>
  </si>
  <si>
    <t>µg (if dry)</t>
  </si>
  <si>
    <t>Injection volume per LC-MS run</t>
  </si>
  <si>
    <t>µl</t>
  </si>
  <si>
    <t>range 1-8 µl</t>
  </si>
  <si>
    <t>Method of Purification</t>
  </si>
  <si>
    <t>Sample Composition (salts, buffers, pH etc.):</t>
  </si>
  <si>
    <t>Reduction &amp; Alkylation:</t>
  </si>
  <si>
    <t>Modifications:</t>
  </si>
  <si>
    <t>Modification detail (e.g. 10-plex etc.):</t>
  </si>
  <si>
    <t>Amino Acids Modified:</t>
  </si>
  <si>
    <t>Column information:</t>
  </si>
  <si>
    <t>cm (specify custom length if desired)</t>
  </si>
  <si>
    <t>Gradient information:</t>
  </si>
  <si>
    <t>To specify different gradient list here and check the checkbox below:</t>
  </si>
  <si>
    <t>Number of extra QC (standards):</t>
  </si>
  <si>
    <t># analyses</t>
  </si>
  <si>
    <t>min run time per blank is 40 min</t>
  </si>
  <si>
    <t>Est. total hrs:</t>
  </si>
  <si>
    <t>incl. 2 hrs minimum setup (colunn preparation, hookup, equilibration and 1 QC)</t>
  </si>
  <si>
    <t>Cost Estimate:</t>
  </si>
  <si>
    <t>Hourly rate</t>
  </si>
  <si>
    <t>Setup fee</t>
  </si>
  <si>
    <t>MS acquisition</t>
  </si>
  <si>
    <t>if left blank we use UWPR default method settings</t>
  </si>
  <si>
    <t>Gradient:</t>
  </si>
  <si>
    <t>Full scan</t>
  </si>
  <si>
    <t>m/z range:</t>
  </si>
  <si>
    <t>Resolution:</t>
  </si>
  <si>
    <t>MS/MS scan</t>
  </si>
  <si>
    <t>Top N/cyle time:</t>
  </si>
  <si>
    <t>Specify and additional settings or scans:</t>
  </si>
  <si>
    <t xml:space="preserve">Note this is just an estimate based on the information you provided in this document. </t>
  </si>
  <si>
    <t xml:space="preserve">The actual cost will be determined after your samples are analyzed and reported in our online system. </t>
  </si>
  <si>
    <t>Recommended concentrations</t>
  </si>
  <si>
    <t>In-solution samples</t>
  </si>
  <si>
    <t>At least several hundred femtomole of protein in 10-20 µL of sample</t>
  </si>
  <si>
    <t>Injection volume 1-5 µl is ideal, up to 8µl max</t>
  </si>
  <si>
    <t>MRM on TSQVantage: some peptides can be quantified in the low amol range (~10 amol) others require more like low fmol</t>
  </si>
  <si>
    <t>General Advice:</t>
  </si>
  <si>
    <t>http://www.proteomicsresource.washington.edu/protocols03/</t>
  </si>
  <si>
    <t>In-gel-digest samples</t>
  </si>
  <si>
    <t>Start with min of one picomole of protein (in gel)</t>
  </si>
  <si>
    <t>General Advice about in-gel digestion:</t>
  </si>
  <si>
    <t xml:space="preserve">It is very kritical to avoid contaminations, particularly keratin from skin and hair. Work clean, wipe all surfaces that come in contact with the gel e.g. with ethanol and wear gloves at all times. </t>
  </si>
  <si>
    <t>There are many protocols out there, including on our website.</t>
  </si>
  <si>
    <t>http://www.proteomicsresource.washington.edu/protocols03/ingeldigestion.php</t>
  </si>
  <si>
    <t>https://tools.thermofisher.com/content/sfs/brochures/TR0050-Stained-gels-for-MS.pdf</t>
  </si>
  <si>
    <t xml:space="preserve">We recommend gels be stained with either Commassie Blue or Sypro Ruby. These produce the best results. Stains with colloidal coomassie G-250 generally produce “better stains”, most common commassie blue stains are capatible with mass spectrometry. Silver stained gels generally produce less robust results because they modify the proteins and crosslink the peptides to the gels. If you need to use silver stains, they must be mass spec compatible. Most commercial suppliers will indicate this on their product insert. </t>
  </si>
  <si>
    <t>e.g.</t>
  </si>
  <si>
    <t>Pierce Silver Stain Kit for Mass Spectrometry</t>
  </si>
  <si>
    <t>Avoid contaminations:</t>
  </si>
  <si>
    <t>Contaminations compete with your peptides of interest!</t>
  </si>
  <si>
    <t>Contaminants bind to your column, preventing peptides to bind</t>
  </si>
  <si>
    <t>Contaminants will be analyzed by the mass spec, the more MS2 scans are wasted on contaminants, the fewer MS2 scans are available to identify your peptides</t>
  </si>
  <si>
    <t>Contaminants can clog columns costing you instrument time.</t>
  </si>
  <si>
    <t>Contaminants can reduce instrument sensitivity, we will charge you for instrument cleaning minimum of 2 days or 48hrs.</t>
  </si>
  <si>
    <t>Salt tolerances:</t>
  </si>
  <si>
    <t>no salts!</t>
  </si>
  <si>
    <t>salt tolerances</t>
  </si>
  <si>
    <t>Detergent tolerances:</t>
  </si>
  <si>
    <t>no detergents!</t>
  </si>
  <si>
    <t>detergent tolerances</t>
  </si>
  <si>
    <t>Lipids:</t>
  </si>
  <si>
    <t>no lipids!</t>
  </si>
  <si>
    <t>Other ources for contamination</t>
  </si>
  <si>
    <t>glassware previously exposed to detergents</t>
  </si>
  <si>
    <t>Avoid Contaminations (pdf)</t>
  </si>
  <si>
    <t>plastics</t>
  </si>
  <si>
    <t>acids contaminated with plastic from pipett tips</t>
  </si>
  <si>
    <t>contaminations</t>
  </si>
  <si>
    <t>Detergents (e.g. Triton, SDS)</t>
  </si>
  <si>
    <t>PEG</t>
  </si>
  <si>
    <t>Polymers</t>
  </si>
  <si>
    <t>Sephadex</t>
  </si>
  <si>
    <t>DTT</t>
  </si>
  <si>
    <t>BME</t>
  </si>
  <si>
    <t>HEPES (or other non-volatile buffer)</t>
  </si>
  <si>
    <t>EDTA</t>
  </si>
  <si>
    <t>Phosphate salts</t>
  </si>
  <si>
    <t>Flag tag elution</t>
  </si>
  <si>
    <t>Elution reagents</t>
  </si>
  <si>
    <t>Protease inhibitors (e.g. AEBSF, Roche Mini Complete, aprotinin, leupeptin)</t>
  </si>
  <si>
    <t>Phosphatase inhibitors</t>
  </si>
  <si>
    <t>Any enzymes</t>
  </si>
  <si>
    <t>Reduction and alkylation</t>
  </si>
  <si>
    <t>Denaturants (e.g. urea)</t>
  </si>
  <si>
    <t>This table for Salt Tolaraces is originally from the Scripps website, but we are adding new concentrations as they become available.:</t>
  </si>
  <si>
    <t>http://masspec.scripps.edu/services/proteomics/images/saltbuffer.pdf</t>
  </si>
  <si>
    <r>
      <rPr>
        <sz val="11"/>
        <rFont val="Calibri"/>
        <family val="2"/>
        <scheme val="minor"/>
      </rPr>
      <t>Surfactant, Buffer and Salt</t>
    </r>
  </si>
  <si>
    <r>
      <rPr>
        <sz val="11"/>
        <rFont val="Calibri"/>
        <family val="2"/>
        <scheme val="minor"/>
      </rPr>
      <t xml:space="preserve">Mw
</t>
    </r>
    <r>
      <rPr>
        <sz val="10"/>
        <rFont val="Calibri"/>
        <family val="2"/>
        <scheme val="minor"/>
      </rPr>
      <t>(g/mol.)</t>
    </r>
  </si>
  <si>
    <t>MALDI
(mM)</t>
  </si>
  <si>
    <t>MALDI
(wt.%)</t>
  </si>
  <si>
    <r>
      <rPr>
        <sz val="11"/>
        <rFont val="Calibri"/>
        <family val="2"/>
        <scheme val="minor"/>
      </rPr>
      <t>ESI
(mM)</t>
    </r>
  </si>
  <si>
    <r>
      <rPr>
        <sz val="11"/>
        <rFont val="Calibri"/>
        <family val="2"/>
        <scheme val="minor"/>
      </rPr>
      <t>ESI
(wt.%)</t>
    </r>
  </si>
  <si>
    <r>
      <t>Reference</t>
    </r>
    <r>
      <rPr>
        <sz val="7"/>
        <rFont val="Calibri"/>
        <family val="2"/>
        <scheme val="minor"/>
      </rPr>
      <t>*</t>
    </r>
  </si>
  <si>
    <t>BICINE</t>
  </si>
  <si>
    <t>n. a.</t>
  </si>
  <si>
    <t>B</t>
  </si>
  <si>
    <t>Brij</t>
  </si>
  <si>
    <t>G</t>
  </si>
  <si>
    <t>CHAPS</t>
  </si>
  <si>
    <t>G,C, E</t>
  </si>
  <si>
    <t>CTAB</t>
  </si>
  <si>
    <t>&lt;3.5</t>
  </si>
  <si>
    <t>&lt;0.1</t>
  </si>
  <si>
    <t>F</t>
  </si>
  <si>
    <t>Dithiothreitol</t>
  </si>
  <si>
    <t>D</t>
  </si>
  <si>
    <t>Glycerol</t>
  </si>
  <si>
    <t>C, D</t>
  </si>
  <si>
    <t>Guanidine, HCl</t>
  </si>
  <si>
    <t>HEPES</t>
  </si>
  <si>
    <t>A, B</t>
  </si>
  <si>
    <t>IGEPAL CA-630</t>
  </si>
  <si>
    <t>LDAO</t>
  </si>
  <si>
    <t>&lt;4.4</t>
  </si>
  <si>
    <t>C, F</t>
  </si>
  <si>
    <t>n- Hexyl glucoside</t>
  </si>
  <si>
    <t>E</t>
  </si>
  <si>
    <t>NaCl</t>
  </si>
  <si>
    <t>NaHPO4</t>
  </si>
  <si>
    <t>B, C, D, F</t>
  </si>
  <si>
    <t>n-Dodecyl glucoside</t>
  </si>
  <si>
    <t>n-Dodecyl maltoside</t>
  </si>
  <si>
    <t>n-Dodecyl sucrose</t>
  </si>
  <si>
    <t>NH4HCO3</t>
  </si>
  <si>
    <t>N-Octyl-  -glucopyranoside</t>
  </si>
  <si>
    <t>C, E,G</t>
  </si>
  <si>
    <t>n-Octyl sucrose</t>
  </si>
  <si>
    <t>NP-40</t>
  </si>
  <si>
    <t>n.a.</t>
  </si>
  <si>
    <t>Octyl thioglucoside</t>
  </si>
  <si>
    <t>PEG1000</t>
  </si>
  <si>
    <t>PEG2000</t>
  </si>
  <si>
    <t>C,</t>
  </si>
  <si>
    <t>SDS</t>
  </si>
  <si>
    <t>C, D, E, F</t>
  </si>
  <si>
    <t>Sodium Acetate</t>
  </si>
  <si>
    <t>B, C</t>
  </si>
  <si>
    <t>Sodium Azide</t>
  </si>
  <si>
    <t>Sodium Cholate</t>
  </si>
  <si>
    <t>Sodium Taurocholate</t>
  </si>
  <si>
    <t>&lt;1.9</t>
  </si>
  <si>
    <t>TFA</t>
  </si>
  <si>
    <t>Pri. Comm.</t>
  </si>
  <si>
    <t>Thesit</t>
  </si>
  <si>
    <t>&lt;1.7</t>
  </si>
  <si>
    <t>TRIS</t>
  </si>
  <si>
    <t>Triton X-100,</t>
  </si>
  <si>
    <t>&lt;1.6</t>
  </si>
  <si>
    <t>C, E, G</t>
  </si>
  <si>
    <t>Tween20</t>
  </si>
  <si>
    <t>E, G</t>
  </si>
  <si>
    <t>Urea</t>
  </si>
  <si>
    <t>Zwittergent, 3-16</t>
  </si>
  <si>
    <t>C</t>
  </si>
  <si>
    <r>
      <rPr>
        <sz val="11"/>
        <rFont val="Calibri"/>
        <family val="2"/>
        <scheme val="minor"/>
      </rPr>
      <t>*Note:        When multiple recommendations were available, the lower (or lowest)</t>
    </r>
  </si>
  <si>
    <r>
      <rPr>
        <sz val="11"/>
        <rFont val="Calibri"/>
        <family val="2"/>
        <scheme val="minor"/>
      </rPr>
      <t>concentration was chosen.</t>
    </r>
  </si>
  <si>
    <r>
      <rPr>
        <sz val="11"/>
        <rFont val="Calibri"/>
        <family val="2"/>
        <scheme val="minor"/>
      </rPr>
      <t>HEPES:      N-[2-hydroxyethyl]piperazine-N’-[2-ethanesulfonic acid]</t>
    </r>
  </si>
  <si>
    <r>
      <rPr>
        <sz val="11"/>
        <rFont val="Calibri"/>
        <family val="2"/>
        <scheme val="minor"/>
      </rPr>
      <t>TRIS:         Tris[hydroxymethyl]aminomethane acetate</t>
    </r>
  </si>
  <si>
    <r>
      <rPr>
        <sz val="11"/>
        <rFont val="Calibri"/>
        <family val="2"/>
        <scheme val="minor"/>
      </rPr>
      <t>BICINE:     N,N-bis[2-hydroxyethyl]glycine</t>
    </r>
  </si>
  <si>
    <r>
      <rPr>
        <sz val="11"/>
        <rFont val="Calibri"/>
        <family val="2"/>
        <scheme val="minor"/>
      </rPr>
      <t>CHAPS:     3-[(3-cholamidopropyl)-dimethylammonio]-1-propane sulfonate</t>
    </r>
  </si>
  <si>
    <r>
      <rPr>
        <sz val="11"/>
        <rFont val="Calibri"/>
        <family val="2"/>
        <scheme val="minor"/>
      </rPr>
      <t>PEG:          polyethylene glycol</t>
    </r>
  </si>
  <si>
    <r>
      <rPr>
        <sz val="11"/>
        <rFont val="Calibri"/>
        <family val="2"/>
        <scheme val="minor"/>
      </rPr>
      <t>LDAO:       Lauryldimethylamine oxide</t>
    </r>
  </si>
  <si>
    <r>
      <rPr>
        <sz val="11"/>
        <rFont val="Calibri"/>
        <family val="2"/>
        <scheme val="minor"/>
      </rPr>
      <t>TFA:          Trifluoroacetic acid</t>
    </r>
  </si>
  <si>
    <r>
      <rPr>
        <b/>
        <sz val="11"/>
        <rFont val="Calibri"/>
        <family val="2"/>
        <scheme val="minor"/>
      </rPr>
      <t>References:</t>
    </r>
  </si>
  <si>
    <r>
      <rPr>
        <sz val="11"/>
        <rFont val="Calibri"/>
        <family val="2"/>
        <scheme val="minor"/>
      </rPr>
      <t xml:space="preserve">A: Kallweit, U. et al. Rapid Comm. Mass Spec. </t>
    </r>
    <r>
      <rPr>
        <b/>
        <sz val="11"/>
        <rFont val="Calibri"/>
        <family val="2"/>
        <scheme val="minor"/>
      </rPr>
      <t>10</t>
    </r>
    <r>
      <rPr>
        <sz val="11"/>
        <rFont val="Calibri"/>
        <family val="2"/>
        <scheme val="minor"/>
      </rPr>
      <t xml:space="preserve">, 845-849, 1996. </t>
    </r>
  </si>
  <si>
    <r>
      <rPr>
        <sz val="11"/>
        <rFont val="Calibri"/>
        <family val="2"/>
        <scheme val="minor"/>
      </rPr>
      <t xml:space="preserve">B: Yao, J. et al. J. Am. Soc. Mass Spectrom </t>
    </r>
    <r>
      <rPr>
        <b/>
        <sz val="11"/>
        <rFont val="Calibri"/>
        <family val="2"/>
        <scheme val="minor"/>
      </rPr>
      <t>9</t>
    </r>
    <r>
      <rPr>
        <sz val="11"/>
        <rFont val="Calibri"/>
        <family val="2"/>
        <scheme val="minor"/>
      </rPr>
      <t>, 805-813, 1998</t>
    </r>
  </si>
  <si>
    <r>
      <rPr>
        <sz val="11"/>
        <rFont val="Calibri"/>
        <family val="2"/>
        <scheme val="minor"/>
      </rPr>
      <t xml:space="preserve">C: Coligan, J. E. et al. In Current Protocols in Protein Science </t>
    </r>
    <r>
      <rPr>
        <b/>
        <sz val="11"/>
        <rFont val="Calibri"/>
        <family val="2"/>
        <scheme val="minor"/>
      </rPr>
      <t>2</t>
    </r>
    <r>
      <rPr>
        <sz val="11"/>
        <rFont val="Calibri"/>
        <family val="2"/>
        <scheme val="minor"/>
      </rPr>
      <t>, unit 16.2</t>
    </r>
  </si>
  <si>
    <t>D: Gevaert, K. et al. ABRF web publication, 1998.</t>
  </si>
  <si>
    <r>
      <rPr>
        <sz val="11"/>
        <rFont val="Calibri"/>
        <family val="2"/>
        <scheme val="minor"/>
      </rPr>
      <t xml:space="preserve">E: Ogorzalek, et al., Protein Science </t>
    </r>
    <r>
      <rPr>
        <b/>
        <sz val="11"/>
        <rFont val="Calibri"/>
        <family val="2"/>
        <scheme val="minor"/>
      </rPr>
      <t>3</t>
    </r>
    <r>
      <rPr>
        <sz val="11"/>
        <rFont val="Calibri"/>
        <family val="2"/>
        <scheme val="minor"/>
      </rPr>
      <t>, 1975-1983.</t>
    </r>
  </si>
  <si>
    <r>
      <rPr>
        <sz val="11"/>
        <rFont val="Calibri"/>
        <family val="2"/>
        <scheme val="minor"/>
      </rPr>
      <t xml:space="preserve">F. Kay, I. and Mallet, A.I. Rapid Comm. Mass Spec. </t>
    </r>
    <r>
      <rPr>
        <b/>
        <sz val="11"/>
        <rFont val="Calibri"/>
        <family val="2"/>
        <scheme val="minor"/>
      </rPr>
      <t>7</t>
    </r>
    <r>
      <rPr>
        <sz val="11"/>
        <rFont val="Calibri"/>
        <family val="2"/>
        <scheme val="minor"/>
      </rPr>
      <t>, 744-746, 1993.</t>
    </r>
  </si>
  <si>
    <t>G: Funk et al. Rapid Commun. Mass Spectrom. 2005; 19: 2986–2988</t>
  </si>
  <si>
    <t>Methods</t>
  </si>
  <si>
    <t>(to be completed by UWPR)</t>
  </si>
  <si>
    <t>Mass Spec method</t>
  </si>
  <si>
    <t>HPLC method</t>
  </si>
  <si>
    <t>to be completed by UWPR</t>
  </si>
  <si>
    <t>File Name</t>
  </si>
  <si>
    <t>Comment</t>
  </si>
  <si>
    <t>Path</t>
  </si>
  <si>
    <t>Instrument Method</t>
  </si>
  <si>
    <t>Inj Vol</t>
  </si>
  <si>
    <t>Position</t>
  </si>
  <si>
    <t>start</t>
  </si>
  <si>
    <t>end</t>
  </si>
  <si>
    <r>
      <t>Sample label (</t>
    </r>
    <r>
      <rPr>
        <sz val="11"/>
        <color rgb="FFFF0000"/>
        <rFont val="Calibri"/>
        <family val="2"/>
        <scheme val="minor"/>
      </rPr>
      <t>as it appears on vials</t>
    </r>
    <r>
      <rPr>
        <sz val="11"/>
        <color theme="1"/>
        <rFont val="Calibri"/>
        <family val="2"/>
        <scheme val="minor"/>
      </rPr>
      <t>) in the order you want them analyzed:</t>
    </r>
  </si>
  <si>
    <t>https://proteomicsresource.washington.edu/</t>
  </si>
  <si>
    <t>TIC of samples</t>
  </si>
  <si>
    <t>TIC of QC before samples</t>
  </si>
  <si>
    <t>TIC of QC after samples</t>
  </si>
  <si>
    <r>
      <t>Buffer B:     0.1% Formic Acid in 80% Acetonitrile</t>
    </r>
    <r>
      <rPr>
        <sz val="11"/>
        <color theme="0" tint="-0.34998626667073579"/>
        <rFont val="Calibri"/>
        <family val="2"/>
        <scheme val="minor"/>
      </rPr>
      <t xml:space="preserve"> (Optima™ LC/MS, Solvent Blends, Fisher Chemical)</t>
    </r>
  </si>
  <si>
    <r>
      <t xml:space="preserve">Medium:      6 - 35% B in 90 mins; 80% B for 10min;  2% B for 30 mins, 10 min trapping </t>
    </r>
    <r>
      <rPr>
        <sz val="12"/>
        <color theme="1"/>
        <rFont val="Wingdings"/>
        <charset val="2"/>
      </rPr>
      <t>à</t>
    </r>
    <r>
      <rPr>
        <sz val="12"/>
        <color theme="1"/>
        <rFont val="Calibri"/>
        <family val="2"/>
        <scheme val="minor"/>
      </rPr>
      <t xml:space="preserve"> total analysis time = 140 mins per LC-MS run</t>
    </r>
  </si>
  <si>
    <r>
      <t xml:space="preserve">Long:                6 - 35% B in 120 mins; 80% B for 10min;  2% B for 30 mins, 10 min trapping </t>
    </r>
    <r>
      <rPr>
        <sz val="11"/>
        <color theme="1"/>
        <rFont val="Wingdings"/>
        <charset val="2"/>
      </rPr>
      <t>à</t>
    </r>
    <r>
      <rPr>
        <sz val="11"/>
        <color theme="1"/>
        <rFont val="Calibri"/>
        <family val="2"/>
        <scheme val="minor"/>
      </rPr>
      <t xml:space="preserve"> total analysis time = 170 mins per LC-MS run</t>
    </r>
  </si>
  <si>
    <r>
      <t xml:space="preserve">Extra long:      6 - 35% B in 180 mins; 80% B for 10min;  2% B for 30 mins, 10 min trapping </t>
    </r>
    <r>
      <rPr>
        <sz val="11"/>
        <color theme="1"/>
        <rFont val="Wingdings"/>
        <charset val="2"/>
      </rPr>
      <t>à</t>
    </r>
    <r>
      <rPr>
        <sz val="11"/>
        <color theme="1"/>
        <rFont val="Calibri"/>
        <family val="2"/>
        <scheme val="minor"/>
      </rPr>
      <t xml:space="preserve"> total analysis time = 230 mins per LC-MS run</t>
    </r>
  </si>
  <si>
    <r>
      <t xml:space="preserve">Short:              6 - 35% B in 60 mins; 80% B for 10min;  2% B for 30 mins, 10 min trapping </t>
    </r>
    <r>
      <rPr>
        <sz val="11"/>
        <color theme="1"/>
        <rFont val="Wingdings"/>
        <charset val="2"/>
      </rPr>
      <t>à</t>
    </r>
    <r>
      <rPr>
        <sz val="11"/>
        <color theme="1"/>
        <rFont val="Calibri"/>
        <family val="2"/>
      </rPr>
      <t xml:space="preserve"> total analysis time = 110 mins per LC-MS run</t>
    </r>
  </si>
  <si>
    <t>if liquid list buffer composition below</t>
  </si>
  <si>
    <t>complex peptide mixture: 0.1 - 0.5µg in 1 - 8µl on column</t>
  </si>
  <si>
    <t>single peptide 0.1-2 pmol  in 1 - 8 µl on column</t>
  </si>
  <si>
    <t>For complex mixtures up to 0.5µg (QE/Fusion/Lumos)</t>
  </si>
  <si>
    <t>Samples can be submitted in solution (min 10-20 µL volume). Buffer should be 0.1% formic acid in 0 - 5% acetonilrile in water. Avoid any detergents and unnecessary sample buffers. For a comprehensive list of buffers and salts compatible with mass spectrometry, please see the Salt Tolerance Table. A BCA or Bradford assay (or similar) should be done to estimate the amount of protein in solution before submission and the amount indicated on the form.  Ideally, we would like several hundred femtomoles to 1 pmol of protein for identification. If you need to clean up your sample, you can find some tips on our website:</t>
  </si>
  <si>
    <t>Species to use for data analysis:</t>
  </si>
  <si>
    <t>Trapping default:    18µl, 100% A  at 2.5 µl/min</t>
  </si>
  <si>
    <t>Gradient default (Medium):      6 - 35% B in 90 mins; 100% B for 10min;  2% B for 30 mins, 10 min trapping;  total analysis time = ~140 mins per LC-MS run</t>
  </si>
  <si>
    <t>Number of samples</t>
  </si>
  <si>
    <t>The remaining 90% of the total cost will be applied only if instrument time is used, i.e. not canceled 48 hrs prior to start time.</t>
  </si>
  <si>
    <t>Non-refundable sign up fee of 10% is applied when instrument time is scheduled.</t>
  </si>
  <si>
    <t>Exploris 2</t>
  </si>
  <si>
    <t>Exploris 1</t>
  </si>
  <si>
    <t>Number of blanks</t>
  </si>
  <si>
    <t>Work tag #</t>
  </si>
  <si>
    <t>Resource tag #</t>
  </si>
  <si>
    <t>Activity tag #</t>
  </si>
  <si>
    <t>Assignee tag #</t>
  </si>
  <si>
    <r>
      <t xml:space="preserve">Customer Information </t>
    </r>
    <r>
      <rPr>
        <i/>
        <sz val="12"/>
        <color theme="1"/>
        <rFont val="Calibri"/>
        <family val="2"/>
        <scheme val="minor"/>
      </rPr>
      <t>(all fields highlighted in yellow are required)</t>
    </r>
  </si>
  <si>
    <r>
      <t>Sample information</t>
    </r>
    <r>
      <rPr>
        <i/>
        <sz val="12"/>
        <color theme="1"/>
        <rFont val="Calibri"/>
        <family val="2"/>
        <scheme val="minor"/>
      </rPr>
      <t xml:space="preserve">  (all fields highlighted in yellow are required)</t>
    </r>
  </si>
  <si>
    <t>RS</t>
  </si>
  <si>
    <t>AC</t>
  </si>
  <si>
    <t>AS</t>
  </si>
  <si>
    <t>Project ID #</t>
  </si>
  <si>
    <t>Analytical column ID 75 µm, beads Dr. Maisch ReprosilPur C18AQ  5µm  120Å, default length is 35 cm</t>
  </si>
  <si>
    <t>Trap column ID 100 µm, beads Dr. Maisch ReprosilPur C18AQ  5µm  120Å, default length is 3 cm</t>
  </si>
  <si>
    <t>Number of replicate analyses per sample</t>
  </si>
  <si>
    <t>Astral</t>
  </si>
  <si>
    <t>Orbitrap Astral</t>
  </si>
  <si>
    <r>
      <t xml:space="preserve">              </t>
    </r>
    <r>
      <rPr>
        <b/>
        <sz val="11"/>
        <color theme="1"/>
        <rFont val="Wingdings"/>
        <charset val="2"/>
      </rPr>
      <t>à</t>
    </r>
    <r>
      <rPr>
        <b/>
        <sz val="11"/>
        <color theme="1"/>
        <rFont val="Calibri"/>
        <family val="2"/>
        <scheme val="minor"/>
      </rPr>
      <t xml:space="preserve">      Create a project and submit billing information online and make sure you select “Mass Spec. analysis by UWPR personnel?”:</t>
    </r>
  </si>
  <si>
    <t>Once we receive this form and your samples we schedule the instrument time needed for the analysis. Note: cancellation time is 48hrs.</t>
  </si>
  <si>
    <t>Digestion Enzyme (if other than Trypsin):</t>
  </si>
  <si>
    <t>Modifications to use for data analysis:</t>
  </si>
  <si>
    <t>Unimod entry:</t>
  </si>
  <si>
    <t>Analysis details (we use default if left blank):</t>
  </si>
  <si>
    <t>Specify instrument to be used:</t>
  </si>
  <si>
    <t>For targeted analyses provide the following:</t>
  </si>
  <si>
    <t>peptide sequence with modifications</t>
  </si>
  <si>
    <t>monoisotopic precursor m/z</t>
  </si>
  <si>
    <t>precursor z</t>
  </si>
  <si>
    <t>Exploris</t>
  </si>
  <si>
    <t>Exploris2</t>
  </si>
  <si>
    <t>Rates effective 9/1/2024 subject to change without notice</t>
  </si>
  <si>
    <t>Enter the number of samples:</t>
  </si>
  <si>
    <t>hrs</t>
  </si>
  <si>
    <t>Total:</t>
  </si>
  <si>
    <t>Estimated cost:</t>
  </si>
  <si>
    <t>Fill in as much information belwo as you know or any special instructions for the analysis:</t>
  </si>
  <si>
    <t>Revised 9/1/25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</si>
</sst>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164" formatCode="_(&quot;$&quot;* #,##0.00_);_(&quot;$&quot;* \(#,##0.00\);_(&quot;$&quot;* &quot;-&quot;_);_(@_)"/>
    <numFmt numFmtId="165" formatCode="0.0"/>
    <numFmt numFmtId="166" formatCode="&quot;$&quot;#,##0.00"/>
  </numFmts>
  <fonts count="7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Times New Roman"/>
      <family val="1"/>
    </font>
    <font>
      <b/>
      <i/>
      <sz val="14"/>
      <color theme="5" tint="-0.249977111117893"/>
      <name val="Arial Narrow"/>
      <family val="2"/>
    </font>
    <font>
      <sz val="8"/>
      <name val="Arial Narrow"/>
      <family val="2"/>
    </font>
    <font>
      <b/>
      <i/>
      <sz val="11"/>
      <color theme="5" tint="-0.249977111117893"/>
      <name val="Arial Narrow"/>
      <family val="2"/>
    </font>
    <font>
      <sz val="12"/>
      <name val="Arial Narrow"/>
      <family val="2"/>
    </font>
    <font>
      <sz val="11"/>
      <color theme="0" tint="-0.34998626667073579"/>
      <name val="Times New Roman"/>
      <family val="1"/>
    </font>
    <font>
      <b/>
      <i/>
      <sz val="14"/>
      <color theme="0"/>
      <name val="Arial Narrow"/>
      <family val="2"/>
    </font>
    <font>
      <i/>
      <sz val="9"/>
      <color theme="2"/>
      <name val="Arial Narrow"/>
      <family val="2"/>
    </font>
    <font>
      <b/>
      <sz val="10"/>
      <color theme="0"/>
      <name val="Arial Narrow"/>
      <family val="2"/>
    </font>
    <font>
      <b/>
      <sz val="10"/>
      <name val="Arial Narrow"/>
      <family val="2"/>
    </font>
    <font>
      <sz val="10"/>
      <name val="Arial Narrow"/>
      <family val="2"/>
    </font>
    <font>
      <b/>
      <sz val="12"/>
      <color rgb="FF0070C0"/>
      <name val="Arial Narrow"/>
      <family val="2"/>
    </font>
    <font>
      <sz val="10"/>
      <color theme="0" tint="-0.14999847407452621"/>
      <name val="Arial Narrow"/>
      <family val="2"/>
    </font>
    <font>
      <sz val="12"/>
      <name val="Times New Roman"/>
      <family val="1"/>
    </font>
    <font>
      <b/>
      <sz val="12"/>
      <name val="Arial Narrow"/>
      <family val="2"/>
    </font>
    <font>
      <sz val="12"/>
      <color theme="1"/>
      <name val="Calibri"/>
      <family val="2"/>
      <scheme val="minor"/>
    </font>
    <font>
      <sz val="10"/>
      <color theme="0"/>
      <name val="Arial Narrow"/>
      <family val="2"/>
    </font>
    <font>
      <sz val="9"/>
      <color indexed="81"/>
      <name val="Tahoma"/>
      <family val="2"/>
    </font>
    <font>
      <i/>
      <sz val="11"/>
      <color theme="0" tint="-0.34998626667073579"/>
      <name val="Calibri"/>
      <family val="2"/>
      <scheme val="minor"/>
    </font>
    <font>
      <b/>
      <i/>
      <sz val="14"/>
      <color theme="1"/>
      <name val="Calibri"/>
      <family val="2"/>
      <scheme val="minor"/>
    </font>
    <font>
      <b/>
      <i/>
      <sz val="12"/>
      <color theme="1"/>
      <name val="Calibri"/>
      <family val="2"/>
      <scheme val="minor"/>
    </font>
    <font>
      <b/>
      <i/>
      <sz val="11"/>
      <color theme="1"/>
      <name val="Calibri"/>
      <family val="2"/>
      <scheme val="minor"/>
    </font>
    <font>
      <sz val="11"/>
      <color theme="0" tint="-0.34998626667073579"/>
      <name val="Calibri"/>
      <family val="2"/>
      <scheme val="minor"/>
    </font>
    <font>
      <sz val="11"/>
      <color theme="1"/>
      <name val="Wingdings"/>
      <charset val="2"/>
    </font>
    <font>
      <i/>
      <sz val="11"/>
      <color theme="1"/>
      <name val="Calibri"/>
      <family val="2"/>
      <scheme val="minor"/>
    </font>
    <font>
      <sz val="11"/>
      <name val="Arial Narrow"/>
      <family val="2"/>
    </font>
    <font>
      <sz val="11"/>
      <name val="Calibri"/>
      <family val="2"/>
      <scheme val="minor"/>
    </font>
    <font>
      <u/>
      <sz val="11"/>
      <color theme="10"/>
      <name val="Times New Roman"/>
      <family val="1"/>
    </font>
    <font>
      <u/>
      <sz val="11"/>
      <color theme="10"/>
      <name val="Arial Narrow"/>
      <family val="2"/>
    </font>
    <font>
      <b/>
      <sz val="14"/>
      <color theme="1"/>
      <name val="Calibri"/>
      <family val="2"/>
      <scheme val="minor"/>
    </font>
    <font>
      <b/>
      <i/>
      <sz val="11"/>
      <color theme="0" tint="-0.34998626667073579"/>
      <name val="Arial Narrow"/>
      <family val="2"/>
    </font>
    <font>
      <i/>
      <sz val="10"/>
      <color theme="0" tint="-0.34998626667073579"/>
      <name val="Arial Narrow"/>
      <family val="2"/>
    </font>
    <font>
      <sz val="11"/>
      <color theme="0" tint="-0.249977111117893"/>
      <name val="Calibri"/>
      <family val="2"/>
      <scheme val="minor"/>
    </font>
    <font>
      <sz val="11"/>
      <color theme="1"/>
      <name val="Calibri"/>
      <family val="2"/>
    </font>
    <font>
      <i/>
      <sz val="14"/>
      <color theme="0" tint="-0.34998626667073579"/>
      <name val="Arial Narrow"/>
      <family val="2"/>
    </font>
    <font>
      <sz val="10"/>
      <color theme="0" tint="-0.34998626667073579"/>
      <name val="Arial Narrow"/>
      <family val="2"/>
    </font>
    <font>
      <b/>
      <i/>
      <sz val="14"/>
      <name val="Calibri"/>
      <family val="2"/>
      <scheme val="minor"/>
    </font>
    <font>
      <b/>
      <sz val="12"/>
      <color theme="0"/>
      <name val="Calibri"/>
      <family val="2"/>
      <scheme val="minor"/>
    </font>
    <font>
      <b/>
      <sz val="12"/>
      <color theme="1"/>
      <name val="Calibri"/>
      <family val="2"/>
      <scheme val="minor"/>
    </font>
    <font>
      <sz val="11"/>
      <color rgb="FFFF0000"/>
      <name val="Calibri"/>
      <family val="2"/>
      <scheme val="minor"/>
    </font>
    <font>
      <sz val="8"/>
      <color rgb="FF000000"/>
      <name val="Tahoma"/>
      <family val="2"/>
    </font>
    <font>
      <b/>
      <i/>
      <sz val="11"/>
      <color rgb="FFFF0000"/>
      <name val="Calibri"/>
      <family val="2"/>
      <scheme val="minor"/>
    </font>
    <font>
      <b/>
      <u/>
      <sz val="11"/>
      <color theme="1"/>
      <name val="Calibri"/>
      <family val="2"/>
      <scheme val="minor"/>
    </font>
    <font>
      <i/>
      <sz val="12"/>
      <color theme="1"/>
      <name val="Calibri"/>
      <family val="2"/>
      <scheme val="minor"/>
    </font>
    <font>
      <sz val="10"/>
      <color theme="1"/>
      <name val="Arial Narrow"/>
      <family val="2"/>
    </font>
    <font>
      <vertAlign val="superscript"/>
      <sz val="11"/>
      <color theme="1"/>
      <name val="Calibri"/>
      <family val="2"/>
      <scheme val="minor"/>
    </font>
    <font>
      <b/>
      <sz val="12"/>
      <color theme="0" tint="-0.249977111117893"/>
      <name val="Calibri"/>
      <family val="2"/>
      <scheme val="minor"/>
    </font>
    <font>
      <b/>
      <i/>
      <sz val="11"/>
      <name val="Calibri"/>
      <family val="2"/>
      <scheme val="minor"/>
    </font>
    <font>
      <b/>
      <sz val="11"/>
      <name val="Calibri"/>
      <family val="2"/>
      <scheme val="minor"/>
    </font>
    <font>
      <b/>
      <sz val="9"/>
      <color indexed="81"/>
      <name val="Tahoma"/>
      <family val="2"/>
    </font>
    <font>
      <b/>
      <i/>
      <sz val="12"/>
      <color theme="0"/>
      <name val="Calibri"/>
      <family val="2"/>
      <scheme val="minor"/>
    </font>
    <font>
      <sz val="12"/>
      <color theme="0" tint="-0.249977111117893"/>
      <name val="Calibri"/>
      <family val="2"/>
      <scheme val="minor"/>
    </font>
    <font>
      <sz val="12"/>
      <color theme="1"/>
      <name val="Wingdings"/>
      <charset val="2"/>
    </font>
    <font>
      <sz val="12"/>
      <color rgb="FFFF0000"/>
      <name val="Calibri"/>
      <family val="2"/>
      <scheme val="minor"/>
    </font>
    <font>
      <sz val="12"/>
      <color theme="0" tint="-0.34998626667073579"/>
      <name val="Arial Narrow"/>
      <family val="2"/>
    </font>
    <font>
      <sz val="12"/>
      <color theme="0" tint="-0.34998626667073579"/>
      <name val="Times New Roman"/>
      <family val="1"/>
    </font>
    <font>
      <b/>
      <i/>
      <sz val="16"/>
      <color theme="1"/>
      <name val="Calibri"/>
      <family val="2"/>
      <scheme val="minor"/>
    </font>
    <font>
      <b/>
      <sz val="11"/>
      <color rgb="FFFF0000"/>
      <name val="Calibri"/>
      <family val="2"/>
      <scheme val="minor"/>
    </font>
    <font>
      <sz val="8"/>
      <color theme="1"/>
      <name val="Calibri"/>
      <family val="2"/>
      <scheme val="minor"/>
    </font>
    <font>
      <sz val="10"/>
      <name val="Calibri"/>
      <family val="2"/>
      <scheme val="minor"/>
    </font>
    <font>
      <sz val="11"/>
      <color theme="0" tint="-0.14999847407452621"/>
      <name val="Calibri"/>
      <family val="2"/>
      <scheme val="minor"/>
    </font>
    <font>
      <sz val="7"/>
      <name val="Calibri"/>
      <family val="2"/>
      <scheme val="minor"/>
    </font>
    <font>
      <sz val="10"/>
      <color rgb="FFFF0000"/>
      <name val="Arial Narrow"/>
      <family val="2"/>
    </font>
    <font>
      <b/>
      <sz val="12"/>
      <color rgb="FFFF0000"/>
      <name val="Calibri"/>
      <family val="2"/>
      <scheme val="minor"/>
    </font>
    <font>
      <b/>
      <sz val="14"/>
      <color theme="7" tint="0.79998168889431442"/>
      <name val="Calibri"/>
      <family val="2"/>
      <scheme val="minor"/>
    </font>
    <font>
      <b/>
      <i/>
      <sz val="14"/>
      <color theme="0"/>
      <name val="Calibri"/>
      <family val="2"/>
      <scheme val="minor"/>
    </font>
    <font>
      <b/>
      <sz val="11"/>
      <color indexed="81"/>
      <name val="Tahoma"/>
      <family val="2"/>
    </font>
    <font>
      <b/>
      <sz val="12"/>
      <color indexed="81"/>
      <name val="Tahoma"/>
      <family val="2"/>
    </font>
    <font>
      <sz val="11"/>
      <color indexed="81"/>
      <name val="Tahoma"/>
      <family val="2"/>
    </font>
    <font>
      <b/>
      <sz val="11"/>
      <color theme="1"/>
      <name val="Wingdings"/>
      <charset val="2"/>
    </font>
    <font>
      <b/>
      <sz val="11"/>
      <name val="Times New Roman"/>
      <family val="1"/>
    </font>
    <font>
      <b/>
      <sz val="11"/>
      <color theme="0" tint="-0.34998626667073579"/>
      <name val="Times New Roman"/>
      <family val="1"/>
    </font>
    <font>
      <b/>
      <i/>
      <sz val="20"/>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499984740745262"/>
        <bgColor indexed="64"/>
      </patternFill>
    </fill>
    <fill>
      <patternFill patternType="solid">
        <fgColor rgb="FFFFFFCC"/>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medium">
        <color indexed="64"/>
      </bottom>
      <diagonal/>
    </border>
    <border>
      <left/>
      <right/>
      <top/>
      <bottom style="thin">
        <color theme="1"/>
      </bottom>
      <diagonal/>
    </border>
    <border>
      <left style="thin">
        <color theme="0"/>
      </left>
      <right/>
      <top/>
      <bottom/>
      <diagonal/>
    </border>
    <border>
      <left style="thin">
        <color theme="0"/>
      </left>
      <right/>
      <top/>
      <bottom style="thin">
        <color indexed="64"/>
      </bottom>
      <diagonal/>
    </border>
    <border>
      <left/>
      <right/>
      <top style="thick">
        <color theme="7" tint="-0.249977111117893"/>
      </top>
      <bottom style="thick">
        <color theme="7" tint="-0.249977111117893"/>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4">
    <xf numFmtId="0" fontId="0" fillId="0" borderId="0"/>
    <xf numFmtId="0" fontId="3" fillId="0" borderId="0" applyNumberFormat="0" applyFill="0" applyBorder="0" applyAlignment="0" applyProtection="0"/>
    <xf numFmtId="0" fontId="4" fillId="0" borderId="0"/>
    <xf numFmtId="0" fontId="31" fillId="0" borderId="0" applyNumberFormat="0" applyFill="0" applyBorder="0" applyAlignment="0" applyProtection="0">
      <alignment vertical="top"/>
      <protection locked="0"/>
    </xf>
  </cellStyleXfs>
  <cellXfs count="329">
    <xf numFmtId="0" fontId="0" fillId="0" borderId="0" xfId="0"/>
    <xf numFmtId="0" fontId="5" fillId="2" borderId="0" xfId="2" applyFont="1" applyFill="1"/>
    <xf numFmtId="0" fontId="0" fillId="2" borderId="0" xfId="0" applyFill="1"/>
    <xf numFmtId="0" fontId="6" fillId="2" borderId="0" xfId="2" applyFont="1" applyFill="1"/>
    <xf numFmtId="0" fontId="7" fillId="2" borderId="0" xfId="2" applyFont="1" applyFill="1"/>
    <xf numFmtId="0" fontId="8" fillId="2" borderId="0" xfId="2" applyFont="1" applyFill="1"/>
    <xf numFmtId="0" fontId="9" fillId="2" borderId="0" xfId="2" applyFont="1" applyFill="1"/>
    <xf numFmtId="0" fontId="3" fillId="2" borderId="0" xfId="1" applyFill="1"/>
    <xf numFmtId="0" fontId="3" fillId="2" borderId="0" xfId="1" applyFill="1" applyBorder="1" applyAlignment="1" applyProtection="1"/>
    <xf numFmtId="0" fontId="10" fillId="3" borderId="1" xfId="2" applyFont="1" applyFill="1" applyBorder="1"/>
    <xf numFmtId="0" fontId="10" fillId="3" borderId="2" xfId="2" applyFont="1" applyFill="1" applyBorder="1"/>
    <xf numFmtId="0" fontId="4" fillId="3" borderId="2" xfId="2" applyFill="1" applyBorder="1"/>
    <xf numFmtId="14" fontId="11" fillId="3" borderId="2" xfId="2" applyNumberFormat="1" applyFont="1" applyFill="1" applyBorder="1"/>
    <xf numFmtId="0" fontId="4" fillId="3" borderId="3" xfId="2" applyFill="1" applyBorder="1"/>
    <xf numFmtId="0" fontId="10" fillId="2" borderId="0" xfId="2" applyFont="1" applyFill="1"/>
    <xf numFmtId="0" fontId="4" fillId="2" borderId="0" xfId="2" applyFill="1"/>
    <xf numFmtId="0" fontId="12" fillId="3" borderId="4" xfId="2" applyFont="1" applyFill="1" applyBorder="1"/>
    <xf numFmtId="0" fontId="12" fillId="3" borderId="5" xfId="2" applyFont="1" applyFill="1" applyBorder="1"/>
    <xf numFmtId="0" fontId="12" fillId="2" borderId="0" xfId="2" applyFont="1" applyFill="1"/>
    <xf numFmtId="0" fontId="12" fillId="2" borderId="0" xfId="2" applyFont="1" applyFill="1" applyAlignment="1">
      <alignment horizontal="center"/>
    </xf>
    <xf numFmtId="0" fontId="13" fillId="4" borderId="6" xfId="2" applyFont="1" applyFill="1" applyBorder="1"/>
    <xf numFmtId="0" fontId="13" fillId="4" borderId="7" xfId="2" applyFont="1" applyFill="1" applyBorder="1" applyAlignment="1">
      <alignment horizontal="center"/>
    </xf>
    <xf numFmtId="0" fontId="13" fillId="2" borderId="0" xfId="2" applyFont="1" applyFill="1"/>
    <xf numFmtId="0" fontId="13" fillId="2" borderId="0" xfId="2" applyFont="1" applyFill="1" applyAlignment="1">
      <alignment horizontal="center"/>
    </xf>
    <xf numFmtId="0" fontId="14" fillId="2" borderId="0" xfId="2" applyFont="1" applyFill="1" applyAlignment="1">
      <alignment horizontal="center"/>
    </xf>
    <xf numFmtId="164" fontId="14" fillId="0" borderId="8" xfId="2" applyNumberFormat="1" applyFont="1" applyBorder="1" applyAlignment="1">
      <alignment horizontal="center"/>
    </xf>
    <xf numFmtId="164" fontId="14" fillId="2" borderId="0" xfId="2" applyNumberFormat="1" applyFont="1" applyFill="1" applyAlignment="1">
      <alignment horizontal="center"/>
    </xf>
    <xf numFmtId="0" fontId="14" fillId="2" borderId="0" xfId="2" applyFont="1" applyFill="1"/>
    <xf numFmtId="0" fontId="15" fillId="2" borderId="0" xfId="2" applyFont="1" applyFill="1" applyAlignment="1">
      <alignment horizontal="left"/>
    </xf>
    <xf numFmtId="37" fontId="15" fillId="5" borderId="0" xfId="2" applyNumberFormat="1" applyFont="1" applyFill="1" applyAlignment="1">
      <alignment horizontal="center"/>
    </xf>
    <xf numFmtId="164" fontId="16" fillId="2" borderId="0" xfId="2" applyNumberFormat="1" applyFont="1" applyFill="1" applyAlignment="1">
      <alignment horizontal="center"/>
    </xf>
    <xf numFmtId="37" fontId="15" fillId="2" borderId="0" xfId="2" applyNumberFormat="1" applyFont="1" applyFill="1" applyAlignment="1">
      <alignment horizontal="center"/>
    </xf>
    <xf numFmtId="0" fontId="16" fillId="2" borderId="9" xfId="2" applyFont="1" applyFill="1" applyBorder="1"/>
    <xf numFmtId="37" fontId="16" fillId="2" borderId="9" xfId="2" applyNumberFormat="1" applyFont="1" applyFill="1" applyBorder="1" applyAlignment="1">
      <alignment horizontal="center"/>
    </xf>
    <xf numFmtId="164" fontId="16" fillId="2" borderId="9" xfId="2" applyNumberFormat="1" applyFont="1" applyFill="1" applyBorder="1" applyAlignment="1">
      <alignment horizontal="center"/>
    </xf>
    <xf numFmtId="0" fontId="16" fillId="2" borderId="0" xfId="2" applyFont="1" applyFill="1"/>
    <xf numFmtId="37" fontId="16" fillId="2" borderId="0" xfId="2" applyNumberFormat="1" applyFont="1" applyFill="1" applyAlignment="1">
      <alignment horizontal="center"/>
    </xf>
    <xf numFmtId="0" fontId="14" fillId="2" borderId="10" xfId="2" applyFont="1" applyFill="1" applyBorder="1"/>
    <xf numFmtId="0" fontId="14" fillId="2" borderId="11" xfId="2" applyFont="1" applyFill="1" applyBorder="1" applyAlignment="1">
      <alignment horizontal="center"/>
    </xf>
    <xf numFmtId="164" fontId="14" fillId="2" borderId="12" xfId="2" applyNumberFormat="1" applyFont="1" applyFill="1" applyBorder="1" applyAlignment="1">
      <alignment horizontal="center"/>
    </xf>
    <xf numFmtId="0" fontId="14" fillId="2" borderId="4" xfId="2" applyFont="1" applyFill="1" applyBorder="1"/>
    <xf numFmtId="37" fontId="14" fillId="2" borderId="0" xfId="2" applyNumberFormat="1" applyFont="1" applyFill="1" applyAlignment="1">
      <alignment horizontal="center"/>
    </xf>
    <xf numFmtId="164" fontId="14" fillId="2" borderId="8" xfId="2" applyNumberFormat="1" applyFont="1" applyFill="1" applyBorder="1" applyAlignment="1">
      <alignment horizontal="center"/>
    </xf>
    <xf numFmtId="0" fontId="17" fillId="2" borderId="0" xfId="2" applyFont="1" applyFill="1"/>
    <xf numFmtId="0" fontId="18" fillId="2" borderId="13" xfId="2" applyFont="1" applyFill="1" applyBorder="1"/>
    <xf numFmtId="0" fontId="18" fillId="2" borderId="14" xfId="2" applyFont="1" applyFill="1" applyBorder="1" applyAlignment="1">
      <alignment horizontal="center"/>
    </xf>
    <xf numFmtId="164" fontId="18" fillId="2" borderId="15" xfId="2" applyNumberFormat="1" applyFont="1" applyFill="1" applyBorder="1" applyAlignment="1">
      <alignment horizontal="center"/>
    </xf>
    <xf numFmtId="0" fontId="19" fillId="2" borderId="0" xfId="0" applyFont="1" applyFill="1"/>
    <xf numFmtId="0" fontId="18" fillId="2" borderId="0" xfId="2" applyFont="1" applyFill="1"/>
    <xf numFmtId="0" fontId="18" fillId="2" borderId="0" xfId="2" applyFont="1" applyFill="1" applyAlignment="1">
      <alignment horizontal="center"/>
    </xf>
    <xf numFmtId="164" fontId="18" fillId="2" borderId="0" xfId="2" applyNumberFormat="1" applyFont="1" applyFill="1" applyAlignment="1">
      <alignment horizontal="center"/>
    </xf>
    <xf numFmtId="42" fontId="14" fillId="2" borderId="0" xfId="2" applyNumberFormat="1" applyFont="1" applyFill="1" applyAlignment="1">
      <alignment horizontal="center"/>
    </xf>
    <xf numFmtId="44" fontId="14" fillId="2" borderId="0" xfId="2" applyNumberFormat="1" applyFont="1" applyFill="1" applyAlignment="1">
      <alignment horizontal="center" vertical="center"/>
    </xf>
    <xf numFmtId="0" fontId="14" fillId="2" borderId="0" xfId="2" applyFont="1" applyFill="1" applyAlignment="1">
      <alignment horizontal="left" vertical="center" wrapText="1"/>
    </xf>
    <xf numFmtId="4" fontId="14" fillId="2" borderId="0" xfId="2" applyNumberFormat="1" applyFont="1" applyFill="1" applyAlignment="1">
      <alignment horizontal="center"/>
    </xf>
    <xf numFmtId="42" fontId="14" fillId="3" borderId="2" xfId="2" applyNumberFormat="1" applyFont="1" applyFill="1" applyBorder="1"/>
    <xf numFmtId="4" fontId="14" fillId="3" borderId="2" xfId="2" applyNumberFormat="1" applyFont="1" applyFill="1" applyBorder="1" applyAlignment="1">
      <alignment horizontal="center"/>
    </xf>
    <xf numFmtId="4" fontId="14" fillId="3" borderId="3" xfId="2" applyNumberFormat="1" applyFont="1" applyFill="1" applyBorder="1" applyAlignment="1">
      <alignment horizontal="center"/>
    </xf>
    <xf numFmtId="42" fontId="14" fillId="2" borderId="0" xfId="2" applyNumberFormat="1" applyFont="1" applyFill="1"/>
    <xf numFmtId="0" fontId="20" fillId="2" borderId="0" xfId="2" applyFont="1" applyFill="1"/>
    <xf numFmtId="4" fontId="20" fillId="2" borderId="0" xfId="2" applyNumberFormat="1" applyFont="1" applyFill="1" applyAlignment="1">
      <alignment horizontal="center"/>
    </xf>
    <xf numFmtId="164" fontId="14" fillId="0" borderId="12" xfId="2" applyNumberFormat="1" applyFont="1" applyBorder="1" applyAlignment="1">
      <alignment horizontal="center"/>
    </xf>
    <xf numFmtId="0" fontId="8" fillId="2" borderId="0" xfId="2" applyFont="1" applyFill="1" applyAlignment="1">
      <alignment horizontal="center"/>
    </xf>
    <xf numFmtId="44" fontId="14" fillId="2" borderId="0" xfId="2" applyNumberFormat="1" applyFont="1" applyFill="1" applyAlignment="1">
      <alignment horizontal="center"/>
    </xf>
    <xf numFmtId="0" fontId="23"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xf>
    <xf numFmtId="0" fontId="25" fillId="2" borderId="0" xfId="0" applyFont="1" applyFill="1" applyAlignment="1">
      <alignment vertical="center"/>
    </xf>
    <xf numFmtId="0" fontId="0" fillId="2" borderId="0" xfId="0" applyFill="1" applyAlignment="1">
      <alignment horizontal="left" vertical="center"/>
    </xf>
    <xf numFmtId="0" fontId="29" fillId="2" borderId="0" xfId="2" applyFont="1" applyFill="1"/>
    <xf numFmtId="0" fontId="30" fillId="2" borderId="0" xfId="0" applyFont="1" applyFill="1" applyAlignment="1">
      <alignment horizontal="left" vertical="center"/>
    </xf>
    <xf numFmtId="0" fontId="32" fillId="2" borderId="0" xfId="3" applyFont="1" applyFill="1" applyBorder="1" applyAlignment="1" applyProtection="1"/>
    <xf numFmtId="0" fontId="0" fillId="2" borderId="0" xfId="0" applyFill="1" applyAlignment="1">
      <alignment horizontal="right" vertical="center"/>
    </xf>
    <xf numFmtId="0" fontId="26" fillId="2" borderId="0" xfId="0" applyFont="1" applyFill="1" applyAlignment="1">
      <alignment horizontal="center" vertical="center"/>
    </xf>
    <xf numFmtId="0" fontId="34" fillId="2" borderId="0" xfId="2" applyFont="1" applyFill="1"/>
    <xf numFmtId="0" fontId="35" fillId="2" borderId="0" xfId="2" applyFont="1" applyFill="1" applyAlignment="1">
      <alignment horizontal="center"/>
    </xf>
    <xf numFmtId="0" fontId="0" fillId="2" borderId="0" xfId="0" applyFill="1" applyAlignment="1">
      <alignment horizontal="left"/>
    </xf>
    <xf numFmtId="0" fontId="0" fillId="0" borderId="4" xfId="0" applyBorder="1" applyAlignment="1">
      <alignment horizontal="left" vertical="center"/>
    </xf>
    <xf numFmtId="0" fontId="38" fillId="2" borderId="0" xfId="2" applyFont="1" applyFill="1"/>
    <xf numFmtId="0" fontId="39" fillId="2" borderId="0" xfId="2" applyFont="1" applyFill="1"/>
    <xf numFmtId="0" fontId="39" fillId="2" borderId="0" xfId="2" applyFont="1" applyFill="1" applyAlignment="1">
      <alignment horizontal="center"/>
    </xf>
    <xf numFmtId="42" fontId="39" fillId="2" borderId="0" xfId="2" applyNumberFormat="1" applyFont="1" applyFill="1"/>
    <xf numFmtId="0" fontId="28" fillId="2" borderId="0" xfId="0" applyFont="1" applyFill="1" applyAlignment="1">
      <alignment horizontal="left" vertical="center"/>
    </xf>
    <xf numFmtId="0" fontId="0" fillId="0" borderId="10" xfId="0" applyBorder="1" applyAlignment="1">
      <alignment horizontal="left" vertical="center"/>
    </xf>
    <xf numFmtId="0" fontId="0" fillId="0" borderId="9" xfId="0" applyBorder="1" applyAlignment="1">
      <alignment horizontal="center" vertical="center"/>
    </xf>
    <xf numFmtId="0" fontId="0" fillId="2" borderId="0" xfId="0" applyFill="1" applyAlignment="1">
      <alignment horizontal="center" vertical="center"/>
    </xf>
    <xf numFmtId="0" fontId="26" fillId="2" borderId="0" xfId="0" applyFont="1" applyFill="1" applyAlignment="1">
      <alignment vertical="center"/>
    </xf>
    <xf numFmtId="164" fontId="30" fillId="2" borderId="0" xfId="2" applyNumberFormat="1" applyFont="1" applyFill="1" applyAlignment="1">
      <alignment horizontal="center"/>
    </xf>
    <xf numFmtId="44" fontId="9" fillId="2" borderId="0" xfId="2" applyNumberFormat="1" applyFont="1" applyFill="1"/>
    <xf numFmtId="164" fontId="39" fillId="2" borderId="0" xfId="2" applyNumberFormat="1" applyFont="1" applyFill="1"/>
    <xf numFmtId="0" fontId="0" fillId="7" borderId="0" xfId="0" applyFill="1"/>
    <xf numFmtId="0" fontId="0" fillId="2" borderId="0" xfId="0" applyFill="1" applyAlignment="1">
      <alignment horizontal="center"/>
    </xf>
    <xf numFmtId="0" fontId="22" fillId="2" borderId="0" xfId="0" applyFont="1" applyFill="1" applyAlignment="1">
      <alignment horizontal="right"/>
    </xf>
    <xf numFmtId="14" fontId="22" fillId="2" borderId="0" xfId="0" applyNumberFormat="1" applyFont="1" applyFill="1" applyAlignment="1">
      <alignment horizontal="center"/>
    </xf>
    <xf numFmtId="0" fontId="43" fillId="2" borderId="0" xfId="0" applyFont="1" applyFill="1"/>
    <xf numFmtId="0" fontId="45" fillId="2" borderId="0" xfId="0" applyFont="1" applyFill="1" applyAlignment="1">
      <alignment vertical="center"/>
    </xf>
    <xf numFmtId="0" fontId="46" fillId="2" borderId="0" xfId="0" applyFont="1" applyFill="1" applyAlignment="1">
      <alignment vertical="center"/>
    </xf>
    <xf numFmtId="0" fontId="3" fillId="2" borderId="0" xfId="1" applyFill="1" applyAlignment="1">
      <alignment vertical="center"/>
    </xf>
    <xf numFmtId="0" fontId="43" fillId="2" borderId="0" xfId="0" applyFont="1" applyFill="1" applyAlignment="1">
      <alignment vertical="center"/>
    </xf>
    <xf numFmtId="0" fontId="0" fillId="2" borderId="0" xfId="0" applyFill="1" applyAlignment="1">
      <alignment horizontal="left" vertical="top"/>
    </xf>
    <xf numFmtId="0" fontId="0" fillId="2" borderId="17" xfId="0" applyFill="1" applyBorder="1"/>
    <xf numFmtId="0" fontId="43" fillId="2" borderId="0" xfId="0" applyFont="1" applyFill="1" applyAlignment="1">
      <alignment horizontal="center" vertical="center"/>
    </xf>
    <xf numFmtId="0" fontId="0" fillId="2" borderId="17" xfId="0" applyFill="1" applyBorder="1" applyAlignment="1">
      <alignment vertical="center"/>
    </xf>
    <xf numFmtId="0" fontId="0" fillId="2" borderId="9" xfId="0" applyFill="1" applyBorder="1" applyAlignment="1">
      <alignment vertical="center"/>
    </xf>
    <xf numFmtId="0" fontId="0" fillId="2" borderId="9" xfId="0" applyFill="1" applyBorder="1"/>
    <xf numFmtId="0" fontId="0" fillId="2" borderId="9" xfId="0" applyFill="1" applyBorder="1" applyAlignment="1">
      <alignment horizontal="right" vertical="center"/>
    </xf>
    <xf numFmtId="0" fontId="0" fillId="2" borderId="9" xfId="0" applyFill="1" applyBorder="1" applyAlignment="1" applyProtection="1">
      <alignment horizontal="right" vertical="center"/>
      <protection locked="0"/>
    </xf>
    <xf numFmtId="0" fontId="28" fillId="2" borderId="0" xfId="0" applyFont="1" applyFill="1" applyAlignment="1">
      <alignment horizontal="right" vertical="center"/>
    </xf>
    <xf numFmtId="0" fontId="33" fillId="2" borderId="0" xfId="0" applyFont="1" applyFill="1"/>
    <xf numFmtId="0" fontId="0" fillId="2" borderId="0" xfId="0" applyFill="1" applyAlignment="1">
      <alignment vertical="center" wrapText="1"/>
    </xf>
    <xf numFmtId="0" fontId="0" fillId="2" borderId="8" xfId="0" applyFill="1" applyBorder="1" applyAlignment="1">
      <alignment horizontal="center" vertical="center" wrapText="1"/>
    </xf>
    <xf numFmtId="0" fontId="0" fillId="0" borderId="19" xfId="0" quotePrefix="1" applyBorder="1" applyAlignment="1">
      <alignment horizontal="center" vertical="center"/>
    </xf>
    <xf numFmtId="0" fontId="0" fillId="0" borderId="20" xfId="0" quotePrefix="1" applyBorder="1" applyAlignment="1">
      <alignment horizontal="center" vertical="center"/>
    </xf>
    <xf numFmtId="165" fontId="36" fillId="0" borderId="9" xfId="0" applyNumberFormat="1" applyFont="1" applyBorder="1" applyAlignment="1">
      <alignment horizontal="center" vertical="center"/>
    </xf>
    <xf numFmtId="165" fontId="50" fillId="0" borderId="9" xfId="0" applyNumberFormat="1" applyFont="1" applyBorder="1" applyAlignment="1">
      <alignment horizontal="center" vertical="center"/>
    </xf>
    <xf numFmtId="0" fontId="40" fillId="2" borderId="0" xfId="2" applyFont="1" applyFill="1"/>
    <xf numFmtId="0" fontId="51" fillId="2" borderId="0" xfId="2" applyFont="1" applyFill="1"/>
    <xf numFmtId="0" fontId="52" fillId="2" borderId="0" xfId="2" applyFont="1" applyFill="1"/>
    <xf numFmtId="0" fontId="51" fillId="2" borderId="0" xfId="2" applyFont="1" applyFill="1" applyAlignment="1">
      <alignment horizontal="center"/>
    </xf>
    <xf numFmtId="0" fontId="0" fillId="2" borderId="16" xfId="0" applyFill="1" applyBorder="1" applyAlignment="1">
      <alignment vertical="center"/>
    </xf>
    <xf numFmtId="0" fontId="23" fillId="4" borderId="4" xfId="0" applyFont="1" applyFill="1" applyBorder="1"/>
    <xf numFmtId="0" fontId="0" fillId="2" borderId="5" xfId="0" applyFill="1" applyBorder="1" applyAlignment="1">
      <alignment horizontal="center"/>
    </xf>
    <xf numFmtId="166" fontId="0" fillId="2" borderId="5" xfId="0" applyNumberFormat="1" applyFill="1" applyBorder="1" applyAlignment="1">
      <alignment horizontal="center"/>
    </xf>
    <xf numFmtId="0" fontId="42" fillId="4" borderId="4" xfId="0" applyFont="1" applyFill="1" applyBorder="1"/>
    <xf numFmtId="166" fontId="42" fillId="2" borderId="5" xfId="0" applyNumberFormat="1" applyFont="1" applyFill="1" applyBorder="1" applyAlignment="1">
      <alignment horizontal="center"/>
    </xf>
    <xf numFmtId="0" fontId="0" fillId="2" borderId="5" xfId="0" applyFill="1" applyBorder="1"/>
    <xf numFmtId="0" fontId="0" fillId="2" borderId="11" xfId="0" applyFill="1" applyBorder="1"/>
    <xf numFmtId="0" fontId="2" fillId="8" borderId="6" xfId="0" applyFont="1" applyFill="1" applyBorder="1" applyAlignment="1">
      <alignment vertical="center"/>
    </xf>
    <xf numFmtId="0" fontId="2" fillId="8" borderId="16" xfId="0" applyFont="1" applyFill="1" applyBorder="1" applyAlignment="1">
      <alignment horizontal="center" vertical="center"/>
    </xf>
    <xf numFmtId="0" fontId="2" fillId="8" borderId="16" xfId="0" applyFont="1" applyFill="1" applyBorder="1" applyAlignment="1">
      <alignment horizontal="right" vertical="center"/>
    </xf>
    <xf numFmtId="165" fontId="2" fillId="8" borderId="16" xfId="0" applyNumberFormat="1" applyFont="1" applyFill="1" applyBorder="1" applyAlignment="1">
      <alignment horizontal="center" vertical="center"/>
    </xf>
    <xf numFmtId="165" fontId="0" fillId="8" borderId="16" xfId="0" applyNumberFormat="1" applyFill="1" applyBorder="1" applyAlignment="1">
      <alignment horizontal="center" vertical="center"/>
    </xf>
    <xf numFmtId="165" fontId="42" fillId="8" borderId="16" xfId="0" applyNumberFormat="1" applyFont="1" applyFill="1" applyBorder="1" applyAlignment="1">
      <alignment horizontal="center" vertical="center"/>
    </xf>
    <xf numFmtId="0" fontId="2" fillId="8" borderId="1" xfId="0" applyFont="1" applyFill="1" applyBorder="1" applyAlignment="1">
      <alignment vertical="center"/>
    </xf>
    <xf numFmtId="0" fontId="2" fillId="8" borderId="2" xfId="0" applyFont="1" applyFill="1" applyBorder="1" applyAlignment="1">
      <alignment horizontal="center" vertical="center"/>
    </xf>
    <xf numFmtId="0" fontId="2" fillId="8" borderId="2" xfId="0" quotePrefix="1" applyFont="1" applyFill="1" applyBorder="1" applyAlignment="1">
      <alignment horizontal="center" vertical="center"/>
    </xf>
    <xf numFmtId="0" fontId="4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0" fillId="0" borderId="0" xfId="0" applyAlignment="1">
      <alignment horizontal="center" vertical="center"/>
    </xf>
    <xf numFmtId="165" fontId="36" fillId="0" borderId="0" xfId="0" applyNumberFormat="1" applyFont="1" applyAlignment="1">
      <alignment horizontal="center" vertical="center"/>
    </xf>
    <xf numFmtId="0" fontId="50" fillId="0" borderId="0" xfId="0" applyFont="1" applyAlignment="1">
      <alignment horizontal="center" vertical="center"/>
    </xf>
    <xf numFmtId="0" fontId="36" fillId="0" borderId="0" xfId="0" applyFont="1" applyAlignment="1">
      <alignment horizontal="center" vertical="center"/>
    </xf>
    <xf numFmtId="165" fontId="50" fillId="0" borderId="0" xfId="0" applyNumberFormat="1" applyFont="1" applyAlignment="1">
      <alignment horizontal="center" vertical="center"/>
    </xf>
    <xf numFmtId="0" fontId="42" fillId="0" borderId="4" xfId="0" applyFont="1" applyBorder="1" applyAlignment="1">
      <alignment horizontal="left" vertical="center"/>
    </xf>
    <xf numFmtId="0" fontId="19" fillId="0" borderId="0" xfId="0" applyFont="1" applyAlignment="1">
      <alignment horizontal="center" vertical="center"/>
    </xf>
    <xf numFmtId="0" fontId="19" fillId="0" borderId="19" xfId="0" quotePrefix="1" applyFont="1" applyBorder="1" applyAlignment="1">
      <alignment horizontal="center" vertical="center"/>
    </xf>
    <xf numFmtId="0" fontId="55" fillId="0" borderId="0" xfId="0" applyFont="1" applyAlignment="1">
      <alignment horizontal="center" vertical="center"/>
    </xf>
    <xf numFmtId="0" fontId="19" fillId="2" borderId="0" xfId="0" applyFont="1" applyFill="1" applyAlignment="1">
      <alignment vertical="center"/>
    </xf>
    <xf numFmtId="0" fontId="57" fillId="2" borderId="0" xfId="0" applyFont="1" applyFill="1"/>
    <xf numFmtId="0" fontId="58" fillId="2" borderId="0" xfId="2" applyFont="1" applyFill="1" applyAlignment="1">
      <alignment horizontal="center"/>
    </xf>
    <xf numFmtId="164" fontId="58" fillId="2" borderId="0" xfId="2" applyNumberFormat="1" applyFont="1" applyFill="1"/>
    <xf numFmtId="0" fontId="59" fillId="2" borderId="0" xfId="2" applyFont="1" applyFill="1"/>
    <xf numFmtId="0" fontId="60" fillId="2" borderId="0" xfId="0" applyFont="1" applyFill="1" applyAlignment="1">
      <alignment vertical="center"/>
    </xf>
    <xf numFmtId="0" fontId="2" fillId="2" borderId="0" xfId="0" applyFont="1" applyFill="1" applyAlignment="1">
      <alignment vertical="center"/>
    </xf>
    <xf numFmtId="0" fontId="26" fillId="2" borderId="0" xfId="0" applyFont="1" applyFill="1"/>
    <xf numFmtId="0" fontId="3" fillId="2" borderId="0" xfId="1" applyFill="1" applyAlignment="1">
      <alignment horizontal="center" vertical="center" wrapText="1"/>
    </xf>
    <xf numFmtId="0" fontId="2" fillId="2" borderId="0" xfId="0" applyFont="1" applyFill="1"/>
    <xf numFmtId="0" fontId="3" fillId="2" borderId="0" xfId="1" applyFill="1" applyBorder="1"/>
    <xf numFmtId="0" fontId="0" fillId="2" borderId="0" xfId="0" applyFill="1" applyAlignment="1">
      <alignment horizontal="left" wrapText="1"/>
    </xf>
    <xf numFmtId="0" fontId="61" fillId="2" borderId="0" xfId="0" applyFont="1" applyFill="1"/>
    <xf numFmtId="0" fontId="3" fillId="0" borderId="0" xfId="1" applyAlignment="1">
      <alignment horizontal="left" vertical="center" wrapText="1" indent="1"/>
    </xf>
    <xf numFmtId="0" fontId="62" fillId="2" borderId="0" xfId="0" applyFont="1" applyFill="1"/>
    <xf numFmtId="0" fontId="0" fillId="2" borderId="21" xfId="0" applyFill="1" applyBorder="1" applyAlignment="1">
      <alignment horizontal="left" vertical="top"/>
    </xf>
    <xf numFmtId="0" fontId="0" fillId="2" borderId="21" xfId="0" applyFill="1" applyBorder="1" applyAlignment="1">
      <alignment horizontal="left" vertical="top" wrapText="1"/>
    </xf>
    <xf numFmtId="0" fontId="64" fillId="2" borderId="21" xfId="0" applyFont="1" applyFill="1" applyBorder="1" applyAlignment="1">
      <alignment horizontal="left" vertical="top" wrapText="1"/>
    </xf>
    <xf numFmtId="0" fontId="0" fillId="2" borderId="0" xfId="0" applyFill="1" applyAlignment="1">
      <alignment horizontal="center" vertical="top"/>
    </xf>
    <xf numFmtId="0" fontId="64" fillId="2" borderId="0" xfId="0" applyFont="1" applyFill="1" applyAlignment="1">
      <alignment horizontal="center" vertical="top"/>
    </xf>
    <xf numFmtId="0" fontId="64" fillId="2" borderId="0" xfId="0" applyFont="1" applyFill="1" applyAlignment="1">
      <alignment horizontal="center"/>
    </xf>
    <xf numFmtId="0" fontId="64" fillId="2" borderId="0" xfId="0" applyFont="1" applyFill="1"/>
    <xf numFmtId="0" fontId="30" fillId="2" borderId="0" xfId="0" applyFont="1" applyFill="1" applyAlignment="1">
      <alignment horizontal="left" vertical="top"/>
    </xf>
    <xf numFmtId="0" fontId="43" fillId="2" borderId="0" xfId="0" applyFont="1" applyFill="1" applyAlignment="1">
      <alignment horizontal="right" vertical="center"/>
    </xf>
    <xf numFmtId="0" fontId="66" fillId="2" borderId="0" xfId="2" applyFont="1" applyFill="1" applyAlignment="1">
      <alignment horizontal="left" vertical="center" wrapText="1"/>
    </xf>
    <xf numFmtId="0" fontId="43" fillId="2" borderId="17" xfId="0" applyFont="1" applyFill="1" applyBorder="1"/>
    <xf numFmtId="0" fontId="43" fillId="2" borderId="0" xfId="0" applyFont="1" applyFill="1" applyAlignment="1">
      <alignment horizontal="left" vertical="center"/>
    </xf>
    <xf numFmtId="0" fontId="0" fillId="2" borderId="4" xfId="0" applyFill="1" applyBorder="1"/>
    <xf numFmtId="0" fontId="0" fillId="4" borderId="4" xfId="0" applyFill="1" applyBorder="1"/>
    <xf numFmtId="0" fontId="48" fillId="2" borderId="4" xfId="2" applyFont="1" applyFill="1" applyBorder="1" applyAlignment="1">
      <alignment horizontal="left" vertical="center"/>
    </xf>
    <xf numFmtId="0" fontId="42" fillId="2" borderId="0" xfId="0" applyFont="1" applyFill="1" applyAlignment="1">
      <alignment vertical="center"/>
    </xf>
    <xf numFmtId="0" fontId="0" fillId="0" borderId="5" xfId="0" applyBorder="1" applyAlignment="1">
      <alignment horizontal="center" vertical="center"/>
    </xf>
    <xf numFmtId="0" fontId="19" fillId="0" borderId="5" xfId="0" applyFont="1" applyBorder="1" applyAlignment="1">
      <alignment horizontal="center" vertical="center"/>
    </xf>
    <xf numFmtId="165" fontId="0" fillId="0" borderId="5" xfId="0" applyNumberFormat="1" applyBorder="1" applyAlignment="1">
      <alignment horizontal="center" vertical="center"/>
    </xf>
    <xf numFmtId="165" fontId="0" fillId="0" borderId="11" xfId="0" applyNumberFormat="1" applyBorder="1" applyAlignment="1">
      <alignment horizontal="center" vertical="center"/>
    </xf>
    <xf numFmtId="165" fontId="0" fillId="8" borderId="7" xfId="0" applyNumberFormat="1" applyFill="1" applyBorder="1" applyAlignment="1">
      <alignment horizontal="center" vertical="center"/>
    </xf>
    <xf numFmtId="0" fontId="0" fillId="6" borderId="8" xfId="0" applyFill="1" applyBorder="1" applyAlignment="1">
      <alignment horizontal="center" vertical="center" wrapText="1"/>
    </xf>
    <xf numFmtId="0" fontId="0" fillId="2" borderId="4" xfId="0" applyFill="1" applyBorder="1" applyAlignment="1">
      <alignment vertical="center"/>
    </xf>
    <xf numFmtId="166" fontId="0" fillId="2" borderId="5" xfId="0" applyNumberFormat="1" applyFill="1" applyBorder="1" applyAlignment="1">
      <alignment horizontal="center" vertical="center"/>
    </xf>
    <xf numFmtId="0" fontId="51" fillId="2" borderId="0" xfId="2" applyFont="1" applyFill="1" applyAlignment="1">
      <alignment horizontal="center" vertical="center"/>
    </xf>
    <xf numFmtId="164" fontId="30" fillId="2" borderId="0" xfId="2" applyNumberFormat="1" applyFont="1" applyFill="1" applyAlignment="1">
      <alignment horizontal="center" vertical="center"/>
    </xf>
    <xf numFmtId="0" fontId="4" fillId="2" borderId="0" xfId="2" applyFill="1" applyAlignment="1">
      <alignment vertical="center"/>
    </xf>
    <xf numFmtId="0" fontId="39" fillId="2" borderId="0" xfId="2" applyFont="1" applyFill="1" applyAlignment="1">
      <alignment horizontal="center" vertical="center"/>
    </xf>
    <xf numFmtId="164" fontId="39" fillId="2" borderId="0" xfId="2" applyNumberFormat="1" applyFont="1" applyFill="1" applyAlignment="1">
      <alignment vertical="center"/>
    </xf>
    <xf numFmtId="0" fontId="9" fillId="2" borderId="0" xfId="2" applyFont="1" applyFill="1" applyAlignment="1">
      <alignment vertical="center"/>
    </xf>
    <xf numFmtId="0" fontId="43" fillId="9" borderId="4" xfId="0" applyFont="1" applyFill="1" applyBorder="1" applyAlignment="1">
      <alignment horizontal="center" vertical="center"/>
    </xf>
    <xf numFmtId="0" fontId="4" fillId="2" borderId="0" xfId="2" applyFill="1" applyAlignment="1">
      <alignment horizontal="center" vertical="center"/>
    </xf>
    <xf numFmtId="164" fontId="39" fillId="2" borderId="0" xfId="2" applyNumberFormat="1" applyFont="1" applyFill="1" applyAlignment="1">
      <alignment horizontal="center" vertical="center"/>
    </xf>
    <xf numFmtId="0" fontId="9" fillId="2" borderId="0" xfId="2" applyFont="1" applyFill="1" applyAlignment="1">
      <alignment horizontal="center" vertical="center"/>
    </xf>
    <xf numFmtId="166" fontId="42" fillId="2" borderId="16" xfId="0" applyNumberFormat="1" applyFont="1" applyFill="1" applyBorder="1" applyAlignment="1">
      <alignment horizontal="center" vertical="center"/>
    </xf>
    <xf numFmtId="166" fontId="36" fillId="2" borderId="6" xfId="0" applyNumberFormat="1" applyFont="1" applyFill="1" applyBorder="1" applyAlignment="1">
      <alignment horizontal="center" vertical="center"/>
    </xf>
    <xf numFmtId="166" fontId="36" fillId="2" borderId="16" xfId="0" applyNumberFormat="1" applyFont="1" applyFill="1" applyBorder="1" applyAlignment="1">
      <alignment horizontal="center" vertical="center"/>
    </xf>
    <xf numFmtId="166" fontId="36" fillId="2" borderId="7" xfId="0" applyNumberFormat="1" applyFont="1" applyFill="1" applyBorder="1" applyAlignment="1">
      <alignment horizontal="center" vertical="center"/>
    </xf>
    <xf numFmtId="0" fontId="48" fillId="2" borderId="1" xfId="2" applyFont="1" applyFill="1" applyBorder="1" applyAlignment="1">
      <alignment horizontal="left" vertical="center"/>
    </xf>
    <xf numFmtId="0" fontId="40" fillId="2" borderId="2" xfId="2" applyFont="1" applyFill="1" applyBorder="1"/>
    <xf numFmtId="0" fontId="0" fillId="2" borderId="2" xfId="0" applyFill="1" applyBorder="1"/>
    <xf numFmtId="0" fontId="2" fillId="2" borderId="2" xfId="0" applyFont="1" applyFill="1" applyBorder="1" applyAlignment="1">
      <alignment vertical="center"/>
    </xf>
    <xf numFmtId="0" fontId="2" fillId="2" borderId="3" xfId="0" applyFont="1" applyFill="1" applyBorder="1" applyAlignment="1">
      <alignment vertical="center"/>
    </xf>
    <xf numFmtId="0" fontId="2" fillId="2" borderId="5" xfId="0" applyFont="1" applyFill="1" applyBorder="1" applyAlignment="1">
      <alignment vertical="center"/>
    </xf>
    <xf numFmtId="0" fontId="48" fillId="2" borderId="10" xfId="2" applyFont="1" applyFill="1" applyBorder="1" applyAlignment="1">
      <alignment horizontal="left" vertical="center"/>
    </xf>
    <xf numFmtId="0" fontId="40" fillId="2" borderId="9" xfId="2" applyFont="1" applyFill="1" applyBorder="1"/>
    <xf numFmtId="0" fontId="2" fillId="2" borderId="9" xfId="0" applyFont="1" applyFill="1" applyBorder="1" applyAlignment="1">
      <alignment vertical="center"/>
    </xf>
    <xf numFmtId="0" fontId="2" fillId="2" borderId="11" xfId="0" applyFont="1" applyFill="1" applyBorder="1" applyAlignment="1">
      <alignment vertical="center"/>
    </xf>
    <xf numFmtId="0" fontId="68" fillId="2" borderId="0" xfId="0" applyFont="1" applyFill="1"/>
    <xf numFmtId="0" fontId="54" fillId="2" borderId="0" xfId="0" applyFont="1" applyFill="1"/>
    <xf numFmtId="0" fontId="1" fillId="2" borderId="0" xfId="0" applyFont="1" applyFill="1"/>
    <xf numFmtId="0" fontId="43" fillId="0" borderId="0" xfId="0" applyFont="1"/>
    <xf numFmtId="0" fontId="68" fillId="9" borderId="1" xfId="0" applyFont="1" applyFill="1" applyBorder="1"/>
    <xf numFmtId="0" fontId="43" fillId="9" borderId="2" xfId="0" applyFont="1" applyFill="1" applyBorder="1"/>
    <xf numFmtId="0" fontId="69" fillId="9" borderId="2" xfId="0" applyFont="1" applyFill="1" applyBorder="1"/>
    <xf numFmtId="0" fontId="0" fillId="9" borderId="2" xfId="0" applyFill="1" applyBorder="1"/>
    <xf numFmtId="0" fontId="1" fillId="9" borderId="3" xfId="0" applyFont="1" applyFill="1" applyBorder="1"/>
    <xf numFmtId="0" fontId="0" fillId="2" borderId="9" xfId="0" applyFill="1" applyBorder="1" applyAlignment="1">
      <alignment horizontal="left" vertical="center"/>
    </xf>
    <xf numFmtId="0" fontId="67" fillId="9" borderId="0" xfId="0" applyFont="1" applyFill="1" applyAlignment="1">
      <alignment horizontal="center" vertical="center"/>
    </xf>
    <xf numFmtId="0" fontId="41" fillId="9" borderId="0" xfId="0" applyFont="1" applyFill="1" applyAlignment="1">
      <alignment horizontal="center" vertical="center"/>
    </xf>
    <xf numFmtId="166" fontId="0" fillId="2" borderId="0" xfId="0" applyNumberFormat="1" applyFill="1" applyAlignment="1">
      <alignment horizontal="center" vertical="center"/>
    </xf>
    <xf numFmtId="0" fontId="28" fillId="2" borderId="0" xfId="0" applyFont="1" applyFill="1" applyAlignment="1">
      <alignment horizontal="right"/>
    </xf>
    <xf numFmtId="166" fontId="0" fillId="2" borderId="0" xfId="0" applyNumberFormat="1" applyFill="1" applyAlignment="1">
      <alignment horizontal="center"/>
    </xf>
    <xf numFmtId="0" fontId="0" fillId="4" borderId="0" xfId="0" applyFill="1"/>
    <xf numFmtId="0" fontId="42" fillId="4" borderId="0" xfId="0" applyFont="1" applyFill="1"/>
    <xf numFmtId="166" fontId="42" fillId="2" borderId="0" xfId="0" applyNumberFormat="1" applyFont="1" applyFill="1" applyAlignment="1">
      <alignment horizontal="center"/>
    </xf>
    <xf numFmtId="0" fontId="48" fillId="2" borderId="0" xfId="2" applyFont="1" applyFill="1" applyAlignment="1">
      <alignment horizontal="left" vertical="center" wrapText="1"/>
    </xf>
    <xf numFmtId="0" fontId="41" fillId="9" borderId="5" xfId="0" applyFont="1" applyFill="1" applyBorder="1" applyAlignment="1">
      <alignment horizontal="center" vertical="center"/>
    </xf>
    <xf numFmtId="0" fontId="74" fillId="2" borderId="0" xfId="2" applyFont="1" applyFill="1"/>
    <xf numFmtId="0" fontId="75" fillId="2" borderId="0" xfId="2" applyFont="1" applyFill="1"/>
    <xf numFmtId="0" fontId="30" fillId="2" borderId="0" xfId="0" applyFont="1" applyFill="1"/>
    <xf numFmtId="0" fontId="24" fillId="10" borderId="22" xfId="0" applyFont="1" applyFill="1" applyBorder="1" applyAlignment="1">
      <alignment vertical="center"/>
    </xf>
    <xf numFmtId="0" fontId="0" fillId="10" borderId="22" xfId="0" applyFill="1" applyBorder="1"/>
    <xf numFmtId="0" fontId="0" fillId="2" borderId="0" xfId="0" applyFill="1" applyAlignment="1">
      <alignment horizontal="center" vertical="center" wrapText="1"/>
    </xf>
    <xf numFmtId="0" fontId="0" fillId="2" borderId="8" xfId="0" applyFill="1" applyBorder="1" applyAlignment="1">
      <alignment vertical="center"/>
    </xf>
    <xf numFmtId="0" fontId="13" fillId="4" borderId="12" xfId="2" applyFont="1" applyFill="1" applyBorder="1" applyAlignment="1">
      <alignment horizontal="center"/>
    </xf>
    <xf numFmtId="0" fontId="12" fillId="3" borderId="0" xfId="2" applyFont="1" applyFill="1" applyAlignment="1">
      <alignment horizontal="center"/>
    </xf>
    <xf numFmtId="0" fontId="12" fillId="3" borderId="0" xfId="2" applyFont="1" applyFill="1"/>
    <xf numFmtId="0" fontId="0" fillId="2" borderId="7" xfId="0" applyFill="1" applyBorder="1" applyAlignment="1">
      <alignment horizontal="center" vertical="center" wrapText="1"/>
    </xf>
    <xf numFmtId="0" fontId="0" fillId="10" borderId="7" xfId="0" applyFill="1" applyBorder="1"/>
    <xf numFmtId="0" fontId="0" fillId="10" borderId="6" xfId="0" applyFill="1" applyBorder="1"/>
    <xf numFmtId="0" fontId="0" fillId="10" borderId="6" xfId="0" applyFill="1" applyBorder="1" applyAlignment="1">
      <alignment horizontal="center" vertical="center"/>
    </xf>
    <xf numFmtId="0" fontId="24" fillId="10" borderId="24" xfId="0" applyFont="1" applyFill="1" applyBorder="1" applyAlignment="1">
      <alignment vertical="center"/>
    </xf>
    <xf numFmtId="0" fontId="24" fillId="10" borderId="25" xfId="0" applyFont="1" applyFill="1" applyBorder="1" applyAlignment="1">
      <alignment vertical="center"/>
    </xf>
    <xf numFmtId="0" fontId="0" fillId="2" borderId="25" xfId="0" applyFill="1" applyBorder="1"/>
    <xf numFmtId="0" fontId="0" fillId="2" borderId="26" xfId="0" applyFill="1" applyBorder="1"/>
    <xf numFmtId="0" fontId="0" fillId="10" borderId="27" xfId="0" applyFill="1" applyBorder="1" applyAlignment="1">
      <alignment vertical="center"/>
    </xf>
    <xf numFmtId="0" fontId="0" fillId="10" borderId="32" xfId="0" applyFill="1" applyBorder="1"/>
    <xf numFmtId="0" fontId="0" fillId="2" borderId="27" xfId="0" applyFill="1" applyBorder="1" applyAlignment="1">
      <alignment vertical="center"/>
    </xf>
    <xf numFmtId="0" fontId="0" fillId="2" borderId="29" xfId="0" applyFill="1" applyBorder="1" applyAlignment="1">
      <alignment vertical="center"/>
    </xf>
    <xf numFmtId="0" fontId="20" fillId="3" borderId="10" xfId="2" applyFont="1" applyFill="1" applyBorder="1"/>
    <xf numFmtId="0" fontId="12" fillId="3" borderId="9" xfId="2" applyFont="1" applyFill="1" applyBorder="1" applyAlignment="1">
      <alignment horizontal="center"/>
    </xf>
    <xf numFmtId="4" fontId="20" fillId="3" borderId="9" xfId="2" applyNumberFormat="1" applyFont="1" applyFill="1" applyBorder="1" applyAlignment="1">
      <alignment horizontal="center"/>
    </xf>
    <xf numFmtId="0" fontId="12" fillId="3" borderId="11" xfId="2" applyFont="1" applyFill="1" applyBorder="1"/>
    <xf numFmtId="0" fontId="13" fillId="4" borderId="10" xfId="2" applyFont="1" applyFill="1" applyBorder="1"/>
    <xf numFmtId="0" fontId="13" fillId="4" borderId="11" xfId="2" applyFont="1" applyFill="1" applyBorder="1" applyAlignment="1">
      <alignment horizontal="center"/>
    </xf>
    <xf numFmtId="0" fontId="15" fillId="2" borderId="8" xfId="2" applyFont="1" applyFill="1" applyBorder="1" applyAlignment="1">
      <alignment vertical="center"/>
    </xf>
    <xf numFmtId="37" fontId="15" fillId="5" borderId="8" xfId="2" applyNumberFormat="1" applyFont="1" applyFill="1" applyBorder="1" applyAlignment="1">
      <alignment horizontal="center" vertical="center"/>
    </xf>
    <xf numFmtId="1" fontId="14" fillId="2" borderId="0" xfId="2" applyNumberFormat="1" applyFont="1" applyFill="1" applyAlignment="1">
      <alignment horizontal="center" vertical="center"/>
    </xf>
    <xf numFmtId="0" fontId="0" fillId="2" borderId="8" xfId="0" applyFill="1" applyBorder="1" applyAlignment="1">
      <alignment vertical="center" wrapText="1"/>
    </xf>
    <xf numFmtId="37" fontId="8" fillId="2" borderId="8" xfId="2" applyNumberFormat="1" applyFont="1" applyFill="1" applyBorder="1" applyAlignment="1">
      <alignment horizontal="center" vertical="center"/>
    </xf>
    <xf numFmtId="1" fontId="8" fillId="2" borderId="6" xfId="2" applyNumberFormat="1" applyFont="1" applyFill="1" applyBorder="1" applyAlignment="1">
      <alignment horizontal="center" vertical="center"/>
    </xf>
    <xf numFmtId="164" fontId="8" fillId="2" borderId="7" xfId="2" applyNumberFormat="1" applyFont="1" applyFill="1" applyBorder="1" applyAlignment="1">
      <alignment horizontal="left" vertical="center"/>
    </xf>
    <xf numFmtId="0" fontId="42" fillId="2" borderId="6" xfId="0" applyFont="1" applyFill="1" applyBorder="1" applyAlignment="1">
      <alignment vertical="center"/>
    </xf>
    <xf numFmtId="37" fontId="42" fillId="2" borderId="8" xfId="0" applyNumberFormat="1" applyFont="1" applyFill="1" applyBorder="1" applyAlignment="1">
      <alignment horizontal="center" vertical="center"/>
    </xf>
    <xf numFmtId="37" fontId="18" fillId="2" borderId="6" xfId="2" applyNumberFormat="1" applyFont="1" applyFill="1" applyBorder="1" applyAlignment="1">
      <alignment horizontal="center" vertical="center"/>
    </xf>
    <xf numFmtId="164" fontId="18" fillId="2" borderId="7" xfId="2" applyNumberFormat="1" applyFont="1" applyFill="1" applyBorder="1" applyAlignment="1">
      <alignment horizontal="left" vertical="center"/>
    </xf>
    <xf numFmtId="0" fontId="0" fillId="10" borderId="33" xfId="0" applyFill="1" applyBorder="1"/>
    <xf numFmtId="0" fontId="43" fillId="2" borderId="17" xfId="0" applyFont="1" applyFill="1" applyBorder="1" applyAlignment="1">
      <alignment horizontal="right" vertical="center"/>
    </xf>
    <xf numFmtId="0" fontId="0" fillId="2" borderId="6" xfId="0" applyFill="1" applyBorder="1" applyAlignment="1">
      <alignment horizontal="center" vertical="center" wrapText="1"/>
    </xf>
    <xf numFmtId="0" fontId="0" fillId="2" borderId="34" xfId="0" applyFill="1" applyBorder="1"/>
    <xf numFmtId="0" fontId="0" fillId="10" borderId="29" xfId="0" applyFill="1" applyBorder="1" applyAlignment="1">
      <alignment vertical="center"/>
    </xf>
    <xf numFmtId="0" fontId="0" fillId="2" borderId="31" xfId="0" applyFill="1" applyBorder="1"/>
    <xf numFmtId="37" fontId="19" fillId="2" borderId="1" xfId="0" applyNumberFormat="1" applyFont="1" applyFill="1" applyBorder="1" applyAlignment="1">
      <alignment horizontal="center" vertical="center"/>
    </xf>
    <xf numFmtId="37" fontId="18" fillId="2" borderId="1" xfId="2" applyNumberFormat="1" applyFont="1" applyFill="1" applyBorder="1" applyAlignment="1">
      <alignment horizontal="center" vertical="center"/>
    </xf>
    <xf numFmtId="0" fontId="0" fillId="2" borderId="3" xfId="0" applyFill="1" applyBorder="1" applyAlignment="1">
      <alignment horizontal="center" vertical="center" wrapText="1"/>
    </xf>
    <xf numFmtId="0" fontId="0" fillId="10" borderId="10" xfId="0" applyFill="1" applyBorder="1" applyAlignment="1">
      <alignment horizontal="center" vertical="center"/>
    </xf>
    <xf numFmtId="0" fontId="0" fillId="10" borderId="37" xfId="0" applyFill="1" applyBorder="1" applyAlignment="1">
      <alignment horizontal="left" vertical="center"/>
    </xf>
    <xf numFmtId="0" fontId="0" fillId="2" borderId="34" xfId="0" applyFill="1" applyBorder="1" applyAlignment="1">
      <alignment horizontal="center" vertical="center" wrapText="1"/>
    </xf>
    <xf numFmtId="0" fontId="0" fillId="10" borderId="27" xfId="0" applyFill="1" applyBorder="1" applyAlignment="1">
      <alignment vertical="center" wrapText="1"/>
    </xf>
    <xf numFmtId="0" fontId="0" fillId="2" borderId="27" xfId="0" applyFill="1" applyBorder="1" applyAlignment="1">
      <alignment horizontal="left" vertical="center"/>
    </xf>
    <xf numFmtId="0" fontId="0" fillId="2" borderId="27" xfId="0" applyFill="1" applyBorder="1" applyAlignment="1">
      <alignment vertical="center" wrapText="1"/>
    </xf>
    <xf numFmtId="0" fontId="42" fillId="2" borderId="33" xfId="0" applyFont="1" applyFill="1" applyBorder="1" applyAlignment="1">
      <alignment vertical="center"/>
    </xf>
    <xf numFmtId="0" fontId="42" fillId="2" borderId="35" xfId="0" applyFont="1" applyFill="1" applyBorder="1" applyAlignment="1">
      <alignment horizontal="left" vertical="center"/>
    </xf>
    <xf numFmtId="0" fontId="0" fillId="2" borderId="38" xfId="0" applyFill="1" applyBorder="1"/>
    <xf numFmtId="166" fontId="42" fillId="2" borderId="39" xfId="0" applyNumberFormat="1" applyFont="1" applyFill="1" applyBorder="1" applyAlignment="1">
      <alignment horizontal="center" vertical="center"/>
    </xf>
    <xf numFmtId="0" fontId="0" fillId="2" borderId="3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31" xfId="0" applyFill="1" applyBorder="1" applyAlignment="1">
      <alignment horizontal="center" vertical="center" wrapText="1"/>
    </xf>
    <xf numFmtId="0" fontId="76" fillId="2" borderId="0" xfId="0" applyFont="1" applyFill="1" applyAlignment="1">
      <alignment vertical="center"/>
    </xf>
    <xf numFmtId="0" fontId="2" fillId="2" borderId="9" xfId="0" applyFont="1" applyFill="1" applyBorder="1" applyAlignment="1">
      <alignment horizontal="left"/>
    </xf>
    <xf numFmtId="0" fontId="0" fillId="2" borderId="9" xfId="0" applyFill="1" applyBorder="1" applyAlignment="1">
      <alignment horizontal="left"/>
    </xf>
    <xf numFmtId="0" fontId="0" fillId="2" borderId="9" xfId="0" applyFill="1" applyBorder="1" applyAlignment="1">
      <alignment horizontal="center"/>
    </xf>
    <xf numFmtId="0" fontId="0" fillId="2" borderId="9" xfId="0" applyFill="1" applyBorder="1" applyAlignment="1">
      <alignment horizontal="center" vertical="center"/>
    </xf>
    <xf numFmtId="0" fontId="0" fillId="2" borderId="0" xfId="0" applyFill="1" applyAlignment="1">
      <alignment horizontal="left" vertical="center"/>
    </xf>
    <xf numFmtId="0" fontId="0" fillId="2" borderId="9" xfId="0" applyFill="1" applyBorder="1" applyAlignment="1">
      <alignment horizontal="left" vertical="center"/>
    </xf>
    <xf numFmtId="0" fontId="0" fillId="2" borderId="16" xfId="0" applyFill="1" applyBorder="1" applyAlignment="1">
      <alignment horizontal="left" vertical="center"/>
    </xf>
    <xf numFmtId="0" fontId="25" fillId="2" borderId="0" xfId="0" applyFont="1" applyFill="1" applyAlignment="1">
      <alignment horizontal="left" wrapText="1"/>
    </xf>
    <xf numFmtId="0" fontId="0" fillId="10" borderId="8" xfId="0" applyFill="1" applyBorder="1" applyAlignment="1">
      <alignment horizontal="left" vertical="center"/>
    </xf>
    <xf numFmtId="0" fontId="0" fillId="10" borderId="8" xfId="0" applyFill="1" applyBorder="1" applyAlignment="1">
      <alignment horizontal="center" vertical="center"/>
    </xf>
    <xf numFmtId="0" fontId="0" fillId="10" borderId="28" xfId="0" applyFill="1" applyBorder="1" applyAlignment="1">
      <alignment horizontal="center" vertical="center"/>
    </xf>
    <xf numFmtId="0" fontId="0" fillId="10" borderId="27" xfId="0" applyFill="1" applyBorder="1" applyAlignment="1">
      <alignment horizontal="left" vertical="center" wrapText="1"/>
    </xf>
    <xf numFmtId="0" fontId="0" fillId="10" borderId="8" xfId="0" applyFill="1" applyBorder="1" applyAlignment="1">
      <alignment horizontal="center" vertical="center" wrapText="1"/>
    </xf>
    <xf numFmtId="0" fontId="0" fillId="10" borderId="28" xfId="0" applyFill="1" applyBorder="1" applyAlignment="1">
      <alignment horizontal="center" vertical="center" wrapText="1"/>
    </xf>
    <xf numFmtId="0" fontId="0" fillId="10" borderId="23" xfId="0" applyFill="1" applyBorder="1" applyAlignment="1">
      <alignment horizontal="left" vertical="center"/>
    </xf>
    <xf numFmtId="0" fontId="0" fillId="10" borderId="6" xfId="0" applyFill="1" applyBorder="1" applyAlignment="1">
      <alignment horizontal="left" vertical="center"/>
    </xf>
    <xf numFmtId="0" fontId="0" fillId="10" borderId="7" xfId="0" applyFill="1" applyBorder="1" applyAlignment="1">
      <alignment horizontal="left" vertical="center"/>
    </xf>
    <xf numFmtId="0" fontId="0" fillId="10" borderId="12" xfId="0" applyFill="1" applyBorder="1" applyAlignment="1">
      <alignment horizontal="left" vertical="center"/>
    </xf>
    <xf numFmtId="0" fontId="0" fillId="2" borderId="8" xfId="0" applyFill="1" applyBorder="1" applyAlignment="1">
      <alignment horizontal="center" vertical="center"/>
    </xf>
    <xf numFmtId="14" fontId="0" fillId="10" borderId="30" xfId="0" applyNumberFormat="1" applyFill="1" applyBorder="1" applyAlignment="1">
      <alignment horizontal="left" vertical="center"/>
    </xf>
    <xf numFmtId="0" fontId="0" fillId="2" borderId="18" xfId="0" applyFill="1" applyBorder="1" applyAlignment="1">
      <alignment horizontal="left" vertical="center"/>
    </xf>
    <xf numFmtId="1" fontId="8" fillId="2" borderId="4" xfId="2" applyNumberFormat="1" applyFont="1"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2" borderId="30" xfId="0" applyFill="1" applyBorder="1" applyAlignment="1">
      <alignment horizontal="left" vertical="center"/>
    </xf>
    <xf numFmtId="0" fontId="14" fillId="4" borderId="6" xfId="2" applyFont="1" applyFill="1" applyBorder="1" applyAlignment="1">
      <alignment horizontal="left"/>
    </xf>
    <xf numFmtId="0" fontId="14" fillId="4" borderId="7" xfId="2" applyFont="1" applyFill="1" applyBorder="1" applyAlignment="1">
      <alignment horizontal="left"/>
    </xf>
    <xf numFmtId="0" fontId="14" fillId="2" borderId="0" xfId="2" applyFont="1" applyFill="1" applyAlignment="1">
      <alignment horizontal="left"/>
    </xf>
    <xf numFmtId="1" fontId="8" fillId="2" borderId="1" xfId="2" applyNumberFormat="1" applyFont="1" applyFill="1" applyBorder="1" applyAlignment="1">
      <alignment horizontal="center" vertical="center"/>
    </xf>
    <xf numFmtId="1" fontId="8" fillId="2" borderId="10" xfId="2" applyNumberFormat="1" applyFont="1" applyFill="1" applyBorder="1" applyAlignment="1">
      <alignment horizontal="center" vertical="center"/>
    </xf>
    <xf numFmtId="1" fontId="8" fillId="2" borderId="3" xfId="2" applyNumberFormat="1" applyFont="1" applyFill="1" applyBorder="1" applyAlignment="1">
      <alignment horizontal="left" vertical="center"/>
    </xf>
    <xf numFmtId="1" fontId="8" fillId="2" borderId="11" xfId="2" applyNumberFormat="1" applyFont="1" applyFill="1" applyBorder="1" applyAlignment="1">
      <alignment horizontal="left" vertical="center"/>
    </xf>
    <xf numFmtId="0" fontId="0" fillId="2" borderId="0" xfId="0" applyFill="1" applyAlignment="1">
      <alignment horizontal="left" vertical="center" wrapText="1"/>
    </xf>
    <xf numFmtId="0" fontId="3" fillId="2" borderId="0" xfId="1" applyFill="1" applyAlignment="1">
      <alignment horizontal="left" vertical="center" wrapText="1"/>
    </xf>
    <xf numFmtId="0" fontId="2" fillId="2" borderId="0" xfId="0" applyFont="1" applyFill="1" applyAlignment="1">
      <alignment horizontal="left" wrapText="1"/>
    </xf>
    <xf numFmtId="0" fontId="30" fillId="2" borderId="21" xfId="0" applyFont="1" applyFill="1" applyBorder="1" applyAlignment="1">
      <alignment horizontal="left" vertical="top" wrapText="1"/>
    </xf>
  </cellXfs>
  <cellStyles count="4">
    <cellStyle name="Hyperlink" xfId="1" builtinId="8"/>
    <cellStyle name="Hyperlink 4" xfId="3" xr:uid="{00000000-0005-0000-0000-000001000000}"/>
    <cellStyle name="Normal" xfId="0" builtinId="0"/>
    <cellStyle name="Normal 3" xfId="2" xr:uid="{00000000-0005-0000-0000-000003000000}"/>
  </cellStyles>
  <dxfs count="22">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FFFF99"/>
        </patternFill>
      </fill>
    </dxf>
    <dxf>
      <fill>
        <patternFill>
          <bgColor rgb="FFFFFF99"/>
        </patternFill>
      </fill>
    </dxf>
    <dxf>
      <font>
        <color theme="0" tint="-0.14996795556505021"/>
      </font>
    </dxf>
    <dxf>
      <fill>
        <patternFill>
          <bgColor rgb="FFFFFF99"/>
        </patternFill>
      </fill>
    </dxf>
    <dxf>
      <fill>
        <patternFill>
          <bgColor rgb="FFFFFF99"/>
        </patternFill>
      </fill>
    </dxf>
    <dxf>
      <fill>
        <patternFill>
          <bgColor rgb="FFFFFF99"/>
        </patternFill>
      </fill>
    </dxf>
    <dxf>
      <font>
        <color theme="0" tint="-0.14996795556505021"/>
      </font>
    </dxf>
    <dxf>
      <font>
        <color theme="0" tint="-0.14996795556505021"/>
      </font>
    </dxf>
    <dxf>
      <fill>
        <patternFill>
          <bgColor rgb="FFFFFF99"/>
        </patternFill>
      </fill>
    </dxf>
    <dxf>
      <fill>
        <patternFill>
          <bgColor rgb="FFFFFF99"/>
        </patternFill>
      </fill>
    </dxf>
    <dxf>
      <font>
        <color theme="0" tint="-0.14996795556505021"/>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33</xdr:row>
          <xdr:rowOff>57150</xdr:rowOff>
        </xdr:from>
        <xdr:to>
          <xdr:col>3</xdr:col>
          <xdr:colOff>1371600</xdr:colOff>
          <xdr:row>33</xdr:row>
          <xdr:rowOff>266700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3924300" y="10115550"/>
              <a:ext cx="1371600" cy="209550"/>
              <a:chOff x="2266950" y="4686300"/>
              <a:chExt cx="1685925" cy="209550"/>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34</xdr:row>
          <xdr:rowOff>66675</xdr:rowOff>
        </xdr:from>
        <xdr:to>
          <xdr:col>3</xdr:col>
          <xdr:colOff>638175</xdr:colOff>
          <xdr:row>34</xdr:row>
          <xdr:rowOff>276225</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Dry/Solid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733425</xdr:colOff>
          <xdr:row>34</xdr:row>
          <xdr:rowOff>66675</xdr:rowOff>
        </xdr:from>
        <xdr:to>
          <xdr:col>3</xdr:col>
          <xdr:colOff>1371600</xdr:colOff>
          <xdr:row>34</xdr:row>
          <xdr:rowOff>276225</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Liquid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79</xdr:row>
          <xdr:rowOff>38100</xdr:rowOff>
        </xdr:from>
        <xdr:to>
          <xdr:col>7</xdr:col>
          <xdr:colOff>990600</xdr:colOff>
          <xdr:row>79</xdr:row>
          <xdr:rowOff>257175</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79</xdr:row>
          <xdr:rowOff>38100</xdr:rowOff>
        </xdr:from>
        <xdr:to>
          <xdr:col>8</xdr:col>
          <xdr:colOff>552450</xdr:colOff>
          <xdr:row>79</xdr:row>
          <xdr:rowOff>257175</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123825</xdr:colOff>
          <xdr:row>80</xdr:row>
          <xdr:rowOff>66675</xdr:rowOff>
        </xdr:from>
        <xdr:to>
          <xdr:col>7</xdr:col>
          <xdr:colOff>990600</xdr:colOff>
          <xdr:row>81</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centroid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1066800</xdr:colOff>
          <xdr:row>80</xdr:row>
          <xdr:rowOff>66675</xdr:rowOff>
        </xdr:from>
        <xdr:to>
          <xdr:col>8</xdr:col>
          <xdr:colOff>552450</xdr:colOff>
          <xdr:row>81</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profile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123825</xdr:colOff>
          <xdr:row>80</xdr:row>
          <xdr:rowOff>66675</xdr:rowOff>
        </xdr:from>
        <xdr:to>
          <xdr:col>5</xdr:col>
          <xdr:colOff>200025</xdr:colOff>
          <xdr:row>81</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80</xdr:row>
          <xdr:rowOff>66675</xdr:rowOff>
        </xdr:from>
        <xdr:to>
          <xdr:col>5</xdr:col>
          <xdr:colOff>847725</xdr:colOff>
          <xdr:row>81</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HCD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942975</xdr:colOff>
          <xdr:row>80</xdr:row>
          <xdr:rowOff>66675</xdr:rowOff>
        </xdr:from>
        <xdr:to>
          <xdr:col>6</xdr:col>
          <xdr:colOff>19050</xdr:colOff>
          <xdr:row>81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ETD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40</xdr:row>
          <xdr:rowOff>57150</xdr:rowOff>
        </xdr:from>
        <xdr:to>
          <xdr:col>3</xdr:col>
          <xdr:colOff>638175</xdr:colOff>
          <xdr:row>40</xdr:row>
          <xdr:rowOff>276225</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iTRAQ</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40</xdr:row>
          <xdr:rowOff>57150</xdr:rowOff>
        </xdr:from>
        <xdr:to>
          <xdr:col>3</xdr:col>
          <xdr:colOff>1181100</xdr:colOff>
          <xdr:row>40</xdr:row>
          <xdr:rowOff>276225</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000-00001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TMT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1276350</xdr:colOff>
          <xdr:row>40</xdr:row>
          <xdr:rowOff>57150</xdr:rowOff>
        </xdr:from>
        <xdr:to>
          <xdr:col>5</xdr:col>
          <xdr:colOff>104775</xdr:colOff>
          <xdr:row>40</xdr:row>
          <xdr:rowOff>276225</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000-000017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SILAC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40</xdr:row>
          <xdr:rowOff>57150</xdr:rowOff>
        </xdr:from>
        <xdr:to>
          <xdr:col>6</xdr:col>
          <xdr:colOff>381000</xdr:colOff>
          <xdr:row>40</xdr:row>
          <xdr:rowOff>276225</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000-000018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 (please specify below)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304800</xdr:colOff>
          <xdr:row>61</xdr:row>
          <xdr:rowOff>28575</xdr:rowOff>
        </xdr:from>
        <xdr:to>
          <xdr:col>5</xdr:col>
          <xdr:colOff>590550</xdr:colOff>
          <xdr:row>61</xdr:row>
          <xdr:rowOff>247650</xdr:rowOff>
        </xdr:to>
        <xdr:sp macro="" textlink="">
          <xdr:nvSpPr>
            <xdr:cNvPr id="2080" name="Check Box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61</xdr:row>
          <xdr:rowOff>28575</xdr:rowOff>
        </xdr:from>
        <xdr:to>
          <xdr:col>6</xdr:col>
          <xdr:colOff>361950</xdr:colOff>
          <xdr:row>61</xdr:row>
          <xdr:rowOff>247650</xdr:rowOff>
        </xdr:to>
        <xdr:sp macro="" textlink="">
          <xdr:nvSpPr>
            <xdr:cNvPr id="2081" name="Check Box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314325</xdr:colOff>
          <xdr:row>61</xdr:row>
          <xdr:rowOff>28575</xdr:rowOff>
        </xdr:from>
        <xdr:to>
          <xdr:col>7</xdr:col>
          <xdr:colOff>600075</xdr:colOff>
          <xdr:row>61</xdr:row>
          <xdr:rowOff>247650</xdr:rowOff>
        </xdr:to>
        <xdr:sp macro="" textlink="">
          <xdr:nvSpPr>
            <xdr:cNvPr id="2082" name="Check Box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1419225</xdr:colOff>
          <xdr:row>61</xdr:row>
          <xdr:rowOff>28575</xdr:rowOff>
        </xdr:from>
        <xdr:to>
          <xdr:col>8</xdr:col>
          <xdr:colOff>285750</xdr:colOff>
          <xdr:row>61</xdr:row>
          <xdr:rowOff>247650</xdr:rowOff>
        </xdr:to>
        <xdr:sp macro="" textlink="">
          <xdr:nvSpPr>
            <xdr:cNvPr id="2083" name="Check Box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61</xdr:row>
          <xdr:rowOff>28575</xdr:rowOff>
        </xdr:from>
        <xdr:to>
          <xdr:col>9</xdr:col>
          <xdr:colOff>285750</xdr:colOff>
          <xdr:row>61</xdr:row>
          <xdr:rowOff>247650</xdr:rowOff>
        </xdr:to>
        <xdr:sp macro="" textlink="">
          <xdr:nvSpPr>
            <xdr:cNvPr id="2084" name="Check Box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solidFill>
              <a:srgbClr val="FFFFFF" mc:Ignorable="a14" a14:legacySpreadsheetColorIndex="65">
                <a:alpha val="0"/>
              </a:srgbClr>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39</xdr:row>
          <xdr:rowOff>38100</xdr:rowOff>
        </xdr:from>
        <xdr:to>
          <xdr:col>3</xdr:col>
          <xdr:colOff>638175</xdr:colOff>
          <xdr:row>39</xdr:row>
          <xdr:rowOff>257175</xdr:rowOff>
        </xdr:to>
        <xdr:sp macro="" textlink="">
          <xdr:nvSpPr>
            <xdr:cNvPr id="2085" name="Check Box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723900</xdr:colOff>
          <xdr:row>39</xdr:row>
          <xdr:rowOff>38100</xdr:rowOff>
        </xdr:from>
        <xdr:to>
          <xdr:col>3</xdr:col>
          <xdr:colOff>1362075</xdr:colOff>
          <xdr:row>39</xdr:row>
          <xdr:rowOff>257175</xdr:rowOff>
        </xdr:to>
        <xdr:sp macro="" textlink="">
          <xdr:nvSpPr>
            <xdr:cNvPr id="2086" name="Check Box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xdr:from>
          <xdr:col>2</xdr:col>
          <xdr:colOff>257175</xdr:colOff>
          <xdr:row>14</xdr:row>
          <xdr:rowOff>38100</xdr:rowOff>
        </xdr:from>
        <xdr:to>
          <xdr:col>3</xdr:col>
          <xdr:colOff>485775</xdr:colOff>
          <xdr:row>14</xdr:row>
          <xdr:rowOff>247650</xdr:rowOff>
        </xdr:to>
        <xdr:grpSp>
          <xdr:nvGrpSpPr>
            <xdr:cNvPr id="41" name="Group 40">
              <a:extLst>
                <a:ext uri="{FF2B5EF4-FFF2-40B4-BE49-F238E27FC236}">
                  <a16:creationId xmlns:a16="http://schemas.microsoft.com/office/drawing/2014/main" id="{00000000-0008-0000-0000-000029000000}"/>
                </a:ext>
              </a:extLst>
            </xdr:cNvPr>
            <xdr:cNvGrpSpPr/>
          </xdr:nvGrpSpPr>
          <xdr:grpSpPr>
            <a:xfrm>
              <a:off x="2943225" y="3743325"/>
              <a:ext cx="1466850" cy="209550"/>
              <a:chOff x="2266950" y="4686300"/>
              <a:chExt cx="1685925" cy="209550"/>
            </a:xfrm>
          </xdr:grpSpPr>
          <xdr:sp macro="" textlink="">
            <xdr:nvSpPr>
              <xdr:cNvPr id="2087" name="Check Box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2266950"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3171825" y="4686300"/>
                <a:ext cx="781050" cy="209550"/>
              </a:xfrm>
              <a:prstGeom prst="rect">
                <a:avLst/>
              </a:prstGeom>
              <a:solidFill>
                <a:srgbClr val="ACB9CA"/>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46</xdr:col>
      <xdr:colOff>114300</xdr:colOff>
      <xdr:row>2</xdr:row>
      <xdr:rowOff>28575</xdr:rowOff>
    </xdr:from>
    <xdr:ext cx="12809725" cy="7842532"/>
    <xdr:sp macro="" textlink="">
      <xdr:nvSpPr>
        <xdr:cNvPr id="2" name="TextBox 1">
          <a:extLst>
            <a:ext uri="{FF2B5EF4-FFF2-40B4-BE49-F238E27FC236}">
              <a16:creationId xmlns:a16="http://schemas.microsoft.com/office/drawing/2014/main" id="{16770865-5185-4299-AD13-82CD47C2F9F7}"/>
            </a:ext>
          </a:extLst>
        </xdr:cNvPr>
        <xdr:cNvSpPr txBox="1"/>
      </xdr:nvSpPr>
      <xdr:spPr>
        <a:xfrm>
          <a:off x="28155900" y="409575"/>
          <a:ext cx="12809725" cy="7842532"/>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(Waters </a:t>
          </a:r>
          <a:r>
            <a:rPr lang="en-US" sz="1100" b="1" baseline="0">
              <a:solidFill>
                <a:schemeClr val="accent1">
                  <a:lumMod val="75000"/>
                </a:schemeClr>
              </a:solidFill>
              <a:effectLst/>
              <a:latin typeface="+mn-lt"/>
              <a:ea typeface="+mn-ea"/>
              <a:cs typeface="+mn-cs"/>
            </a:rPr>
            <a:t>nanoAcquity</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Q Exactive Plus mass spectrometer (ThermoFisherScientific) equipped with a nano-Acquity UPLC system (Waters)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cm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µL/min. After loading and desalting for </a:t>
          </a:r>
          <a:r>
            <a:rPr lang="en-US" sz="1100">
              <a:solidFill>
                <a:srgbClr val="FF0000"/>
              </a:solidFill>
              <a:effectLst/>
              <a:latin typeface="+mn-lt"/>
              <a:ea typeface="+mn-ea"/>
              <a:cs typeface="+mn-cs"/>
            </a:rPr>
            <a:t>10</a:t>
          </a:r>
          <a:r>
            <a:rPr lang="en-US" sz="1100">
              <a:solidFill>
                <a:schemeClr val="tx1"/>
              </a:solidFill>
              <a:effectLst/>
              <a:latin typeface="+mn-lt"/>
              <a:ea typeface="+mn-ea"/>
              <a:cs typeface="+mn-cs"/>
            </a:rPr>
            <a:t> min with 0.1% formic acid plus </a:t>
          </a:r>
          <a:r>
            <a:rPr lang="en-US" sz="1100">
              <a:solidFill>
                <a:srgbClr val="FF0000"/>
              </a:solidFill>
              <a:effectLst/>
              <a:latin typeface="+mn-lt"/>
              <a:ea typeface="+mn-ea"/>
              <a:cs typeface="+mn-cs"/>
            </a:rPr>
            <a:t>2</a:t>
          </a:r>
          <a:r>
            <a:rPr lang="en-US" sz="1100">
              <a:solidFill>
                <a:schemeClr val="tx1"/>
              </a:solidFill>
              <a:effectLst/>
              <a:latin typeface="+mn-lt"/>
              <a:ea typeface="+mn-ea"/>
              <a:cs typeface="+mn-cs"/>
            </a:rPr>
            <a:t>% acetonitrile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5-30</a:t>
          </a:r>
          <a:r>
            <a:rPr lang="en-US" sz="1100">
              <a:solidFill>
                <a:schemeClr val="tx1"/>
              </a:solidFill>
              <a:effectLst/>
              <a:latin typeface="+mn-lt"/>
              <a:ea typeface="+mn-ea"/>
              <a:cs typeface="+mn-cs"/>
            </a:rPr>
            <a:t>% solvent B (LCMS grade 0.1 % formic acid it acetonitrile (Fisher)) in </a:t>
          </a:r>
          <a:r>
            <a:rPr lang="en-US" sz="1100">
              <a:solidFill>
                <a:srgbClr val="FF0000"/>
              </a:solidFill>
              <a:effectLst/>
              <a:latin typeface="+mn-lt"/>
              <a:ea typeface="+mn-ea"/>
              <a:cs typeface="+mn-cs"/>
            </a:rPr>
            <a:t>90 </a:t>
          </a:r>
          <a:r>
            <a:rPr lang="en-US" sz="1100">
              <a:solidFill>
                <a:schemeClr val="tx1"/>
              </a:solidFill>
              <a:effectLst/>
              <a:latin typeface="+mn-lt"/>
              <a:ea typeface="+mn-ea"/>
              <a:cs typeface="+mn-cs"/>
            </a:rPr>
            <a:t>min at a</a:t>
          </a:r>
        </a:p>
        <a:p>
          <a:r>
            <a:rPr lang="en-US" sz="1100">
              <a:solidFill>
                <a:schemeClr val="tx1"/>
              </a:solidFill>
              <a:effectLst/>
              <a:latin typeface="+mn-lt"/>
              <a:ea typeface="+mn-ea"/>
              <a:cs typeface="+mn-cs"/>
            </a:rPr>
            <a:t> flow rate of </a:t>
          </a:r>
          <a:r>
            <a:rPr lang="en-US" sz="1100">
              <a:solidFill>
                <a:srgbClr val="FF0000"/>
              </a:solidFill>
              <a:effectLst/>
              <a:latin typeface="+mn-lt"/>
              <a:ea typeface="+mn-ea"/>
              <a:cs typeface="+mn-cs"/>
            </a:rPr>
            <a:t>300 </a:t>
          </a:r>
          <a:r>
            <a:rPr lang="en-US" sz="1100">
              <a:solidFill>
                <a:schemeClr val="tx1"/>
              </a:solidFill>
              <a:effectLst/>
              <a:latin typeface="+mn-lt"/>
              <a:ea typeface="+mn-ea"/>
              <a:cs typeface="+mn-cs"/>
            </a:rPr>
            <a:t>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70</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409575</xdr:colOff>
      <xdr:row>1</xdr:row>
      <xdr:rowOff>28575</xdr:rowOff>
    </xdr:from>
    <xdr:ext cx="13424509" cy="13526010"/>
    <xdr:sp macro="" textlink="">
      <xdr:nvSpPr>
        <xdr:cNvPr id="3" name="TextBox 2">
          <a:extLst>
            <a:ext uri="{FF2B5EF4-FFF2-40B4-BE49-F238E27FC236}">
              <a16:creationId xmlns:a16="http://schemas.microsoft.com/office/drawing/2014/main" id="{50AE8A0A-AF19-402F-BAD6-D616BBE38404}"/>
            </a:ext>
          </a:extLst>
        </xdr:cNvPr>
        <xdr:cNvSpPr txBox="1"/>
      </xdr:nvSpPr>
      <xdr:spPr>
        <a:xfrm>
          <a:off x="9553575" y="219075"/>
          <a:ext cx="13424509" cy="1352601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solidFill>
                <a:schemeClr val="tx1"/>
              </a:solidFill>
              <a:effectLst/>
              <a:latin typeface="+mn-lt"/>
              <a:ea typeface="+mn-ea"/>
              <a:cs typeface="+mn-cs"/>
            </a:rPr>
            <a:t>Method</a:t>
          </a:r>
          <a:r>
            <a:rPr lang="en-US" sz="1100" b="1" baseline="0">
              <a:solidFill>
                <a:schemeClr val="tx1"/>
              </a:solidFill>
              <a:effectLst/>
              <a:latin typeface="+mn-lt"/>
              <a:ea typeface="+mn-ea"/>
              <a:cs typeface="+mn-cs"/>
            </a:rPr>
            <a:t> drafts (Thermo </a:t>
          </a:r>
          <a:r>
            <a:rPr lang="en-US" sz="1100" b="1" baseline="0">
              <a:solidFill>
                <a:schemeClr val="accent1">
                  <a:lumMod val="75000"/>
                </a:schemeClr>
              </a:solidFill>
              <a:effectLst/>
              <a:latin typeface="+mn-lt"/>
              <a:ea typeface="+mn-ea"/>
              <a:cs typeface="+mn-cs"/>
            </a:rPr>
            <a:t>EASYnLC</a:t>
          </a:r>
          <a:r>
            <a:rPr lang="en-US" sz="1100" b="1" baseline="0">
              <a:solidFill>
                <a:schemeClr val="tx1"/>
              </a:solidFill>
              <a:effectLst/>
              <a:latin typeface="+mn-lt"/>
              <a:ea typeface="+mn-ea"/>
              <a:cs typeface="+mn-cs"/>
            </a:rPr>
            <a:t>)</a:t>
          </a:r>
        </a:p>
        <a:p>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For detailed method information specific to your experiment open the raw file in Qual Browser. Highlight the green pushpin and do a right mouse click, select View/Report/Instrument method</a:t>
          </a:r>
        </a:p>
        <a:p>
          <a:r>
            <a:rPr lang="en-US" sz="1100">
              <a:solidFill>
                <a:schemeClr val="tx1"/>
              </a:solidFill>
              <a:effectLst/>
              <a:latin typeface="+mn-lt"/>
              <a:ea typeface="+mn-ea"/>
              <a:cs typeface="+mn-cs"/>
            </a:rPr>
            <a:t>Use the left and right arrow to toggle between mass spec and HPLC method</a:t>
          </a:r>
        </a:p>
        <a:p>
          <a:r>
            <a:rPr lang="en-US" sz="1100">
              <a:solidFill>
                <a:schemeClr val="tx1"/>
              </a:solidFill>
              <a:effectLst/>
              <a:latin typeface="+mn-lt"/>
              <a:ea typeface="+mn-ea"/>
              <a:cs typeface="+mn-cs"/>
            </a:rPr>
            <a:t>In Freestyle open the</a:t>
          </a:r>
          <a:r>
            <a:rPr lang="en-US" sz="1100" baseline="0">
              <a:solidFill>
                <a:schemeClr val="tx1"/>
              </a:solidFill>
              <a:effectLst/>
              <a:latin typeface="+mn-lt"/>
              <a:ea typeface="+mn-ea"/>
              <a:cs typeface="+mn-cs"/>
            </a:rPr>
            <a:t> RAW file</a:t>
          </a:r>
          <a:r>
            <a:rPr lang="en-US" sz="1100">
              <a:solidFill>
                <a:schemeClr val="tx1"/>
              </a:solidFill>
              <a:effectLst/>
              <a:latin typeface="+mn-lt"/>
              <a:ea typeface="+mn-ea"/>
              <a:cs typeface="+mn-cs"/>
            </a:rPr>
            <a:t> click on instrument method</a:t>
          </a:r>
          <a:r>
            <a:rPr lang="en-US" sz="1100" baseline="0">
              <a:solidFill>
                <a:schemeClr val="tx1"/>
              </a:solidFill>
              <a:effectLst/>
              <a:latin typeface="+mn-lt"/>
              <a:ea typeface="+mn-ea"/>
              <a:cs typeface="+mn-cs"/>
            </a:rPr>
            <a:t> and select the instrument or HPLC to display the method</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To copy the text:</a:t>
          </a:r>
        </a:p>
        <a:p>
          <a:r>
            <a:rPr lang="en-US" sz="1100">
              <a:solidFill>
                <a:schemeClr val="tx1"/>
              </a:solidFill>
              <a:effectLst/>
              <a:latin typeface="+mn-lt"/>
              <a:ea typeface="+mn-ea"/>
              <a:cs typeface="+mn-cs"/>
            </a:rPr>
            <a:t>Ctrl A and ctrl C, then go to word or xls and ctrl V</a:t>
          </a:r>
        </a:p>
        <a:p>
          <a:r>
            <a:rPr lang="en-US" sz="1100">
              <a:solidFill>
                <a:schemeClr val="tx1"/>
              </a:solidFill>
              <a:effectLst/>
              <a:latin typeface="+mn-lt"/>
              <a:ea typeface="+mn-ea"/>
              <a:cs typeface="+mn-cs"/>
            </a:rPr>
            <a:t>Use the left and right arrow to toggle between mass spec and HPLC method</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Below is a draft for</a:t>
          </a:r>
          <a:r>
            <a:rPr lang="en-US" sz="1100" baseline="0">
              <a:solidFill>
                <a:schemeClr val="tx1"/>
              </a:solidFill>
              <a:effectLst/>
              <a:latin typeface="+mn-lt"/>
              <a:ea typeface="+mn-ea"/>
              <a:cs typeface="+mn-cs"/>
            </a:rPr>
            <a:t> your methods, make sure you check and change all the </a:t>
          </a:r>
          <a:r>
            <a:rPr lang="en-US" sz="1100" baseline="0">
              <a:solidFill>
                <a:srgbClr val="FF0000"/>
              </a:solidFill>
              <a:effectLst/>
              <a:latin typeface="+mn-lt"/>
              <a:ea typeface="+mn-ea"/>
              <a:cs typeface="+mn-cs"/>
            </a:rPr>
            <a:t>details</a:t>
          </a:r>
          <a:r>
            <a:rPr lang="en-US" sz="1100" baseline="0">
              <a:solidFill>
                <a:schemeClr val="tx1"/>
              </a:solidFill>
              <a:effectLst/>
              <a:latin typeface="+mn-lt"/>
              <a:ea typeface="+mn-ea"/>
              <a:cs typeface="+mn-cs"/>
            </a:rPr>
            <a:t> based on your specific experiment.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Mass Spectrometry Analysis Fusion/Lumos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a:t>
          </a:r>
          <a:r>
            <a:rPr lang="en-US" sz="1100">
              <a:solidFill>
                <a:srgbClr val="FF0000"/>
              </a:solidFill>
              <a:effectLst/>
              <a:latin typeface="+mn-lt"/>
              <a:ea typeface="+mn-ea"/>
              <a:cs typeface="+mn-cs"/>
            </a:rPr>
            <a:t>Orbitrap Fusion Lumos</a:t>
          </a:r>
          <a:r>
            <a:rPr lang="en-US" sz="1100">
              <a:solidFill>
                <a:schemeClr val="tx1"/>
              </a:solidFill>
              <a:effectLst/>
              <a:latin typeface="+mn-lt"/>
              <a:ea typeface="+mn-ea"/>
              <a:cs typeface="+mn-cs"/>
            </a:rPr>
            <a:t>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a:t>
          </a:r>
          <a:r>
            <a:rPr lang="en-US" sz="1100" baseline="0">
              <a:solidFill>
                <a:schemeClr val="tx1"/>
              </a:solidFill>
              <a:effectLst/>
              <a:latin typeface="+mn-lt"/>
              <a:ea typeface="+mn-ea"/>
              <a:cs typeface="+mn-cs"/>
            </a:rPr>
            <a:t> µl </a:t>
          </a:r>
          <a:r>
            <a:rPr lang="en-US" sz="1100">
              <a:solidFill>
                <a:schemeClr val="tx1"/>
              </a:solidFill>
              <a:effectLst/>
              <a:latin typeface="+mn-lt"/>
              <a:ea typeface="+mn-ea"/>
              <a:cs typeface="+mn-cs"/>
            </a:rPr>
            <a:t>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(Dr. Maisch). Peptides were separated using a linear gradient, from </a:t>
          </a:r>
          <a:r>
            <a:rPr lang="en-US" sz="1100">
              <a:solidFill>
                <a:srgbClr val="FF0000"/>
              </a:solidFill>
              <a:effectLst/>
              <a:latin typeface="+mn-lt"/>
              <a:ea typeface="+mn-ea"/>
              <a:cs typeface="+mn-cs"/>
            </a:rPr>
            <a:t>6-35 </a:t>
          </a:r>
          <a:r>
            <a:rPr lang="en-US" sz="1100">
              <a:solidFill>
                <a:schemeClr val="tx1"/>
              </a:solidFill>
              <a:effectLst/>
              <a:latin typeface="+mn-lt"/>
              <a:ea typeface="+mn-ea"/>
              <a:cs typeface="+mn-cs"/>
            </a:rPr>
            <a:t>%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375 to 1575 </a:t>
          </a:r>
          <a:r>
            <a:rPr lang="en-US" sz="1100">
              <a:solidFill>
                <a:schemeClr val="tx1"/>
              </a:solidFill>
              <a:effectLst/>
              <a:latin typeface="+mn-lt"/>
              <a:ea typeface="+mn-ea"/>
              <a:cs typeface="+mn-cs"/>
            </a:rPr>
            <a:t>m/z at 120K resolution (at 200 m/z) with a </a:t>
          </a:r>
        </a:p>
        <a:p>
          <a:r>
            <a:rPr lang="en-US" sz="1100">
              <a:solidFill>
                <a:srgbClr val="FF0000"/>
              </a:solidFill>
              <a:effectLst/>
              <a:latin typeface="+mn-lt"/>
              <a:ea typeface="+mn-ea"/>
              <a:cs typeface="+mn-cs"/>
            </a:rPr>
            <a:t>7e5</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instrument was set to run in top speed mode with </a:t>
          </a:r>
          <a:r>
            <a:rPr lang="en-US" sz="1100">
              <a:solidFill>
                <a:srgbClr val="FF0000"/>
              </a:solidFill>
              <a:effectLst/>
              <a:latin typeface="+mn-lt"/>
              <a:ea typeface="+mn-ea"/>
              <a:cs typeface="+mn-cs"/>
            </a:rPr>
            <a:t>3 sec </a:t>
          </a:r>
          <a:r>
            <a:rPr lang="en-US" sz="1100">
              <a:solidFill>
                <a:schemeClr val="tx1"/>
              </a:solidFill>
              <a:effectLst/>
              <a:latin typeface="+mn-lt"/>
              <a:ea typeface="+mn-ea"/>
              <a:cs typeface="+mn-cs"/>
            </a:rPr>
            <a:t>cycle for the survey and the MS/MS scans. </a:t>
          </a:r>
        </a:p>
        <a:p>
          <a:r>
            <a:rPr lang="en-US" sz="1100">
              <a:solidFill>
                <a:schemeClr val="tx1"/>
              </a:solidFill>
              <a:effectLst/>
              <a:latin typeface="+mn-lt"/>
              <a:ea typeface="+mn-ea"/>
              <a:cs typeface="+mn-cs"/>
            </a:rPr>
            <a:t> </a:t>
          </a:r>
        </a:p>
        <a:p>
          <a:r>
            <a:rPr lang="en-US" sz="1100" b="1">
              <a:solidFill>
                <a:schemeClr val="tx1"/>
              </a:solidFill>
              <a:effectLst/>
              <a:latin typeface="+mn-lt"/>
              <a:ea typeface="+mn-ea"/>
              <a:cs typeface="+mn-cs"/>
            </a:rPr>
            <a:t>DDA using IT MS2 (if</a:t>
          </a:r>
          <a:r>
            <a:rPr lang="en-US" sz="1100" b="1" baseline="0">
              <a:solidFill>
                <a:schemeClr val="tx1"/>
              </a:solidFill>
              <a:effectLst/>
              <a:latin typeface="+mn-lt"/>
              <a:ea typeface="+mn-ea"/>
              <a:cs typeface="+mn-cs"/>
            </a:rPr>
            <a:t> msms scans were acquired in the ion trap)</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 resulting fragments were detected using the rapid scan rate in the ion trap. The AGC target </a:t>
          </a:r>
        </a:p>
        <a:p>
          <a:r>
            <a:rPr lang="en-US" sz="1100">
              <a:solidFill>
                <a:schemeClr val="tx1"/>
              </a:solidFill>
              <a:effectLst/>
              <a:latin typeface="+mn-lt"/>
              <a:ea typeface="+mn-ea"/>
              <a:cs typeface="+mn-cs"/>
            </a:rPr>
            <a:t>for MS/MS was set to </a:t>
          </a:r>
          <a:r>
            <a:rPr lang="en-US" sz="1100">
              <a:solidFill>
                <a:srgbClr val="FF0000"/>
              </a:solidFill>
              <a:effectLst/>
              <a:latin typeface="+mn-lt"/>
              <a:ea typeface="+mn-ea"/>
              <a:cs typeface="+mn-cs"/>
            </a:rPr>
            <a:t>2e3</a:t>
          </a:r>
          <a:r>
            <a:rPr lang="en-US" sz="1100">
              <a:solidFill>
                <a:schemeClr val="tx1"/>
              </a:solidFill>
              <a:effectLst/>
              <a:latin typeface="+mn-lt"/>
              <a:ea typeface="+mn-ea"/>
              <a:cs typeface="+mn-cs"/>
            </a:rPr>
            <a:t> and the maximum injection time limited to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a:t>
          </a:r>
        </a:p>
        <a:p>
          <a:r>
            <a:rPr lang="en-US" sz="1100">
              <a:solidFill>
                <a:schemeClr val="tx1"/>
              </a:solidFill>
              <a:effectLst/>
              <a:latin typeface="+mn-lt"/>
              <a:ea typeface="+mn-ea"/>
              <a:cs typeface="+mn-cs"/>
            </a:rPr>
            <a:t>selection was enabled.</a:t>
          </a: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DDA using OT MS2 (if</a:t>
          </a:r>
          <a:r>
            <a:rPr lang="en-US" sz="1100" b="1" baseline="0">
              <a:solidFill>
                <a:schemeClr val="tx1"/>
              </a:solidFill>
              <a:effectLst/>
              <a:latin typeface="+mn-lt"/>
              <a:ea typeface="+mn-ea"/>
              <a:cs typeface="+mn-cs"/>
            </a:rPr>
            <a:t> msms scans were acquired in the orbitrap)</a:t>
          </a:r>
          <a:endParaRPr lang="en-US">
            <a:effectLst/>
          </a:endParaRPr>
        </a:p>
        <a:p>
          <a:r>
            <a:rPr lang="en-US" sz="1100">
              <a:solidFill>
                <a:schemeClr val="tx1"/>
              </a:solidFill>
              <a:effectLst/>
              <a:latin typeface="+mn-lt"/>
              <a:ea typeface="+mn-ea"/>
              <a:cs typeface="+mn-cs"/>
            </a:rPr>
            <a:t>After a survey scan, tandem MS was performed on the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than </a:t>
          </a:r>
          <a:r>
            <a:rPr lang="en-US" sz="1100">
              <a:solidFill>
                <a:srgbClr val="FF0000"/>
              </a:solidFill>
              <a:effectLst/>
              <a:latin typeface="+mn-lt"/>
              <a:ea typeface="+mn-ea"/>
              <a:cs typeface="+mn-cs"/>
            </a:rPr>
            <a:t>2e4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Resulting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 </a:t>
          </a:r>
          <a:r>
            <a:rPr lang="en-US" sz="1100">
              <a:solidFill>
                <a:schemeClr val="tx1"/>
              </a:solidFill>
              <a:effectLst/>
              <a:latin typeface="+mn-lt"/>
              <a:ea typeface="+mn-ea"/>
              <a:cs typeface="+mn-cs"/>
            </a:rPr>
            <a:t>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with a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ppm mass tolerance around the precursor and its isotopes. Monoisotopic precursor selection was enabled.</a:t>
          </a:r>
        </a:p>
        <a:p>
          <a:endParaRPr lang="en-US" sz="1100">
            <a:solidFill>
              <a:schemeClr val="tx1"/>
            </a:solidFill>
            <a:effectLst/>
            <a:latin typeface="+mn-lt"/>
            <a:ea typeface="+mn-ea"/>
            <a:cs typeface="+mn-cs"/>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rgbClr val="FF0000"/>
              </a:solidFill>
              <a:effectLst/>
              <a:latin typeface="+mn-lt"/>
              <a:ea typeface="+mn-ea"/>
              <a:cs typeface="+mn-cs"/>
            </a:rPr>
            <a:t>, </a:t>
          </a:r>
          <a:r>
            <a:rPr lang="en-US" sz="1100" baseline="0">
              <a:solidFill>
                <a:schemeClr val="tx1"/>
              </a:solidFill>
              <a:effectLst/>
              <a:latin typeface="+mn-lt"/>
              <a:ea typeface="+mn-ea"/>
              <a:cs typeface="+mn-cs"/>
            </a:rPr>
            <a:t>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Exploris480</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All samples were analyzed on an Exploris480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a:t>
          </a:r>
          <a:r>
            <a:rPr lang="en-US" sz="1100">
              <a:solidFill>
                <a:srgbClr val="FF0000"/>
              </a:solidFill>
              <a:effectLst/>
              <a:latin typeface="+mn-lt"/>
              <a:ea typeface="+mn-ea"/>
              <a:cs typeface="+mn-cs"/>
            </a:rPr>
            <a:t>3</a:t>
          </a:r>
          <a:r>
            <a:rPr lang="en-US" sz="1100">
              <a:solidFill>
                <a:schemeClr val="tx1"/>
              </a:solidFill>
              <a:effectLst/>
              <a:latin typeface="+mn-lt"/>
              <a:ea typeface="+mn-ea"/>
              <a:cs typeface="+mn-cs"/>
            </a:rPr>
            <a:t> cm with a volume</a:t>
          </a:r>
          <a:r>
            <a:rPr lang="en-US" sz="1100" baseline="0">
              <a:solidFill>
                <a:schemeClr val="tx1"/>
              </a:solidFill>
              <a:effectLst/>
              <a:latin typeface="+mn-lt"/>
              <a:ea typeface="+mn-ea"/>
              <a:cs typeface="+mn-cs"/>
            </a:rPr>
            <a:t> of </a:t>
          </a:r>
          <a:r>
            <a:rPr lang="en-US" sz="1100" baseline="0">
              <a:solidFill>
                <a:srgbClr val="FF0000"/>
              </a:solidFill>
              <a:effectLst/>
              <a:latin typeface="+mn-lt"/>
              <a:ea typeface="+mn-ea"/>
              <a:cs typeface="+mn-cs"/>
            </a:rPr>
            <a:t>18 </a:t>
          </a:r>
          <a:r>
            <a:rPr lang="en-US" sz="1100" baseline="0">
              <a:solidFill>
                <a:schemeClr val="tx1"/>
              </a:solidFill>
              <a:effectLst/>
              <a:latin typeface="+mn-lt"/>
              <a:ea typeface="+mn-ea"/>
              <a:cs typeface="+mn-cs"/>
            </a:rPr>
            <a:t>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 </a:t>
          </a:r>
          <a:r>
            <a:rPr lang="en-US" sz="1100">
              <a:solidFill>
                <a:schemeClr val="tx1"/>
              </a:solidFill>
              <a:effectLst/>
              <a:latin typeface="+mn-lt"/>
              <a:ea typeface="+mn-ea"/>
              <a:cs typeface="+mn-cs"/>
            </a:rPr>
            <a:t>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a:t>
          </a:r>
          <a:r>
            <a:rPr lang="en-US" sz="1100">
              <a:solidFill>
                <a:srgbClr val="FF0000"/>
              </a:solidFill>
              <a:effectLst/>
              <a:latin typeface="+mn-lt"/>
              <a:ea typeface="+mn-ea"/>
              <a:cs typeface="+mn-cs"/>
            </a:rPr>
            <a:t>90</a:t>
          </a:r>
          <a:r>
            <a:rPr lang="en-US" sz="1100">
              <a:solidFill>
                <a:schemeClr val="tx1"/>
              </a:solidFill>
              <a:effectLst/>
              <a:latin typeface="+mn-lt"/>
              <a:ea typeface="+mn-ea"/>
              <a:cs typeface="+mn-cs"/>
            </a:rPr>
            <a:t>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chemeClr val="tx1"/>
              </a:solidFill>
              <a:effectLst/>
              <a:latin typeface="+mn-lt"/>
              <a:ea typeface="+mn-ea"/>
              <a:cs typeface="+mn-cs"/>
            </a:rPr>
            <a:t>DDA</a:t>
          </a: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380 to 1575 </a:t>
          </a:r>
          <a:r>
            <a:rPr lang="en-US" sz="1100">
              <a:solidFill>
                <a:schemeClr val="tx1"/>
              </a:solidFill>
              <a:effectLst/>
              <a:latin typeface="+mn-lt"/>
              <a:ea typeface="+mn-ea"/>
              <a:cs typeface="+mn-cs"/>
            </a:rPr>
            <a:t>m/z at </a:t>
          </a:r>
          <a:r>
            <a:rPr lang="en-US" sz="1100">
              <a:solidFill>
                <a:srgbClr val="FF0000"/>
              </a:solidFill>
              <a:effectLst/>
              <a:latin typeface="+mn-lt"/>
              <a:ea typeface="+mn-ea"/>
              <a:cs typeface="+mn-cs"/>
            </a:rPr>
            <a:t>120</a:t>
          </a:r>
          <a:r>
            <a:rPr lang="en-US" sz="1100">
              <a:solidFill>
                <a:schemeClr val="tx1"/>
              </a:solidFill>
              <a:effectLst/>
              <a:latin typeface="+mn-lt"/>
              <a:ea typeface="+mn-ea"/>
              <a:cs typeface="+mn-cs"/>
            </a:rPr>
            <a:t>K resolution (at 400 m/z) with </a:t>
          </a:r>
        </a:p>
        <a:p>
          <a:r>
            <a:rPr lang="en-US" sz="1100">
              <a:solidFill>
                <a:srgbClr val="FF0000"/>
              </a:solidFill>
              <a:effectLst/>
              <a:latin typeface="+mn-lt"/>
              <a:ea typeface="+mn-ea"/>
              <a:cs typeface="+mn-cs"/>
            </a:rPr>
            <a:t>300%</a:t>
          </a:r>
          <a:r>
            <a:rPr lang="en-US" sz="1100" baseline="0">
              <a:solidFill>
                <a:schemeClr val="tx1"/>
              </a:solidFill>
              <a:effectLst/>
              <a:latin typeface="+mn-lt"/>
              <a:ea typeface="+mn-ea"/>
              <a:cs typeface="+mn-cs"/>
            </a:rPr>
            <a:t> normalized AGC target</a:t>
          </a:r>
          <a:r>
            <a:rPr lang="en-US" sz="1100">
              <a:solidFill>
                <a:schemeClr val="tx1"/>
              </a:solidFill>
              <a:effectLst/>
              <a:latin typeface="+mn-lt"/>
              <a:ea typeface="+mn-ea"/>
              <a:cs typeface="+mn-cs"/>
            </a:rPr>
            <a:t> and a maximum injection time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ms. After the survey scan, tandem MS was performed for 1 second on the most abundant precursors exhibiting a charge state from </a:t>
          </a:r>
          <a:r>
            <a:rPr lang="en-US" sz="1100">
              <a:solidFill>
                <a:srgbClr val="FF0000"/>
              </a:solidFill>
              <a:effectLst/>
              <a:latin typeface="+mn-lt"/>
              <a:ea typeface="+mn-ea"/>
              <a:cs typeface="+mn-cs"/>
            </a:rPr>
            <a:t>2 to 5</a:t>
          </a:r>
          <a:r>
            <a:rPr lang="en-US" sz="1100">
              <a:solidFill>
                <a:schemeClr val="tx1"/>
              </a:solidFill>
              <a:effectLst/>
              <a:latin typeface="+mn-lt"/>
              <a:ea typeface="+mn-ea"/>
              <a:cs typeface="+mn-cs"/>
            </a:rPr>
            <a:t> of greater </a:t>
          </a: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40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 </a:t>
          </a:r>
          <a:r>
            <a:rPr lang="en-US" sz="1100">
              <a:solidFill>
                <a:schemeClr val="tx1"/>
              </a:solidFill>
              <a:effectLst/>
              <a:latin typeface="+mn-lt"/>
              <a:ea typeface="+mn-ea"/>
              <a:cs typeface="+mn-cs"/>
            </a:rPr>
            <a:t>sec </a:t>
          </a:r>
        </a:p>
        <a:p>
          <a:r>
            <a:rPr lang="en-US" sz="1100">
              <a:solidFill>
                <a:schemeClr val="tx1"/>
              </a:solidFill>
              <a:effectLst/>
              <a:latin typeface="+mn-lt"/>
              <a:ea typeface="+mn-ea"/>
              <a:cs typeface="+mn-cs"/>
            </a:rPr>
            <a:t>and isotopes were excluded. </a:t>
          </a: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15</a:t>
          </a:r>
          <a:r>
            <a:rPr lang="en-US" sz="1100">
              <a:solidFill>
                <a:schemeClr val="tx1"/>
              </a:solidFill>
              <a:effectLst/>
              <a:latin typeface="+mn-lt"/>
              <a:ea typeface="+mn-ea"/>
              <a:cs typeface="+mn-cs"/>
            </a:rPr>
            <a:t>K resolution (at 400 m/z) with </a:t>
          </a: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a:t>
          </a:r>
          <a:r>
            <a:rPr lang="en-US" sz="1100" baseline="0">
              <a:solidFill>
                <a:schemeClr val="tx1"/>
              </a:solidFill>
              <a:effectLst/>
              <a:latin typeface="+mn-lt"/>
              <a:ea typeface="+mn-ea"/>
              <a:cs typeface="+mn-cs"/>
            </a:rPr>
            <a:t> normalized AGC target </a:t>
          </a:r>
          <a:r>
            <a:rPr lang="en-US" sz="1100">
              <a:solidFill>
                <a:schemeClr val="tx1"/>
              </a:solidFill>
              <a:effectLst/>
              <a:latin typeface="+mn-lt"/>
              <a:ea typeface="+mn-ea"/>
              <a:cs typeface="+mn-cs"/>
            </a:rPr>
            <a:t>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 </a:t>
          </a:r>
          <a:r>
            <a:rPr lang="en-US" sz="1100" baseline="0">
              <a:solidFill>
                <a:srgbClr val="FF0000"/>
              </a:solidFill>
              <a:effectLst/>
              <a:latin typeface="+mn-lt"/>
              <a:ea typeface="+mn-ea"/>
              <a:cs typeface="+mn-cs"/>
            </a:rPr>
            <a:t>xx</a:t>
          </a:r>
          <a:r>
            <a:rPr lang="en-US" sz="1100" baseline="0">
              <a:solidFill>
                <a:schemeClr val="tx1"/>
              </a:solidFill>
              <a:effectLst/>
              <a:latin typeface="+mn-lt"/>
              <a:ea typeface="+mn-ea"/>
              <a:cs typeface="+mn-cs"/>
            </a:rPr>
            <a:t> 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Mass Spectrometry Analysis Q Exactive Plus</a:t>
          </a:r>
          <a:endParaRPr lang="en-US">
            <a:effectLst/>
          </a:endParaRPr>
        </a:p>
        <a:p>
          <a:r>
            <a:rPr lang="en-US" sz="1100">
              <a:solidFill>
                <a:schemeClr val="tx1"/>
              </a:solidFill>
              <a:effectLst/>
              <a:latin typeface="+mn-lt"/>
              <a:ea typeface="+mn-ea"/>
              <a:cs typeface="+mn-cs"/>
            </a:rPr>
            <a:t>All samples were analyzed on an Q Exactive Plus mass spectrometer (ThermoFisherScientific) equipped with an EASYnLC</a:t>
          </a:r>
          <a:r>
            <a:rPr lang="en-US" sz="1100" baseline="0">
              <a:solidFill>
                <a:schemeClr val="tx1"/>
              </a:solidFill>
              <a:effectLst/>
              <a:latin typeface="+mn-lt"/>
              <a:ea typeface="+mn-ea"/>
              <a:cs typeface="+mn-cs"/>
            </a:rPr>
            <a:t> 1200 UPLC system </a:t>
          </a:r>
          <a:r>
            <a:rPr lang="en-US" sz="1100">
              <a:solidFill>
                <a:schemeClr val="tx1"/>
              </a:solidFill>
              <a:effectLst/>
              <a:latin typeface="+mn-lt"/>
              <a:ea typeface="+mn-ea"/>
              <a:cs typeface="+mn-cs"/>
            </a:rPr>
            <a:t>(ThermoFisherScientific) and in house developed nano spray ionization source. </a:t>
          </a:r>
          <a:endParaRPr lang="en-US">
            <a:effectLst/>
          </a:endParaRPr>
        </a:p>
        <a:p>
          <a:r>
            <a:rPr lang="en-US" sz="1100">
              <a:solidFill>
                <a:schemeClr val="tx1"/>
              </a:solidFill>
              <a:effectLst/>
              <a:latin typeface="+mn-lt"/>
              <a:ea typeface="+mn-ea"/>
              <a:cs typeface="+mn-cs"/>
            </a:rPr>
            <a:t>Samples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μl at </a:t>
          </a:r>
          <a:r>
            <a:rPr lang="en-US" sz="1100">
              <a:solidFill>
                <a:srgbClr val="FF0000"/>
              </a:solidFill>
              <a:effectLst/>
              <a:latin typeface="+mn-lt"/>
              <a:ea typeface="+mn-ea"/>
              <a:cs typeface="+mn-cs"/>
            </a:rPr>
            <a:t>xx</a:t>
          </a:r>
          <a:r>
            <a:rPr lang="en-US" sz="1100">
              <a:solidFill>
                <a:schemeClr val="tx1"/>
              </a:solidFill>
              <a:effectLst/>
              <a:latin typeface="+mn-lt"/>
              <a:ea typeface="+mn-ea"/>
              <a:cs typeface="+mn-cs"/>
            </a:rPr>
            <a:t> μg/μl) were loaded from the autosampler onto a 100 μm ID  Integrafrit trap (NewObjective) packed with </a:t>
          </a:r>
          <a:r>
            <a:rPr lang="en-US" sz="1100">
              <a:solidFill>
                <a:srgbClr val="FF0000"/>
              </a:solidFill>
              <a:effectLst/>
              <a:latin typeface="+mn-lt"/>
              <a:ea typeface="+mn-ea"/>
              <a:cs typeface="+mn-cs"/>
            </a:rPr>
            <a:t>Reprosil-Pur C18-AQ 120 Å  5 µm </a:t>
          </a:r>
          <a:r>
            <a:rPr lang="en-US" sz="1100">
              <a:solidFill>
                <a:schemeClr val="tx1"/>
              </a:solidFill>
              <a:effectLst/>
              <a:latin typeface="+mn-lt"/>
              <a:ea typeface="+mn-ea"/>
              <a:cs typeface="+mn-cs"/>
            </a:rPr>
            <a:t>material (Dr. Maisch) to a bed length of 3 cm with a volume</a:t>
          </a:r>
          <a:r>
            <a:rPr lang="en-US" sz="1100" baseline="0">
              <a:solidFill>
                <a:schemeClr val="tx1"/>
              </a:solidFill>
              <a:effectLst/>
              <a:latin typeface="+mn-lt"/>
              <a:ea typeface="+mn-ea"/>
              <a:cs typeface="+mn-cs"/>
            </a:rPr>
            <a:t> of 18 µl </a:t>
          </a:r>
          <a:r>
            <a:rPr lang="en-US" sz="1100">
              <a:solidFill>
                <a:schemeClr val="tx1"/>
              </a:solidFill>
              <a:effectLst/>
              <a:latin typeface="+mn-lt"/>
              <a:ea typeface="+mn-ea"/>
              <a:cs typeface="+mn-cs"/>
            </a:rPr>
            <a:t>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µL/min. After loading and desalting with 0.1% formic acid in water (LCMS grade from Fisher), the trap was brought in-line with a pulled fused-silica capillary tip (75-μm i.d.) </a:t>
          </a:r>
          <a:endParaRPr lang="en-US">
            <a:effectLst/>
          </a:endParaRPr>
        </a:p>
        <a:p>
          <a:r>
            <a:rPr lang="en-US" sz="1100">
              <a:solidFill>
                <a:schemeClr val="tx1"/>
              </a:solidFill>
              <a:effectLst/>
              <a:latin typeface="+mn-lt"/>
              <a:ea typeface="+mn-ea"/>
              <a:cs typeface="+mn-cs"/>
            </a:rPr>
            <a:t>packed with </a:t>
          </a:r>
          <a:r>
            <a:rPr lang="en-US" sz="1100">
              <a:solidFill>
                <a:srgbClr val="FF0000"/>
              </a:solidFill>
              <a:effectLst/>
              <a:latin typeface="+mn-lt"/>
              <a:ea typeface="+mn-ea"/>
              <a:cs typeface="+mn-cs"/>
            </a:rPr>
            <a:t>35</a:t>
          </a:r>
          <a:r>
            <a:rPr lang="en-US" sz="1100">
              <a:solidFill>
                <a:schemeClr val="tx1"/>
              </a:solidFill>
              <a:effectLst/>
              <a:latin typeface="+mn-lt"/>
              <a:ea typeface="+mn-ea"/>
              <a:cs typeface="+mn-cs"/>
            </a:rPr>
            <a:t> cm of Reprosil-Pur C18-AQ 120 Å  5 µm (Dr. Maisch). Peptides were separated using a linear gradient, from </a:t>
          </a:r>
          <a:r>
            <a:rPr lang="en-US" sz="1100">
              <a:solidFill>
                <a:srgbClr val="FF0000"/>
              </a:solidFill>
              <a:effectLst/>
              <a:latin typeface="+mn-lt"/>
              <a:ea typeface="+mn-ea"/>
              <a:cs typeface="+mn-cs"/>
            </a:rPr>
            <a:t>6-35</a:t>
          </a:r>
          <a:r>
            <a:rPr lang="en-US" sz="1100">
              <a:solidFill>
                <a:schemeClr val="tx1"/>
              </a:solidFill>
              <a:effectLst/>
              <a:latin typeface="+mn-lt"/>
              <a:ea typeface="+mn-ea"/>
              <a:cs typeface="+mn-cs"/>
            </a:rPr>
            <a:t> % solvent B (LCMS grade 0.1 % formic acid,</a:t>
          </a:r>
          <a:r>
            <a:rPr lang="en-US" sz="1100" baseline="0">
              <a:solidFill>
                <a:schemeClr val="tx1"/>
              </a:solidFill>
              <a:effectLst/>
              <a:latin typeface="+mn-lt"/>
              <a:ea typeface="+mn-ea"/>
              <a:cs typeface="+mn-cs"/>
            </a:rPr>
            <a:t> 80 %</a:t>
          </a:r>
          <a:r>
            <a:rPr lang="en-US" sz="1100">
              <a:solidFill>
                <a:schemeClr val="tx1"/>
              </a:solidFill>
              <a:effectLst/>
              <a:latin typeface="+mn-lt"/>
              <a:ea typeface="+mn-ea"/>
              <a:cs typeface="+mn-cs"/>
            </a:rPr>
            <a:t> acetonitrile in water (Fisher)) in 90 min at a </a:t>
          </a:r>
          <a:endParaRPr lang="en-US">
            <a:effectLst/>
          </a:endParaRPr>
        </a:p>
        <a:p>
          <a:r>
            <a:rPr lang="en-US" sz="1100">
              <a:solidFill>
                <a:schemeClr val="tx1"/>
              </a:solidFill>
              <a:effectLst/>
              <a:latin typeface="+mn-lt"/>
              <a:ea typeface="+mn-ea"/>
              <a:cs typeface="+mn-cs"/>
            </a:rPr>
            <a:t>flow rate of </a:t>
          </a:r>
          <a:r>
            <a:rPr lang="en-US" sz="1100">
              <a:solidFill>
                <a:srgbClr val="FF0000"/>
              </a:solidFill>
              <a:effectLst/>
              <a:latin typeface="+mn-lt"/>
              <a:ea typeface="+mn-ea"/>
              <a:cs typeface="+mn-cs"/>
            </a:rPr>
            <a:t>300</a:t>
          </a:r>
          <a:r>
            <a:rPr lang="en-US" sz="1100">
              <a:solidFill>
                <a:schemeClr val="tx1"/>
              </a:solidFill>
              <a:effectLst/>
              <a:latin typeface="+mn-lt"/>
              <a:ea typeface="+mn-ea"/>
              <a:cs typeface="+mn-cs"/>
            </a:rPr>
            <a:t> nL/min. </a:t>
          </a:r>
          <a:r>
            <a:rPr lang="en-US" sz="1100">
              <a:solidFill>
                <a:srgbClr val="FF0000"/>
              </a:solidFill>
              <a:effectLst/>
              <a:latin typeface="+mn-lt"/>
              <a:ea typeface="+mn-ea"/>
              <a:cs typeface="+mn-cs"/>
            </a:rPr>
            <a:t>The column temperature was maintained at a constant 50</a:t>
          </a:r>
          <a:r>
            <a:rPr lang="en-US" sz="1100" baseline="30000">
              <a:solidFill>
                <a:srgbClr val="FF0000"/>
              </a:solidFill>
              <a:effectLst/>
              <a:latin typeface="+mn-lt"/>
              <a:ea typeface="+mn-ea"/>
              <a:cs typeface="+mn-cs"/>
            </a:rPr>
            <a:t>o</a:t>
          </a:r>
          <a:r>
            <a:rPr lang="en-US" sz="1100">
              <a:solidFill>
                <a:srgbClr val="FF0000"/>
              </a:solidFill>
              <a:effectLst/>
              <a:latin typeface="+mn-lt"/>
              <a:ea typeface="+mn-ea"/>
              <a:cs typeface="+mn-cs"/>
            </a:rPr>
            <a:t>C during all experiments.</a:t>
          </a:r>
        </a:p>
        <a:p>
          <a:r>
            <a:rPr lang="en-US" sz="1100" b="1">
              <a:solidFill>
                <a:sysClr val="windowText" lastClr="000000"/>
              </a:solidFill>
              <a:effectLst/>
              <a:latin typeface="+mn-lt"/>
              <a:ea typeface="+mn-ea"/>
              <a:cs typeface="+mn-cs"/>
            </a:rPr>
            <a:t>DDA</a:t>
          </a:r>
          <a:endParaRPr lang="en-US" b="1">
            <a:solidFill>
              <a:sysClr val="windowText" lastClr="000000"/>
            </a:solidFill>
            <a:effectLst/>
          </a:endParaRPr>
        </a:p>
        <a:p>
          <a:r>
            <a:rPr lang="en-US" sz="1100">
              <a:solidFill>
                <a:schemeClr val="tx1"/>
              </a:solidFill>
              <a:effectLst/>
              <a:latin typeface="+mn-lt"/>
              <a:ea typeface="+mn-ea"/>
              <a:cs typeface="+mn-cs"/>
            </a:rPr>
            <a:t>Peptides were detected using a data-dependent (DDA) method. Survey scans of peptide precursors were performed in the orbitrap mass analyzer from </a:t>
          </a:r>
          <a:r>
            <a:rPr lang="en-US" sz="1100">
              <a:solidFill>
                <a:srgbClr val="FF0000"/>
              </a:solidFill>
              <a:effectLst/>
              <a:latin typeface="+mn-lt"/>
              <a:ea typeface="+mn-ea"/>
              <a:cs typeface="+mn-cs"/>
            </a:rPr>
            <a:t>400 to 2000 </a:t>
          </a:r>
          <a:r>
            <a:rPr lang="en-US" sz="1100">
              <a:solidFill>
                <a:schemeClr val="tx1"/>
              </a:solidFill>
              <a:effectLst/>
              <a:latin typeface="+mn-lt"/>
              <a:ea typeface="+mn-ea"/>
              <a:cs typeface="+mn-cs"/>
            </a:rPr>
            <a:t>m/z at 70K resolution (at 400 m/z) with </a:t>
          </a:r>
          <a:endParaRPr lang="en-US">
            <a:effectLst/>
          </a:endParaRPr>
        </a:p>
        <a:p>
          <a:r>
            <a:rPr lang="en-US" sz="1100">
              <a:solidFill>
                <a:schemeClr val="tx1"/>
              </a:solidFill>
              <a:effectLst/>
              <a:latin typeface="+mn-lt"/>
              <a:ea typeface="+mn-ea"/>
              <a:cs typeface="+mn-cs"/>
            </a:rPr>
            <a:t>a </a:t>
          </a:r>
          <a:r>
            <a:rPr lang="en-US" sz="1100">
              <a:solidFill>
                <a:srgbClr val="FF0000"/>
              </a:solidFill>
              <a:effectLst/>
              <a:latin typeface="+mn-lt"/>
              <a:ea typeface="+mn-ea"/>
              <a:cs typeface="+mn-cs"/>
            </a:rPr>
            <a:t>1e6</a:t>
          </a:r>
          <a:r>
            <a:rPr lang="en-US" sz="1100">
              <a:solidFill>
                <a:schemeClr val="tx1"/>
              </a:solidFill>
              <a:effectLst/>
              <a:latin typeface="+mn-lt"/>
              <a:ea typeface="+mn-ea"/>
              <a:cs typeface="+mn-cs"/>
            </a:rPr>
            <a:t> ion count target and a maximum injection time of 100 ms. After the survey scan, tandem MS was performed on the top </a:t>
          </a:r>
          <a:r>
            <a:rPr lang="en-US" sz="1100">
              <a:solidFill>
                <a:srgbClr val="FF0000"/>
              </a:solidFill>
              <a:effectLst/>
              <a:latin typeface="+mn-lt"/>
              <a:ea typeface="+mn-ea"/>
              <a:cs typeface="+mn-cs"/>
            </a:rPr>
            <a:t>20</a:t>
          </a:r>
          <a:r>
            <a:rPr lang="en-US" sz="1100">
              <a:solidFill>
                <a:schemeClr val="tx1"/>
              </a:solidFill>
              <a:effectLst/>
              <a:latin typeface="+mn-lt"/>
              <a:ea typeface="+mn-ea"/>
              <a:cs typeface="+mn-cs"/>
            </a:rPr>
            <a:t> most abundant precursors exhibiting a charge state from </a:t>
          </a:r>
          <a:r>
            <a:rPr lang="en-US" sz="1100">
              <a:solidFill>
                <a:srgbClr val="FF0000"/>
              </a:solidFill>
              <a:effectLst/>
              <a:latin typeface="+mn-lt"/>
              <a:ea typeface="+mn-ea"/>
              <a:cs typeface="+mn-cs"/>
            </a:rPr>
            <a:t>2 to 5 </a:t>
          </a:r>
          <a:r>
            <a:rPr lang="en-US" sz="1100">
              <a:solidFill>
                <a:schemeClr val="tx1"/>
              </a:solidFill>
              <a:effectLst/>
              <a:latin typeface="+mn-lt"/>
              <a:ea typeface="+mn-ea"/>
              <a:cs typeface="+mn-cs"/>
            </a:rPr>
            <a:t>of greater </a:t>
          </a:r>
          <a:endParaRPr lang="en-US">
            <a:effectLst/>
          </a:endParaRPr>
        </a:p>
        <a:p>
          <a:r>
            <a:rPr lang="en-US" sz="1100">
              <a:solidFill>
                <a:schemeClr val="tx1"/>
              </a:solidFill>
              <a:effectLst/>
              <a:latin typeface="+mn-lt"/>
              <a:ea typeface="+mn-ea"/>
              <a:cs typeface="+mn-cs"/>
            </a:rPr>
            <a:t>than </a:t>
          </a:r>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intensity by isolating them in the quadrupole with an isolation width of </a:t>
          </a:r>
          <a:r>
            <a:rPr lang="en-US" sz="1100">
              <a:solidFill>
                <a:srgbClr val="FF0000"/>
              </a:solidFill>
              <a:effectLst/>
              <a:latin typeface="+mn-lt"/>
              <a:ea typeface="+mn-ea"/>
              <a:cs typeface="+mn-cs"/>
            </a:rPr>
            <a:t>1.6</a:t>
          </a:r>
          <a:r>
            <a:rPr lang="en-US" sz="1100">
              <a:solidFill>
                <a:schemeClr val="tx1"/>
              </a:solidFill>
              <a:effectLst/>
              <a:latin typeface="+mn-lt"/>
              <a:ea typeface="+mn-ea"/>
              <a:cs typeface="+mn-cs"/>
            </a:rPr>
            <a:t> m/z. Higher-energy collisional dissociation (HCD) fragmentation was applied with a normalized collision energy of </a:t>
          </a:r>
          <a:r>
            <a:rPr lang="en-US" sz="1100">
              <a:solidFill>
                <a:srgbClr val="FF0000"/>
              </a:solidFill>
              <a:effectLst/>
              <a:latin typeface="+mn-lt"/>
              <a:ea typeface="+mn-ea"/>
              <a:cs typeface="+mn-cs"/>
            </a:rPr>
            <a:t>25</a:t>
          </a:r>
          <a:r>
            <a:rPr lang="en-US" sz="1100">
              <a:solidFill>
                <a:schemeClr val="tx1"/>
              </a:solidFill>
              <a:effectLst/>
              <a:latin typeface="+mn-lt"/>
              <a:ea typeface="+mn-ea"/>
              <a:cs typeface="+mn-cs"/>
            </a:rPr>
            <a:t> %. </a:t>
          </a:r>
          <a:endParaRPr lang="en-US">
            <a:effectLst/>
          </a:endParaRPr>
        </a:p>
        <a:p>
          <a:r>
            <a:rPr lang="en-US" sz="1100">
              <a:solidFill>
                <a:schemeClr val="tx1"/>
              </a:solidFill>
              <a:effectLst/>
              <a:latin typeface="+mn-lt"/>
              <a:ea typeface="+mn-ea"/>
              <a:cs typeface="+mn-cs"/>
            </a:rPr>
            <a:t>Resulting fragments were detected in the orbitrap mass analyzer at </a:t>
          </a:r>
          <a:r>
            <a:rPr lang="en-US" sz="1100">
              <a:solidFill>
                <a:srgbClr val="FF0000"/>
              </a:solidFill>
              <a:effectLst/>
              <a:latin typeface="+mn-lt"/>
              <a:ea typeface="+mn-ea"/>
              <a:cs typeface="+mn-cs"/>
            </a:rPr>
            <a:t>17.5</a:t>
          </a:r>
          <a:r>
            <a:rPr lang="en-US" sz="1100">
              <a:solidFill>
                <a:schemeClr val="tx1"/>
              </a:solidFill>
              <a:effectLst/>
              <a:latin typeface="+mn-lt"/>
              <a:ea typeface="+mn-ea"/>
              <a:cs typeface="+mn-cs"/>
            </a:rPr>
            <a:t>K resolution (at 400 m/z) with a 5e4 ion count target and a maximum injection time of </a:t>
          </a:r>
          <a:r>
            <a:rPr lang="en-US" sz="1100">
              <a:solidFill>
                <a:srgbClr val="FF0000"/>
              </a:solidFill>
              <a:effectLst/>
              <a:latin typeface="+mn-lt"/>
              <a:ea typeface="+mn-ea"/>
              <a:cs typeface="+mn-cs"/>
            </a:rPr>
            <a:t>50</a:t>
          </a:r>
          <a:r>
            <a:rPr lang="en-US" sz="1100">
              <a:solidFill>
                <a:schemeClr val="tx1"/>
              </a:solidFill>
              <a:effectLst/>
              <a:latin typeface="+mn-lt"/>
              <a:ea typeface="+mn-ea"/>
              <a:cs typeface="+mn-cs"/>
            </a:rPr>
            <a:t> ms. The dynamic exclusion was set to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sec </a:t>
          </a:r>
          <a:endParaRPr lang="en-US">
            <a:effectLst/>
          </a:endParaRPr>
        </a:p>
        <a:p>
          <a:r>
            <a:rPr lang="en-US" sz="1100">
              <a:solidFill>
                <a:schemeClr val="tx1"/>
              </a:solidFill>
              <a:effectLst/>
              <a:latin typeface="+mn-lt"/>
              <a:ea typeface="+mn-ea"/>
              <a:cs typeface="+mn-cs"/>
            </a:rPr>
            <a:t>and isotopes were excluded. </a:t>
          </a:r>
          <a:endParaRPr lang="en-US">
            <a:effectLst/>
          </a:endParaRPr>
        </a:p>
        <a:p>
          <a:r>
            <a:rPr lang="en-US" sz="1100" b="1" i="0">
              <a:solidFill>
                <a:schemeClr val="tx1"/>
              </a:solidFill>
              <a:effectLst/>
              <a:latin typeface="+mn-lt"/>
              <a:ea typeface="+mn-ea"/>
              <a:cs typeface="+mn-cs"/>
            </a:rPr>
            <a:t>Parallel Reaction Monitoring (PRM)</a:t>
          </a:r>
          <a:endParaRPr lang="en-US">
            <a:effectLst/>
          </a:endParaRPr>
        </a:p>
        <a:p>
          <a:r>
            <a:rPr lang="en-US" sz="1100">
              <a:solidFill>
                <a:schemeClr val="tx1"/>
              </a:solidFill>
              <a:effectLst/>
              <a:latin typeface="+mn-lt"/>
              <a:ea typeface="+mn-ea"/>
              <a:cs typeface="+mn-cs"/>
            </a:rPr>
            <a:t>Peptides were detected using a targeted</a:t>
          </a:r>
          <a:r>
            <a:rPr lang="en-US" sz="1100" baseline="0">
              <a:solidFill>
                <a:schemeClr val="tx1"/>
              </a:solidFill>
              <a:effectLst/>
              <a:latin typeface="+mn-lt"/>
              <a:ea typeface="+mn-ea"/>
              <a:cs typeface="+mn-cs"/>
            </a:rPr>
            <a:t> </a:t>
          </a:r>
          <a:r>
            <a:rPr lang="en-US" sz="1100" b="0" i="0">
              <a:solidFill>
                <a:schemeClr val="tx1"/>
              </a:solidFill>
              <a:effectLst/>
              <a:latin typeface="+mn-lt"/>
              <a:ea typeface="+mn-ea"/>
              <a:cs typeface="+mn-cs"/>
            </a:rPr>
            <a:t>Parallel Reaction Monitoring (PRM)</a:t>
          </a:r>
          <a:r>
            <a:rPr lang="en-US" sz="1100" b="0" i="0" baseline="0">
              <a:solidFill>
                <a:schemeClr val="tx1"/>
              </a:solidFill>
              <a:effectLst/>
              <a:latin typeface="+mn-lt"/>
              <a:ea typeface="+mn-ea"/>
              <a:cs typeface="+mn-cs"/>
            </a:rPr>
            <a:t> </a:t>
          </a:r>
          <a:r>
            <a:rPr lang="en-US" sz="1100">
              <a:solidFill>
                <a:schemeClr val="tx1"/>
              </a:solidFill>
              <a:effectLst/>
              <a:latin typeface="+mn-lt"/>
              <a:ea typeface="+mn-ea"/>
              <a:cs typeface="+mn-cs"/>
            </a:rPr>
            <a:t>method.  After the survey scan, targeted MSMS</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was performed based on the</a:t>
          </a:r>
          <a:r>
            <a:rPr lang="en-US" sz="1100" baseline="0">
              <a:solidFill>
                <a:schemeClr val="tx1"/>
              </a:solidFill>
              <a:effectLst/>
              <a:latin typeface="+mn-lt"/>
              <a:ea typeface="+mn-ea"/>
              <a:cs typeface="+mn-cs"/>
            </a:rPr>
            <a:t> inclusion list of </a:t>
          </a:r>
          <a:r>
            <a:rPr lang="en-US" sz="1100" baseline="0">
              <a:solidFill>
                <a:srgbClr val="FF0000"/>
              </a:solidFill>
              <a:effectLst/>
              <a:latin typeface="+mn-lt"/>
              <a:ea typeface="+mn-ea"/>
              <a:cs typeface="+mn-cs"/>
            </a:rPr>
            <a:t>N</a:t>
          </a:r>
          <a:r>
            <a:rPr lang="en-US" sz="1100" baseline="0">
              <a:solidFill>
                <a:schemeClr val="tx1"/>
              </a:solidFill>
              <a:effectLst/>
              <a:latin typeface="+mn-lt"/>
              <a:ea typeface="+mn-ea"/>
              <a:cs typeface="+mn-cs"/>
            </a:rPr>
            <a:t> precursors (m/z, charge state) generated by Skyline.</a:t>
          </a:r>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Precursors</a:t>
          </a:r>
          <a:r>
            <a:rPr lang="en-US" sz="1100" baseline="0">
              <a:solidFill>
                <a:schemeClr val="tx1"/>
              </a:solidFill>
              <a:effectLst/>
              <a:latin typeface="+mn-lt"/>
              <a:ea typeface="+mn-ea"/>
              <a:cs typeface="+mn-cs"/>
            </a:rPr>
            <a:t> were isolated</a:t>
          </a:r>
          <a:r>
            <a:rPr lang="en-US" sz="1100">
              <a:solidFill>
                <a:schemeClr val="tx1"/>
              </a:solidFill>
              <a:effectLst/>
              <a:latin typeface="+mn-lt"/>
              <a:ea typeface="+mn-ea"/>
              <a:cs typeface="+mn-cs"/>
            </a:rPr>
            <a:t> in the quadrupole with an isolation width of 1.6 m/z. </a:t>
          </a:r>
          <a:endParaRPr lang="en-US">
            <a:effectLst/>
          </a:endParaRPr>
        </a:p>
        <a:p>
          <a:r>
            <a:rPr lang="en-US" sz="1100">
              <a:solidFill>
                <a:schemeClr val="tx1"/>
              </a:solidFill>
              <a:effectLst/>
              <a:latin typeface="+mn-lt"/>
              <a:ea typeface="+mn-ea"/>
              <a:cs typeface="+mn-cs"/>
            </a:rPr>
            <a:t>Higher-energy collisional dissociation (HCD) fragmentation was applied with a normalized collision energy of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 % and</a:t>
          </a:r>
          <a:r>
            <a:rPr lang="en-US" sz="1100" baseline="0">
              <a:solidFill>
                <a:schemeClr val="tx1"/>
              </a:solidFill>
              <a:effectLst/>
              <a:latin typeface="+mn-lt"/>
              <a:ea typeface="+mn-ea"/>
              <a:cs typeface="+mn-cs"/>
            </a:rPr>
            <a:t> r</a:t>
          </a:r>
          <a:r>
            <a:rPr lang="en-US" sz="1100">
              <a:solidFill>
                <a:schemeClr val="tx1"/>
              </a:solidFill>
              <a:effectLst/>
              <a:latin typeface="+mn-lt"/>
              <a:ea typeface="+mn-ea"/>
              <a:cs typeface="+mn-cs"/>
            </a:rPr>
            <a:t>esulting fragments were detected in the orbitrap mass analyzer at </a:t>
          </a:r>
          <a:r>
            <a:rPr lang="en-US" sz="1100">
              <a:solidFill>
                <a:srgbClr val="FF0000"/>
              </a:solidFill>
              <a:effectLst/>
              <a:latin typeface="+mn-lt"/>
              <a:ea typeface="+mn-ea"/>
              <a:cs typeface="+mn-cs"/>
            </a:rPr>
            <a:t>30</a:t>
          </a:r>
          <a:r>
            <a:rPr lang="en-US" sz="1100">
              <a:solidFill>
                <a:schemeClr val="tx1"/>
              </a:solidFill>
              <a:effectLst/>
              <a:latin typeface="+mn-lt"/>
              <a:ea typeface="+mn-ea"/>
              <a:cs typeface="+mn-cs"/>
            </a:rPr>
            <a:t>K resolution (at 200 m/z) with a </a:t>
          </a:r>
          <a:endParaRPr lang="en-US">
            <a:effectLst/>
          </a:endParaRPr>
        </a:p>
        <a:p>
          <a:r>
            <a:rPr lang="en-US" sz="1100">
              <a:solidFill>
                <a:srgbClr val="FF0000"/>
              </a:solidFill>
              <a:effectLst/>
              <a:latin typeface="+mn-lt"/>
              <a:ea typeface="+mn-ea"/>
              <a:cs typeface="+mn-cs"/>
            </a:rPr>
            <a:t>1e4</a:t>
          </a:r>
          <a:r>
            <a:rPr lang="en-US" sz="1100">
              <a:solidFill>
                <a:schemeClr val="tx1"/>
              </a:solidFill>
              <a:effectLst/>
              <a:latin typeface="+mn-lt"/>
              <a:ea typeface="+mn-ea"/>
              <a:cs typeface="+mn-cs"/>
            </a:rPr>
            <a:t> ion count target and a maximum injection time of </a:t>
          </a:r>
          <a:r>
            <a:rPr lang="en-US" sz="1100">
              <a:solidFill>
                <a:srgbClr val="FF0000"/>
              </a:solidFill>
              <a:effectLst/>
              <a:latin typeface="+mn-lt"/>
              <a:ea typeface="+mn-ea"/>
              <a:cs typeface="+mn-cs"/>
            </a:rPr>
            <a:t>100</a:t>
          </a:r>
          <a:r>
            <a:rPr lang="en-US" sz="1100">
              <a:solidFill>
                <a:schemeClr val="tx1"/>
              </a:solidFill>
              <a:effectLst/>
              <a:latin typeface="+mn-lt"/>
              <a:ea typeface="+mn-ea"/>
              <a:cs typeface="+mn-cs"/>
            </a:rPr>
            <a:t> ms. The loop count was set </a:t>
          </a:r>
          <a:r>
            <a:rPr lang="en-US" sz="1100">
              <a:solidFill>
                <a:srgbClr val="FF0000"/>
              </a:solidFill>
              <a:effectLst/>
              <a:latin typeface="+mn-lt"/>
              <a:ea typeface="+mn-ea"/>
              <a:cs typeface="+mn-cs"/>
            </a:rPr>
            <a:t>to 'All' or N=xx</a:t>
          </a:r>
          <a:r>
            <a:rPr lang="en-US" sz="1100" baseline="0">
              <a:solidFill>
                <a:schemeClr val="tx1"/>
              </a:solidFill>
              <a:effectLst/>
              <a:latin typeface="+mn-lt"/>
              <a:ea typeface="+mn-ea"/>
              <a:cs typeface="+mn-cs"/>
            </a:rPr>
            <a:t>, to generate</a:t>
          </a:r>
          <a:r>
            <a:rPr lang="en-US" sz="1100" baseline="0">
              <a:solidFill>
                <a:srgbClr val="FF0000"/>
              </a:solidFill>
              <a:effectLst/>
              <a:latin typeface="+mn-lt"/>
              <a:ea typeface="+mn-ea"/>
              <a:cs typeface="+mn-cs"/>
            </a:rPr>
            <a:t> xx </a:t>
          </a:r>
          <a:r>
            <a:rPr lang="en-US" sz="1100" baseline="0">
              <a:solidFill>
                <a:schemeClr val="tx1"/>
              </a:solidFill>
              <a:effectLst/>
              <a:latin typeface="+mn-lt"/>
              <a:ea typeface="+mn-ea"/>
              <a:cs typeface="+mn-cs"/>
            </a:rPr>
            <a:t>fragment ion spectra per MS1 scan</a:t>
          </a:r>
          <a:r>
            <a:rPr lang="en-US" sz="1100">
              <a:solidFill>
                <a:schemeClr val="tx1"/>
              </a:solidFill>
              <a:effectLst/>
              <a:latin typeface="+mn-lt"/>
              <a:ea typeface="+mn-ea"/>
              <a:cs typeface="+mn-cs"/>
            </a:rPr>
            <a:t>.</a:t>
          </a:r>
          <a:endParaRPr lang="en-US">
            <a:effectLst/>
          </a:endParaRP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15</xdr:col>
      <xdr:colOff>409574</xdr:colOff>
      <xdr:row>69</xdr:row>
      <xdr:rowOff>95250</xdr:rowOff>
    </xdr:from>
    <xdr:ext cx="13554075" cy="3082639"/>
    <xdr:sp macro="" textlink="">
      <xdr:nvSpPr>
        <xdr:cNvPr id="4" name="TextBox 3">
          <a:extLst>
            <a:ext uri="{FF2B5EF4-FFF2-40B4-BE49-F238E27FC236}">
              <a16:creationId xmlns:a16="http://schemas.microsoft.com/office/drawing/2014/main" id="{815DC027-7882-4355-A048-34D6FE3BEE22}"/>
            </a:ext>
          </a:extLst>
        </xdr:cNvPr>
        <xdr:cNvSpPr txBox="1"/>
      </xdr:nvSpPr>
      <xdr:spPr>
        <a:xfrm>
          <a:off x="9553574" y="13239750"/>
          <a:ext cx="13554075" cy="308263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database search details check with Jimmy, here is a draft:</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Thermo .raw files were converted to the mzXML format using the ReAdW (</a:t>
          </a:r>
          <a:r>
            <a:rPr lang="en-US" sz="1100" b="0" i="0">
              <a:solidFill>
                <a:srgbClr val="FF0000"/>
              </a:solidFill>
              <a:effectLst/>
              <a:latin typeface="+mn-lt"/>
              <a:ea typeface="+mn-ea"/>
              <a:cs typeface="+mn-cs"/>
            </a:rPr>
            <a:t>version 2016.1.0</a:t>
          </a:r>
          <a:r>
            <a:rPr lang="en-US" sz="1100" b="0" i="0">
              <a:solidFill>
                <a:schemeClr val="tx1"/>
              </a:solidFill>
              <a:effectLst/>
              <a:latin typeface="+mn-lt"/>
              <a:ea typeface="+mn-ea"/>
              <a:cs typeface="+mn-cs"/>
            </a:rPr>
            <a:t>) converter. The mzXML files were searched against a </a:t>
          </a:r>
          <a:r>
            <a:rPr lang="en-US" sz="1100" b="0" i="0">
              <a:solidFill>
                <a:srgbClr val="FF0000"/>
              </a:solidFill>
              <a:effectLst/>
              <a:latin typeface="+mn-lt"/>
              <a:ea typeface="+mn-ea"/>
              <a:cs typeface="+mn-cs"/>
            </a:rPr>
            <a:t>Species RAT.fasta </a:t>
          </a:r>
          <a:r>
            <a:rPr lang="en-US" sz="1100" b="0" i="0">
              <a:solidFill>
                <a:schemeClr val="tx1"/>
              </a:solidFill>
              <a:effectLst/>
              <a:latin typeface="+mn-lt"/>
              <a:ea typeface="+mn-ea"/>
              <a:cs typeface="+mn-cs"/>
            </a:rPr>
            <a:t>protein sequence database downloaded from UniProt </a:t>
          </a:r>
        </a:p>
        <a:p>
          <a:r>
            <a:rPr lang="en-US" sz="1100" b="0" i="0">
              <a:solidFill>
                <a:schemeClr val="tx1"/>
              </a:solidFill>
              <a:effectLst/>
              <a:latin typeface="+mn-lt"/>
              <a:ea typeface="+mn-ea"/>
              <a:cs typeface="+mn-cs"/>
            </a:rPr>
            <a:t>appended with common contaminant sequences (24,000 total sequence entries). A database search was performed using Comet (</a:t>
          </a:r>
          <a:r>
            <a:rPr lang="en-US" sz="1100" b="0" i="0">
              <a:solidFill>
                <a:srgbClr val="FF0000"/>
              </a:solidFill>
              <a:effectLst/>
              <a:latin typeface="+mn-lt"/>
              <a:ea typeface="+mn-ea"/>
              <a:cs typeface="+mn-cs"/>
            </a:rPr>
            <a:t> 2021.02 rev. 0 (3c62af2) </a:t>
          </a:r>
          <a:r>
            <a:rPr lang="en-US" sz="1100" b="0" i="0">
              <a:solidFill>
                <a:schemeClr val="tx1"/>
              </a:solidFill>
              <a:effectLst/>
              <a:latin typeface="+mn-lt"/>
              <a:ea typeface="+mn-ea"/>
              <a:cs typeface="+mn-cs"/>
            </a:rPr>
            <a:t> ) with the following search parameters</a:t>
          </a:r>
          <a:r>
            <a:rPr lang="en-US" sz="1100" b="0" i="0">
              <a:solidFill>
                <a:srgbClr val="FF0000"/>
              </a:solidFill>
              <a:effectLst/>
              <a:latin typeface="+mn-lt"/>
              <a:ea typeface="+mn-ea"/>
              <a:cs typeface="+mn-cs"/>
            </a:rPr>
            <a:t>: 20 </a:t>
          </a:r>
          <a:r>
            <a:rPr lang="en-US" sz="1100" b="0" i="0">
              <a:solidFill>
                <a:schemeClr val="tx1"/>
              </a:solidFill>
              <a:effectLst/>
              <a:latin typeface="+mn-lt"/>
              <a:ea typeface="+mn-ea"/>
              <a:cs typeface="+mn-cs"/>
            </a:rPr>
            <a:t>ppm precursor tolerance, </a:t>
          </a:r>
        </a:p>
        <a:p>
          <a:r>
            <a:rPr lang="en-US" sz="1100" b="0" i="0">
              <a:solidFill>
                <a:schemeClr val="tx1"/>
              </a:solidFill>
              <a:effectLst/>
              <a:latin typeface="+mn-lt"/>
              <a:ea typeface="+mn-ea"/>
              <a:cs typeface="+mn-cs"/>
            </a:rPr>
            <a:t>concatenated target-decoy search, tryptic digest allowing 2 missed cleavages, variable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modifications  for oxidized methionine </a:t>
          </a:r>
          <a:r>
            <a:rPr lang="en-US" sz="1100" b="0" i="0">
              <a:solidFill>
                <a:srgbClr val="FF0000"/>
              </a:solidFill>
              <a:effectLst/>
              <a:latin typeface="+mn-lt"/>
              <a:ea typeface="+mn-ea"/>
              <a:cs typeface="+mn-cs"/>
            </a:rPr>
            <a:t>and phosphorylation on STY, </a:t>
          </a:r>
          <a:r>
            <a:rPr lang="en-US" sz="1100" b="0" i="0">
              <a:solidFill>
                <a:schemeClr val="tx1"/>
              </a:solidFill>
              <a:effectLst/>
              <a:latin typeface="+mn-lt"/>
              <a:ea typeface="+mn-ea"/>
              <a:cs typeface="+mn-cs"/>
            </a:rPr>
            <a:t>and static modification for carboxyamidomethylation on cysteine. </a:t>
          </a:r>
        </a:p>
        <a:p>
          <a:r>
            <a:rPr lang="en-US" sz="1100" b="0" i="0">
              <a:solidFill>
                <a:schemeClr val="tx1"/>
              </a:solidFill>
              <a:effectLst/>
              <a:latin typeface="+mn-lt"/>
              <a:ea typeface="+mn-ea"/>
              <a:cs typeface="+mn-cs"/>
            </a:rPr>
            <a:t>The Comet search results were then processed with PeptideProphet and ProteinProphet tools from the Trans-Proteomic Pipeline software suite ( </a:t>
          </a:r>
          <a:r>
            <a:rPr lang="en-US" sz="1100" b="0" i="0">
              <a:solidFill>
                <a:srgbClr val="FF0000"/>
              </a:solidFill>
              <a:effectLst/>
              <a:latin typeface="+mn-lt"/>
              <a:ea typeface="+mn-ea"/>
              <a:cs typeface="+mn-cs"/>
            </a:rPr>
            <a:t>TPP v5.0.0 Typhoon  </a:t>
          </a:r>
          <a:r>
            <a:rPr lang="en-US" sz="1100" b="0" i="0">
              <a:solidFill>
                <a:schemeClr val="tx1"/>
              </a:solidFill>
              <a:effectLst/>
              <a:latin typeface="+mn-lt"/>
              <a:ea typeface="+mn-ea"/>
              <a:cs typeface="+mn-cs"/>
            </a:rPr>
            <a:t>).  </a:t>
          </a:r>
        </a:p>
        <a:p>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Acknowledgements: </a:t>
          </a:r>
        </a:p>
        <a:p>
          <a:r>
            <a:rPr lang="en-US" sz="1600" b="0" i="0">
              <a:solidFill>
                <a:schemeClr val="tx1"/>
              </a:solidFill>
              <a:effectLst/>
              <a:latin typeface="+mn-lt"/>
              <a:ea typeface="+mn-ea"/>
              <a:cs typeface="+mn-cs"/>
            </a:rPr>
            <a:t>For publications, the Proteomics Resource should always be acknowledged as follows in publications: </a:t>
          </a:r>
        </a:p>
        <a:p>
          <a:endParaRPr lang="en-US" sz="1600" b="0" i="0">
            <a:solidFill>
              <a:schemeClr val="tx1"/>
            </a:solidFill>
            <a:effectLst/>
            <a:latin typeface="+mn-lt"/>
            <a:ea typeface="+mn-ea"/>
            <a:cs typeface="+mn-cs"/>
          </a:endParaRPr>
        </a:p>
        <a:p>
          <a:r>
            <a:rPr lang="en-US" sz="1600" b="1" i="1">
              <a:solidFill>
                <a:schemeClr val="tx1"/>
              </a:solidFill>
              <a:effectLst/>
              <a:latin typeface="+mn-lt"/>
              <a:ea typeface="+mn-ea"/>
              <a:cs typeface="+mn-cs"/>
            </a:rPr>
            <a:t>This work is supported in part by the University of Washington's Proteomics Resource (UWPR95794).</a:t>
          </a:r>
          <a:endParaRPr lang="en-US" sz="1600" b="1" i="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419100</xdr:colOff>
      <xdr:row>1</xdr:row>
      <xdr:rowOff>209550</xdr:rowOff>
    </xdr:from>
    <xdr:to>
      <xdr:col>3</xdr:col>
      <xdr:colOff>90152</xdr:colOff>
      <xdr:row>8</xdr:row>
      <xdr:rowOff>147167</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19100" y="495300"/>
          <a:ext cx="2452352" cy="1471142"/>
          <a:chOff x="4591734" y="1323376"/>
          <a:chExt cx="2252327" cy="1471142"/>
        </a:xfrm>
      </xdr:grpSpPr>
      <xdr:sp macro="" textlink="">
        <xdr:nvSpPr>
          <xdr:cNvPr id="3" name="Partial Circle 2">
            <a:extLst>
              <a:ext uri="{FF2B5EF4-FFF2-40B4-BE49-F238E27FC236}">
                <a16:creationId xmlns:a16="http://schemas.microsoft.com/office/drawing/2014/main" id="{00000000-0008-0000-0100-000003000000}"/>
              </a:ext>
            </a:extLst>
          </xdr:cNvPr>
          <xdr:cNvSpPr/>
        </xdr:nvSpPr>
        <xdr:spPr>
          <a:xfrm>
            <a:off x="5038531" y="1422918"/>
            <a:ext cx="1371600" cy="1371600"/>
          </a:xfrm>
          <a:prstGeom prst="pie">
            <a:avLst>
              <a:gd name="adj1" fmla="val 19401482"/>
              <a:gd name="adj2" fmla="val 12840222"/>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 name="Partial Circle 3">
            <a:extLst>
              <a:ext uri="{FF2B5EF4-FFF2-40B4-BE49-F238E27FC236}">
                <a16:creationId xmlns:a16="http://schemas.microsoft.com/office/drawing/2014/main" id="{00000000-0008-0000-0100-000004000000}"/>
              </a:ext>
            </a:extLst>
          </xdr:cNvPr>
          <xdr:cNvSpPr/>
        </xdr:nvSpPr>
        <xdr:spPr>
          <a:xfrm>
            <a:off x="5038531" y="1422918"/>
            <a:ext cx="1371600" cy="1371600"/>
          </a:xfrm>
          <a:prstGeom prst="pie">
            <a:avLst>
              <a:gd name="adj1" fmla="val 19401482"/>
              <a:gd name="adj2" fmla="val 5320023"/>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5" name="Partial Circle 4">
            <a:extLst>
              <a:ext uri="{FF2B5EF4-FFF2-40B4-BE49-F238E27FC236}">
                <a16:creationId xmlns:a16="http://schemas.microsoft.com/office/drawing/2014/main" id="{00000000-0008-0000-0100-000005000000}"/>
              </a:ext>
            </a:extLst>
          </xdr:cNvPr>
          <xdr:cNvSpPr/>
        </xdr:nvSpPr>
        <xdr:spPr>
          <a:xfrm>
            <a:off x="5038531" y="1422918"/>
            <a:ext cx="1371600" cy="1371600"/>
          </a:xfrm>
          <a:prstGeom prst="pie">
            <a:avLst>
              <a:gd name="adj1" fmla="val 12832091"/>
              <a:gd name="adj2" fmla="val 19364553"/>
            </a:avLst>
          </a:prstGeom>
          <a:solidFill>
            <a:schemeClr val="accent4">
              <a:lumMod val="20000"/>
              <a:lumOff val="8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6" name="Oval 5">
            <a:extLst>
              <a:ext uri="{FF2B5EF4-FFF2-40B4-BE49-F238E27FC236}">
                <a16:creationId xmlns:a16="http://schemas.microsoft.com/office/drawing/2014/main" id="{00000000-0008-0000-0100-000006000000}"/>
              </a:ext>
            </a:extLst>
          </xdr:cNvPr>
          <xdr:cNvSpPr/>
        </xdr:nvSpPr>
        <xdr:spPr>
          <a:xfrm>
            <a:off x="5221411" y="1605798"/>
            <a:ext cx="1005840" cy="100584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extBox 11">
            <a:extLst>
              <a:ext uri="{FF2B5EF4-FFF2-40B4-BE49-F238E27FC236}">
                <a16:creationId xmlns:a16="http://schemas.microsoft.com/office/drawing/2014/main" id="{00000000-0008-0000-0100-000007000000}"/>
              </a:ext>
            </a:extLst>
          </xdr:cNvPr>
          <xdr:cNvSpPr txBox="1"/>
        </xdr:nvSpPr>
        <xdr:spPr>
          <a:xfrm>
            <a:off x="4591734"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8" name="TextBox 17">
            <a:extLst>
              <a:ext uri="{FF2B5EF4-FFF2-40B4-BE49-F238E27FC236}">
                <a16:creationId xmlns:a16="http://schemas.microsoft.com/office/drawing/2014/main" id="{00000000-0008-0000-0100-000008000000}"/>
              </a:ext>
            </a:extLst>
          </xdr:cNvPr>
          <xdr:cNvSpPr txBox="1"/>
        </xdr:nvSpPr>
        <xdr:spPr>
          <a:xfrm>
            <a:off x="5482333" y="1847109"/>
            <a:ext cx="461986"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End</a:t>
            </a:r>
          </a:p>
          <a:p>
            <a:pPr algn="ctr"/>
            <a:r>
              <a:rPr lang="en-US" sz="1000"/>
              <a:t>24/7</a:t>
            </a:r>
          </a:p>
        </xdr:txBody>
      </xdr:sp>
      <xdr:cxnSp macro="">
        <xdr:nvCxnSpPr>
          <xdr:cNvPr id="9" name="Straight Arrow Connector 8">
            <a:extLst>
              <a:ext uri="{FF2B5EF4-FFF2-40B4-BE49-F238E27FC236}">
                <a16:creationId xmlns:a16="http://schemas.microsoft.com/office/drawing/2014/main" id="{00000000-0008-0000-0100-000009000000}"/>
              </a:ext>
            </a:extLst>
          </xdr:cNvPr>
          <xdr:cNvCxnSpPr>
            <a:cxnSpLocks/>
          </xdr:cNvCxnSpPr>
        </xdr:nvCxnSpPr>
        <xdr:spPr>
          <a:xfrm flipH="1" flipV="1">
            <a:off x="5329849"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id="{00000000-0008-0000-0100-00000A000000}"/>
              </a:ext>
            </a:extLst>
          </xdr:cNvPr>
          <xdr:cNvCxnSpPr>
            <a:cxnSpLocks/>
          </xdr:cNvCxnSpPr>
        </xdr:nvCxnSpPr>
        <xdr:spPr>
          <a:xfrm flipV="1">
            <a:off x="5892796" y="1847110"/>
            <a:ext cx="203205" cy="130981"/>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id="{00000000-0008-0000-0100-00000B000000}"/>
              </a:ext>
            </a:extLst>
          </xdr:cNvPr>
          <xdr:cNvCxnSpPr>
            <a:cxnSpLocks/>
            <a:stCxn id="8" idx="2"/>
            <a:endCxn id="6" idx="4"/>
          </xdr:cNvCxnSpPr>
        </xdr:nvCxnSpPr>
        <xdr:spPr>
          <a:xfrm>
            <a:off x="5713326" y="2308774"/>
            <a:ext cx="11005" cy="302864"/>
          </a:xfrm>
          <a:prstGeom prst="straightConnector1">
            <a:avLst/>
          </a:prstGeom>
          <a:ln>
            <a:solidFill>
              <a:schemeClr val="tx1">
                <a:lumMod val="50000"/>
                <a:lumOff val="50000"/>
              </a:schemeClr>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extBox 29">
            <a:extLst>
              <a:ext uri="{FF2B5EF4-FFF2-40B4-BE49-F238E27FC236}">
                <a16:creationId xmlns:a16="http://schemas.microsoft.com/office/drawing/2014/main" id="{00000000-0008-0000-0100-00000C000000}"/>
              </a:ext>
            </a:extLst>
          </xdr:cNvPr>
          <xdr:cNvSpPr txBox="1"/>
        </xdr:nvSpPr>
        <xdr:spPr>
          <a:xfrm>
            <a:off x="6244218" y="1323376"/>
            <a:ext cx="599843" cy="4616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Start </a:t>
            </a:r>
          </a:p>
          <a:p>
            <a:pPr algn="ctr"/>
            <a:r>
              <a:rPr lang="en-US" sz="1000"/>
              <a:t>Mon-Fri</a:t>
            </a:r>
          </a:p>
        </xdr:txBody>
      </xdr:sp>
      <xdr:sp macro="" textlink="">
        <xdr:nvSpPr>
          <xdr:cNvPr id="13" name="TextBox 32">
            <a:extLst>
              <a:ext uri="{FF2B5EF4-FFF2-40B4-BE49-F238E27FC236}">
                <a16:creationId xmlns:a16="http://schemas.microsoft.com/office/drawing/2014/main" id="{00000000-0008-0000-0100-00000D000000}"/>
              </a:ext>
            </a:extLst>
          </xdr:cNvPr>
          <xdr:cNvSpPr txBox="1"/>
        </xdr:nvSpPr>
        <xdr:spPr>
          <a:xfrm>
            <a:off x="5447652" y="2418556"/>
            <a:ext cx="553357" cy="307777"/>
          </a:xfrm>
          <a:prstGeom prst="rect">
            <a:avLst/>
          </a:prstGeom>
          <a:noFill/>
        </xdr:spPr>
        <xdr:txBody>
          <a:bodyPr spcFirstLastPara="1" wrap="square" numCol="1" rtlCol="0">
            <a:prstTxWarp prst="textArchDown">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6 pm</a:t>
            </a:r>
          </a:p>
        </xdr:txBody>
      </xdr:sp>
      <xdr:sp macro="" textlink="">
        <xdr:nvSpPr>
          <xdr:cNvPr id="14" name="TextBox 34">
            <a:extLst>
              <a:ext uri="{FF2B5EF4-FFF2-40B4-BE49-F238E27FC236}">
                <a16:creationId xmlns:a16="http://schemas.microsoft.com/office/drawing/2014/main" id="{00000000-0008-0000-0100-00000E000000}"/>
              </a:ext>
            </a:extLst>
          </xdr:cNvPr>
          <xdr:cNvSpPr txBox="1"/>
        </xdr:nvSpPr>
        <xdr:spPr>
          <a:xfrm rot="3530189">
            <a:off x="5812701" y="1730616"/>
            <a:ext cx="553357" cy="307777"/>
          </a:xfrm>
          <a:prstGeom prst="rect">
            <a:avLst/>
          </a:prstGeom>
          <a:noFill/>
        </xdr:spPr>
        <xdr:txBody>
          <a:bodyPr spcFirstLastPara="1" wrap="square" numCol="1" rtlCol="0">
            <a:prstTxWarp prst="textArchUp">
              <a:avLst>
                <a:gd name="adj" fmla="val 10608480"/>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2 pm</a:t>
            </a:r>
          </a:p>
        </xdr:txBody>
      </xdr:sp>
      <xdr:sp macro="" textlink="">
        <xdr:nvSpPr>
          <xdr:cNvPr id="15" name="TextBox 36">
            <a:extLst>
              <a:ext uri="{FF2B5EF4-FFF2-40B4-BE49-F238E27FC236}">
                <a16:creationId xmlns:a16="http://schemas.microsoft.com/office/drawing/2014/main" id="{00000000-0008-0000-0100-00000F000000}"/>
              </a:ext>
            </a:extLst>
          </xdr:cNvPr>
          <xdr:cNvSpPr txBox="1"/>
        </xdr:nvSpPr>
        <xdr:spPr>
          <a:xfrm rot="18062433">
            <a:off x="5061075" y="1704102"/>
            <a:ext cx="644728" cy="307777"/>
          </a:xfrm>
          <a:prstGeom prst="rect">
            <a:avLst/>
          </a:prstGeom>
          <a:noFill/>
        </xdr:spPr>
        <xdr:txBody>
          <a:bodyPr spcFirstLastPara="1" wrap="square" numCol="1" rtlCol="0">
            <a:prstTxWarp prst="textArchUp">
              <a:avLst/>
            </a:prstTxWarp>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t>10 am</a:t>
            </a:r>
          </a:p>
        </xdr:txBody>
      </xdr:sp>
    </xdr:grpSp>
    <xdr:clientData/>
  </xdr:twoCellAnchor>
  <xdr:twoCellAnchor editAs="absolute">
    <xdr:from>
      <xdr:col>3</xdr:col>
      <xdr:colOff>180975</xdr:colOff>
      <xdr:row>2</xdr:row>
      <xdr:rowOff>161925</xdr:rowOff>
    </xdr:from>
    <xdr:to>
      <xdr:col>8</xdr:col>
      <xdr:colOff>581025</xdr:colOff>
      <xdr:row>8</xdr:row>
      <xdr:rowOff>57150</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2962275" y="666750"/>
          <a:ext cx="3905250" cy="1209675"/>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a:solidFill>
                <a:schemeClr val="tx1"/>
              </a:solidFill>
              <a:effectLst/>
              <a:latin typeface="+mn-lt"/>
              <a:ea typeface="+mn-ea"/>
              <a:cs typeface="+mn-cs"/>
            </a:rPr>
            <a:t>- Instrument time can start either 10am or 2pm Mon-Fri. </a:t>
          </a:r>
          <a:endParaRPr lang="en-US">
            <a:effectLst/>
          </a:endParaRPr>
        </a:p>
        <a:p>
          <a:r>
            <a:rPr lang="en-US" sz="1100">
              <a:solidFill>
                <a:schemeClr val="tx1"/>
              </a:solidFill>
              <a:effectLst/>
              <a:latin typeface="+mn-lt"/>
              <a:ea typeface="+mn-ea"/>
              <a:cs typeface="+mn-cs"/>
            </a:rPr>
            <a:t>- End times can be 10am, 2pm and 6pm 7 days a week. </a:t>
          </a:r>
          <a:endParaRPr lang="en-US">
            <a:effectLst/>
          </a:endParaRPr>
        </a:p>
        <a:p>
          <a:r>
            <a:rPr lang="en-US" sz="1100">
              <a:solidFill>
                <a:schemeClr val="tx1"/>
              </a:solidFill>
              <a:latin typeface="+mn-lt"/>
              <a:ea typeface="+mn-ea"/>
              <a:cs typeface="+mn-cs"/>
            </a:rPr>
            <a:t>-  Consecutive instrument</a:t>
          </a:r>
          <a:r>
            <a:rPr lang="en-US" sz="1100" baseline="0">
              <a:solidFill>
                <a:schemeClr val="tx1"/>
              </a:solidFill>
              <a:latin typeface="+mn-lt"/>
              <a:ea typeface="+mn-ea"/>
              <a:cs typeface="+mn-cs"/>
            </a:rPr>
            <a:t> time is charged based on hourly rates</a:t>
          </a:r>
        </a:p>
        <a:p>
          <a:r>
            <a:rPr lang="en-US" sz="1100" baseline="0">
              <a:solidFill>
                <a:schemeClr val="tx1"/>
              </a:solidFill>
              <a:latin typeface="+mn-lt"/>
              <a:ea typeface="+mn-ea"/>
              <a:cs typeface="+mn-cs"/>
            </a:rPr>
            <a:t>      plus one setup charge</a:t>
          </a:r>
        </a:p>
        <a:p>
          <a:r>
            <a:rPr lang="en-US" sz="1100" baseline="0">
              <a:solidFill>
                <a:schemeClr val="tx1"/>
              </a:solidFill>
              <a:latin typeface="+mn-lt"/>
              <a:ea typeface="+mn-ea"/>
              <a:cs typeface="+mn-cs"/>
            </a:rPr>
            <a:t>-  Cancellation time is 48hrs prior to start time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roups\fin-mgmt\MAA\Self%20Sustaining%20Processes\Service%20&amp;%20Recharge%20Centers\Student_work_file\James\Old%20Versions%20of%20Rate%20Proposal%20Template\Recharge%20Data%20Collection%20Surve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fr%20MT%2020171228-%20MAA%20approved_withUWPRtab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2e5db78464b72cba/Desktop/UWPRrates/approved/145220%20GS%20UWPR%20%2020181011-%20MAA%20Approved_withUWPRta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nter - General"/>
      <sheetName val="Center - Space"/>
      <sheetName val="Center - Equip"/>
      <sheetName val="Asset - Tag - Section"/>
      <sheetName val="Selection Options"/>
      <sheetName val="Data Table"/>
    </sheetNames>
    <sheetDataSet>
      <sheetData sheetId="0">
        <row r="3">
          <cell r="C3">
            <v>0</v>
          </cell>
        </row>
      </sheetData>
      <sheetData sheetId="1"/>
      <sheetData sheetId="2"/>
      <sheetData sheetId="3"/>
      <sheetData sheetId="4">
        <row r="4">
          <cell r="A4" t="str">
            <v>Yes</v>
          </cell>
        </row>
        <row r="5">
          <cell r="A5" t="str">
            <v>No</v>
          </cell>
        </row>
        <row r="15">
          <cell r="A15" t="str">
            <v>Did not move</v>
          </cell>
        </row>
        <row r="16">
          <cell r="A16" t="str">
            <v>Moved In</v>
          </cell>
        </row>
        <row r="17">
          <cell r="A17" t="str">
            <v>Moved Out</v>
          </cell>
        </row>
        <row r="18">
          <cell r="A18" t="str">
            <v>Moved In and Out</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pproved Rates"/>
      <sheetName val="Add'l Costs"/>
      <sheetName val="Variance Analysis Report"/>
      <sheetName val="MyFD Summary"/>
      <sheetName val="UWPR rates"/>
      <sheetName val="20180201"/>
      <sheetName val="20190201"/>
      <sheetName val="Analysis"/>
      <sheetName val="Billings 02.01.17-11.3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and Guidance"/>
      <sheetName val="General Information"/>
      <sheetName val="Center - Space"/>
      <sheetName val="Usage"/>
      <sheetName val="Salaries"/>
      <sheetName val="Depreciation"/>
      <sheetName val="Other Costs"/>
      <sheetName val="Biennium Summary"/>
      <sheetName val="Add'l Costs"/>
      <sheetName val="Variance Analysis Report"/>
      <sheetName val="Approval email"/>
      <sheetName val="20181101"/>
      <sheetName val="Analysis"/>
      <sheetName val="Billings 02.01.17-11.30.17"/>
      <sheetName val="UWPR rates"/>
      <sheetName val="20180201"/>
      <sheetName val="201902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6">
          <cell r="I6" t="str">
            <v>Fusion</v>
          </cell>
          <cell r="J6">
            <v>13.5</v>
          </cell>
          <cell r="K6">
            <v>27</v>
          </cell>
        </row>
        <row r="7">
          <cell r="I7" t="str">
            <v>LTQ-Orbitrap-1</v>
          </cell>
          <cell r="J7">
            <v>8</v>
          </cell>
          <cell r="K7">
            <v>16</v>
          </cell>
        </row>
        <row r="8">
          <cell r="I8" t="str">
            <v>Lumos</v>
          </cell>
          <cell r="J8">
            <v>13.5</v>
          </cell>
          <cell r="K8">
            <v>27</v>
          </cell>
        </row>
        <row r="9">
          <cell r="I9" t="str">
            <v>Q</v>
          </cell>
          <cell r="J9">
            <v>13.5</v>
          </cell>
          <cell r="K9">
            <v>27</v>
          </cell>
        </row>
        <row r="10">
          <cell r="I10" t="str">
            <v>TSQ-Vantage</v>
          </cell>
          <cell r="J10">
            <v>8</v>
          </cell>
          <cell r="K10">
            <v>16</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26" Type="http://schemas.openxmlformats.org/officeDocument/2006/relationships/ctrlProp" Target="../ctrlProps/ctrlProp21.xml"/><Relationship Id="rId3" Type="http://schemas.openxmlformats.org/officeDocument/2006/relationships/printerSettings" Target="../printerSettings/printerSettings1.bin"/><Relationship Id="rId21" Type="http://schemas.openxmlformats.org/officeDocument/2006/relationships/ctrlProp" Target="../ctrlProps/ctrlProp16.xml"/><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5" Type="http://schemas.openxmlformats.org/officeDocument/2006/relationships/ctrlProp" Target="../ctrlProps/ctrlProp20.xml"/><Relationship Id="rId2" Type="http://schemas.openxmlformats.org/officeDocument/2006/relationships/hyperlink" Target="https://www.unimod.org/modifications_list.php?goto=2" TargetMode="External"/><Relationship Id="rId16" Type="http://schemas.openxmlformats.org/officeDocument/2006/relationships/ctrlProp" Target="../ctrlProps/ctrlProp11.xml"/><Relationship Id="rId20" Type="http://schemas.openxmlformats.org/officeDocument/2006/relationships/ctrlProp" Target="../ctrlProps/ctrlProp15.xml"/><Relationship Id="rId29" Type="http://schemas.openxmlformats.org/officeDocument/2006/relationships/ctrlProp" Target="../ctrlProps/ctrlProp24.xml"/><Relationship Id="rId1" Type="http://schemas.openxmlformats.org/officeDocument/2006/relationships/hyperlink" Target="https://proteomicsresource.washington.edu/" TargetMode="External"/><Relationship Id="rId6" Type="http://schemas.openxmlformats.org/officeDocument/2006/relationships/ctrlProp" Target="../ctrlProps/ctrlProp1.xml"/><Relationship Id="rId11" Type="http://schemas.openxmlformats.org/officeDocument/2006/relationships/ctrlProp" Target="../ctrlProps/ctrlProp6.xml"/><Relationship Id="rId24" Type="http://schemas.openxmlformats.org/officeDocument/2006/relationships/ctrlProp" Target="../ctrlProps/ctrlProp19.xml"/><Relationship Id="rId5" Type="http://schemas.openxmlformats.org/officeDocument/2006/relationships/vmlDrawing" Target="../drawings/vmlDrawing1.vml"/><Relationship Id="rId15" Type="http://schemas.openxmlformats.org/officeDocument/2006/relationships/ctrlProp" Target="../ctrlProps/ctrlProp10.xml"/><Relationship Id="rId23" Type="http://schemas.openxmlformats.org/officeDocument/2006/relationships/ctrlProp" Target="../ctrlProps/ctrlProp18.xml"/><Relationship Id="rId28" Type="http://schemas.openxmlformats.org/officeDocument/2006/relationships/ctrlProp" Target="../ctrlProps/ctrlProp23.xml"/><Relationship Id="rId10" Type="http://schemas.openxmlformats.org/officeDocument/2006/relationships/ctrlProp" Target="../ctrlProps/ctrlProp5.xml"/><Relationship Id="rId19" Type="http://schemas.openxmlformats.org/officeDocument/2006/relationships/ctrlProp" Target="../ctrlProps/ctrlProp14.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 Id="rId22" Type="http://schemas.openxmlformats.org/officeDocument/2006/relationships/ctrlProp" Target="../ctrlProps/ctrlProp17.xml"/><Relationship Id="rId27" Type="http://schemas.openxmlformats.org/officeDocument/2006/relationships/ctrlProp" Target="../ctrlProps/ctrlProp22.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proteomicsresource.washington.edu/resources.ph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proteomicsresource.washington.edu/docs/protocols05/Avoid%20Contaminations.pdf" TargetMode="External"/><Relationship Id="rId7" Type="http://schemas.openxmlformats.org/officeDocument/2006/relationships/printerSettings" Target="../printerSettings/printerSettings4.bin"/><Relationship Id="rId2" Type="http://schemas.openxmlformats.org/officeDocument/2006/relationships/hyperlink" Target="http://www.thermofisher.com/order/catalog/product/24600?ICID=search-product" TargetMode="External"/><Relationship Id="rId1" Type="http://schemas.openxmlformats.org/officeDocument/2006/relationships/hyperlink" Target="http://www.proteomicsresource.washington.edu/protocols03/" TargetMode="External"/><Relationship Id="rId6" Type="http://schemas.openxmlformats.org/officeDocument/2006/relationships/hyperlink" Target="http://www.proteomicsresource.washington.edu/protocols03/ingeldigestion.php" TargetMode="External"/><Relationship Id="rId5" Type="http://schemas.openxmlformats.org/officeDocument/2006/relationships/hyperlink" Target="https://tools.thermofisher.com/content/sfs/brochures/TR0050-Stained-gels-for-MS.pdf" TargetMode="External"/><Relationship Id="rId4" Type="http://schemas.openxmlformats.org/officeDocument/2006/relationships/hyperlink" Target="http://www.proteomicsresource.washington.edu/protocols03/"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28"/>
  <sheetViews>
    <sheetView tabSelected="1" zoomScaleNormal="100" workbookViewId="0"/>
  </sheetViews>
  <sheetFormatPr defaultRowHeight="15" x14ac:dyDescent="0.25"/>
  <cols>
    <col min="1" max="1" width="2.85546875" style="2" customWidth="1"/>
    <col min="2" max="2" width="37.42578125" style="2" customWidth="1"/>
    <col min="3" max="3" width="18.5703125" style="2" customWidth="1"/>
    <col min="4" max="4" width="21.42578125" style="2" customWidth="1"/>
    <col min="5" max="5" width="5.7109375" style="2" customWidth="1"/>
    <col min="6" max="9" width="20.7109375" style="2" customWidth="1"/>
    <col min="10" max="10" width="20.7109375" style="94" customWidth="1"/>
    <col min="11" max="11" width="5" style="94" customWidth="1"/>
    <col min="12" max="12" width="11.7109375" style="94" customWidth="1"/>
    <col min="13" max="15" width="10.85546875" style="94" customWidth="1"/>
    <col min="16" max="21" width="10.85546875" style="2" customWidth="1"/>
    <col min="22" max="25" width="10.5703125" style="2" bestFit="1" customWidth="1"/>
    <col min="26" max="26" width="9.42578125" style="2" bestFit="1" customWidth="1"/>
    <col min="27" max="28" width="9.140625" style="2"/>
    <col min="29" max="32" width="10.5703125" style="2" bestFit="1" customWidth="1"/>
    <col min="33" max="33" width="9.42578125" style="2" bestFit="1" customWidth="1"/>
    <col min="34" max="34" width="9.140625" style="15"/>
    <col min="35" max="35" width="9.140625" style="6"/>
    <col min="36" max="36" width="9.85546875" style="6" bestFit="1" customWidth="1"/>
    <col min="37" max="37" width="9.5703125" style="6" bestFit="1" customWidth="1"/>
    <col min="38" max="39" width="9.85546875" style="6" bestFit="1" customWidth="1"/>
    <col min="40" max="40" width="9.28515625" style="6" bestFit="1" customWidth="1"/>
    <col min="41" max="41" width="9.85546875" style="6" bestFit="1" customWidth="1"/>
    <col min="42" max="42" width="9.140625" style="6"/>
    <col min="43" max="16384" width="9.140625" style="2"/>
  </cols>
  <sheetData>
    <row r="1" spans="1:42" ht="16.5" x14ac:dyDescent="0.3">
      <c r="H1" s="92" t="s">
        <v>16</v>
      </c>
      <c r="I1" s="93">
        <v>45884</v>
      </c>
      <c r="P1" s="94"/>
      <c r="Q1" s="94"/>
      <c r="R1" s="94"/>
      <c r="S1" s="94"/>
      <c r="T1" s="94"/>
      <c r="U1" s="94"/>
      <c r="AH1" s="4"/>
      <c r="AI1" s="4"/>
      <c r="AJ1" s="4"/>
      <c r="AK1" s="4"/>
      <c r="AL1" s="4"/>
      <c r="AM1" s="4"/>
      <c r="AN1" s="4"/>
      <c r="AO1" s="4"/>
      <c r="AP1" s="4"/>
    </row>
    <row r="2" spans="1:42" ht="26.25" x14ac:dyDescent="0.25">
      <c r="B2" s="291" t="s">
        <v>37</v>
      </c>
      <c r="C2" s="64"/>
      <c r="D2" s="65"/>
      <c r="P2" s="94"/>
      <c r="Q2" s="94"/>
      <c r="R2" s="94"/>
      <c r="S2" s="94"/>
      <c r="T2" s="94"/>
      <c r="U2" s="94"/>
      <c r="AI2" s="5"/>
    </row>
    <row r="3" spans="1:42" ht="22.5" customHeight="1" x14ac:dyDescent="0.25">
      <c r="B3" s="95" t="s">
        <v>38</v>
      </c>
      <c r="C3" s="65"/>
      <c r="D3" s="65"/>
      <c r="P3" s="94"/>
      <c r="Q3" s="94"/>
      <c r="R3" s="94"/>
      <c r="S3" s="94"/>
      <c r="T3" s="94"/>
      <c r="U3" s="94"/>
      <c r="AI3" s="5"/>
    </row>
    <row r="4" spans="1:42" ht="22.5" customHeight="1" x14ac:dyDescent="0.25">
      <c r="B4" s="95" t="s">
        <v>39</v>
      </c>
      <c r="C4" s="65"/>
      <c r="D4" s="65"/>
      <c r="P4" s="94"/>
      <c r="Q4" s="94"/>
      <c r="R4" s="94"/>
      <c r="S4" s="94"/>
      <c r="T4" s="94"/>
      <c r="U4" s="94"/>
      <c r="AI4" s="5"/>
    </row>
    <row r="5" spans="1:42" ht="15.75" x14ac:dyDescent="0.25">
      <c r="B5" s="96" t="s">
        <v>40</v>
      </c>
      <c r="C5" s="65"/>
      <c r="D5" s="65"/>
      <c r="P5" s="94"/>
      <c r="Q5" s="94"/>
      <c r="R5" s="94"/>
      <c r="S5" s="94"/>
      <c r="T5" s="94"/>
      <c r="U5" s="94"/>
      <c r="AI5" s="5"/>
    </row>
    <row r="6" spans="1:42" s="65" customFormat="1" ht="22.5" customHeight="1" x14ac:dyDescent="0.25">
      <c r="B6" s="65" t="s">
        <v>41</v>
      </c>
      <c r="D6" s="97"/>
      <c r="J6" s="98"/>
      <c r="K6" s="98"/>
      <c r="L6" s="98"/>
      <c r="M6" s="98"/>
      <c r="N6" s="98"/>
      <c r="O6" s="98"/>
      <c r="P6" s="98"/>
      <c r="Q6" s="98"/>
      <c r="R6" s="98"/>
      <c r="S6" s="98"/>
      <c r="T6" s="98"/>
      <c r="U6" s="98"/>
      <c r="AH6" s="15"/>
      <c r="AI6" s="5"/>
      <c r="AJ6" s="6"/>
      <c r="AK6" s="6"/>
      <c r="AL6" s="6"/>
      <c r="AM6" s="6"/>
      <c r="AN6" s="6"/>
      <c r="AO6" s="6"/>
      <c r="AP6" s="6"/>
    </row>
    <row r="7" spans="1:42" s="156" customFormat="1" ht="15.75" x14ac:dyDescent="0.25">
      <c r="B7" s="153" t="s">
        <v>279</v>
      </c>
      <c r="C7" s="153"/>
      <c r="D7" s="153"/>
      <c r="J7" s="159"/>
      <c r="K7" s="159"/>
      <c r="L7" s="159"/>
      <c r="M7" s="159"/>
      <c r="N7" s="159"/>
      <c r="O7" s="159"/>
      <c r="P7" s="159"/>
      <c r="Q7" s="159"/>
      <c r="R7" s="159"/>
      <c r="S7" s="159"/>
      <c r="T7" s="159"/>
      <c r="U7" s="159"/>
      <c r="AH7" s="230"/>
      <c r="AI7" s="48"/>
      <c r="AJ7" s="231"/>
      <c r="AK7" s="231"/>
      <c r="AL7" s="231"/>
      <c r="AM7" s="231"/>
      <c r="AN7" s="231"/>
      <c r="AO7" s="231"/>
      <c r="AP7" s="231"/>
    </row>
    <row r="8" spans="1:42" x14ac:dyDescent="0.25">
      <c r="C8" s="97" t="s">
        <v>241</v>
      </c>
      <c r="D8" s="65"/>
      <c r="P8" s="94"/>
      <c r="Q8" s="94"/>
      <c r="R8" s="94"/>
      <c r="S8" s="94"/>
      <c r="T8" s="94"/>
      <c r="U8" s="94"/>
    </row>
    <row r="9" spans="1:42" ht="16.5" x14ac:dyDescent="0.3">
      <c r="C9" s="97"/>
      <c r="D9" s="97"/>
      <c r="P9" s="94"/>
      <c r="Q9" s="94"/>
      <c r="R9" s="94"/>
      <c r="S9" s="94"/>
      <c r="T9" s="94"/>
      <c r="U9" s="94"/>
      <c r="AI9" s="69"/>
    </row>
    <row r="10" spans="1:42" ht="22.5" customHeight="1" x14ac:dyDescent="0.3">
      <c r="B10" s="68" t="s">
        <v>42</v>
      </c>
      <c r="C10" s="97"/>
      <c r="D10" s="97"/>
      <c r="P10" s="94"/>
      <c r="Q10" s="94"/>
      <c r="R10" s="94"/>
      <c r="S10" s="94"/>
      <c r="T10" s="94"/>
      <c r="U10" s="94"/>
      <c r="AI10" s="71"/>
    </row>
    <row r="11" spans="1:42" ht="22.5" customHeight="1" x14ac:dyDescent="0.25">
      <c r="B11" s="99" t="s">
        <v>280</v>
      </c>
      <c r="C11" s="97"/>
      <c r="D11" s="97"/>
      <c r="P11" s="94"/>
      <c r="Q11" s="94"/>
      <c r="R11" s="94"/>
      <c r="S11" s="94"/>
      <c r="T11" s="94"/>
      <c r="U11" s="94"/>
    </row>
    <row r="12" spans="1:42" ht="17.25" thickBot="1" x14ac:dyDescent="0.35">
      <c r="B12" s="100"/>
      <c r="C12" s="100"/>
      <c r="D12" s="100"/>
      <c r="E12" s="100"/>
      <c r="F12" s="100"/>
      <c r="G12" s="100"/>
      <c r="H12" s="100"/>
      <c r="I12" s="100"/>
      <c r="P12" s="94"/>
      <c r="Q12" s="94"/>
      <c r="R12" s="94"/>
      <c r="S12" s="94"/>
      <c r="T12" s="94"/>
      <c r="U12" s="94"/>
      <c r="AI12" s="74"/>
    </row>
    <row r="13" spans="1:42" ht="33.75" customHeight="1" x14ac:dyDescent="0.25">
      <c r="A13" s="170"/>
      <c r="B13" s="244" t="s">
        <v>268</v>
      </c>
      <c r="C13" s="245"/>
      <c r="D13" s="245"/>
      <c r="E13" s="246"/>
      <c r="F13" s="246"/>
      <c r="G13" s="246"/>
      <c r="H13" s="246"/>
      <c r="I13" s="247"/>
      <c r="P13" s="94"/>
      <c r="Q13" s="94"/>
      <c r="R13" s="94"/>
      <c r="S13" s="94"/>
      <c r="T13" s="94"/>
      <c r="U13" s="94"/>
      <c r="AJ13" s="75"/>
      <c r="AK13" s="75"/>
      <c r="AL13" s="75"/>
      <c r="AM13" s="75"/>
      <c r="AN13" s="75"/>
      <c r="AO13" s="75"/>
    </row>
    <row r="14" spans="1:42" ht="22.5" customHeight="1" x14ac:dyDescent="0.25">
      <c r="A14" s="170"/>
      <c r="B14" s="248" t="s">
        <v>43</v>
      </c>
      <c r="C14" s="306"/>
      <c r="D14" s="306"/>
      <c r="E14" s="170"/>
      <c r="F14" s="248" t="s">
        <v>273</v>
      </c>
      <c r="G14" s="300"/>
      <c r="H14" s="300"/>
      <c r="I14" s="272"/>
      <c r="P14" s="94"/>
      <c r="Q14" s="94"/>
      <c r="R14" s="94"/>
      <c r="S14" s="94"/>
      <c r="T14" s="94"/>
      <c r="U14" s="94"/>
      <c r="AI14" s="15"/>
    </row>
    <row r="15" spans="1:42" ht="22.5" customHeight="1" x14ac:dyDescent="0.25">
      <c r="A15" s="170"/>
      <c r="B15" s="269" t="s">
        <v>45</v>
      </c>
      <c r="C15" s="242"/>
      <c r="D15" s="241"/>
      <c r="E15" s="170"/>
      <c r="F15" s="248" t="s">
        <v>264</v>
      </c>
      <c r="G15" s="307"/>
      <c r="H15" s="308"/>
      <c r="I15" s="272"/>
      <c r="P15" s="94"/>
      <c r="Q15" s="94"/>
      <c r="R15" s="94"/>
      <c r="S15" s="94"/>
      <c r="T15" s="94"/>
      <c r="U15" s="94"/>
      <c r="AI15" s="15"/>
    </row>
    <row r="16" spans="1:42" ht="22.5" customHeight="1" x14ac:dyDescent="0.25">
      <c r="A16" s="170"/>
      <c r="B16" s="248" t="s">
        <v>46</v>
      </c>
      <c r="C16" s="309"/>
      <c r="D16" s="309"/>
      <c r="E16" s="170"/>
      <c r="F16" s="250" t="s">
        <v>265</v>
      </c>
      <c r="G16" s="315" t="s">
        <v>270</v>
      </c>
      <c r="H16" s="316"/>
      <c r="I16" s="272"/>
      <c r="K16" s="98"/>
      <c r="L16" s="98"/>
      <c r="M16" s="98"/>
      <c r="N16" s="98"/>
      <c r="P16" s="94"/>
      <c r="Q16" s="94"/>
      <c r="R16" s="94"/>
      <c r="S16" s="94"/>
      <c r="T16" s="94"/>
      <c r="U16" s="94"/>
      <c r="AI16" s="78"/>
      <c r="AJ16" s="79"/>
      <c r="AK16" s="79"/>
      <c r="AL16" s="79"/>
      <c r="AM16" s="79"/>
      <c r="AN16" s="79"/>
      <c r="AO16" s="79"/>
    </row>
    <row r="17" spans="1:41" ht="22.5" customHeight="1" x14ac:dyDescent="0.25">
      <c r="A17" s="170"/>
      <c r="B17" s="250" t="s">
        <v>47</v>
      </c>
      <c r="C17" s="310"/>
      <c r="D17" s="310"/>
      <c r="E17" s="170"/>
      <c r="F17" s="250" t="s">
        <v>266</v>
      </c>
      <c r="G17" s="315" t="s">
        <v>271</v>
      </c>
      <c r="H17" s="316"/>
      <c r="I17" s="272"/>
      <c r="J17" s="86"/>
      <c r="K17" s="98"/>
      <c r="L17" s="98"/>
      <c r="M17" s="98"/>
      <c r="N17" s="98"/>
      <c r="P17" s="94"/>
      <c r="Q17" s="94"/>
      <c r="R17" s="94"/>
      <c r="S17" s="94"/>
      <c r="T17" s="94"/>
      <c r="U17" s="94"/>
      <c r="AI17" s="80"/>
      <c r="AJ17" s="80"/>
      <c r="AK17" s="80"/>
      <c r="AL17" s="80"/>
      <c r="AM17" s="80"/>
      <c r="AN17" s="80"/>
      <c r="AO17" s="80"/>
    </row>
    <row r="18" spans="1:41" ht="22.5" customHeight="1" thickBot="1" x14ac:dyDescent="0.3">
      <c r="A18" s="170"/>
      <c r="B18" s="273" t="s">
        <v>44</v>
      </c>
      <c r="C18" s="311"/>
      <c r="D18" s="311"/>
      <c r="E18" s="270"/>
      <c r="F18" s="251" t="s">
        <v>267</v>
      </c>
      <c r="G18" s="317" t="s">
        <v>272</v>
      </c>
      <c r="H18" s="317"/>
      <c r="I18" s="274"/>
      <c r="J18" s="86"/>
      <c r="K18" s="98"/>
      <c r="L18" s="98"/>
      <c r="M18" s="98"/>
      <c r="N18" s="98"/>
      <c r="P18" s="94"/>
      <c r="Q18" s="94"/>
      <c r="R18" s="94"/>
      <c r="S18" s="94"/>
      <c r="T18" s="94"/>
      <c r="U18" s="94"/>
      <c r="AI18" s="80"/>
      <c r="AJ18" s="80"/>
      <c r="AK18" s="80"/>
      <c r="AL18" s="80"/>
      <c r="AM18" s="80"/>
      <c r="AN18" s="80"/>
      <c r="AO18" s="80"/>
    </row>
    <row r="19" spans="1:41" ht="15.75" thickBot="1" x14ac:dyDescent="0.3">
      <c r="B19" s="100"/>
      <c r="C19" s="100"/>
      <c r="D19" s="102"/>
      <c r="E19" s="100"/>
      <c r="F19" s="100"/>
      <c r="G19" s="100"/>
      <c r="H19" s="100"/>
      <c r="I19" s="100"/>
      <c r="P19" s="94"/>
      <c r="Q19" s="94"/>
      <c r="R19" s="94"/>
      <c r="S19" s="94"/>
      <c r="T19" s="94"/>
      <c r="U19" s="94"/>
      <c r="AI19" s="80"/>
      <c r="AJ19" s="81"/>
      <c r="AK19" s="81"/>
      <c r="AL19" s="81"/>
      <c r="AM19" s="81"/>
      <c r="AN19" s="81"/>
      <c r="AO19" s="81"/>
    </row>
    <row r="20" spans="1:41" ht="33.75" customHeight="1" x14ac:dyDescent="0.25">
      <c r="B20" s="244" t="s">
        <v>269</v>
      </c>
      <c r="C20" s="233"/>
      <c r="D20" s="233"/>
      <c r="E20" s="234"/>
      <c r="F20" s="234"/>
      <c r="G20" s="234"/>
      <c r="H20" s="234"/>
      <c r="I20" s="249"/>
      <c r="P20" s="94"/>
      <c r="Q20" s="94"/>
      <c r="R20" s="94"/>
      <c r="S20" s="94"/>
      <c r="T20" s="94"/>
      <c r="U20" s="94"/>
      <c r="AI20" s="80"/>
      <c r="AJ20" s="81"/>
      <c r="AK20" s="81"/>
      <c r="AL20" s="81"/>
      <c r="AM20" s="81"/>
      <c r="AN20" s="81"/>
      <c r="AO20" s="81"/>
    </row>
    <row r="21" spans="1:41" ht="48.75" customHeight="1" x14ac:dyDescent="0.25">
      <c r="A21" s="170"/>
      <c r="B21" s="248" t="s">
        <v>48</v>
      </c>
      <c r="C21" s="301"/>
      <c r="D21" s="301"/>
      <c r="E21" s="301"/>
      <c r="F21" s="301"/>
      <c r="G21" s="301"/>
      <c r="H21" s="301"/>
      <c r="I21" s="302"/>
      <c r="P21" s="94"/>
      <c r="Q21" s="94"/>
      <c r="R21" s="94"/>
      <c r="S21" s="94"/>
      <c r="T21" s="94"/>
      <c r="U21" s="94"/>
      <c r="AI21" s="80"/>
      <c r="AJ21" s="81"/>
      <c r="AK21" s="81"/>
      <c r="AL21" s="81"/>
      <c r="AM21" s="81"/>
      <c r="AN21" s="81"/>
      <c r="AO21" s="81"/>
    </row>
    <row r="22" spans="1:41" ht="28.5" customHeight="1" x14ac:dyDescent="0.25">
      <c r="A22" s="170"/>
      <c r="B22" s="248" t="s">
        <v>255</v>
      </c>
      <c r="C22" s="301"/>
      <c r="D22" s="301"/>
      <c r="E22" s="301"/>
      <c r="F22" s="301"/>
      <c r="G22" s="301"/>
      <c r="H22" s="301"/>
      <c r="I22" s="302"/>
      <c r="J22" s="98"/>
      <c r="N22" s="171"/>
      <c r="O22" s="171"/>
      <c r="P22" s="94"/>
      <c r="Q22" s="94"/>
      <c r="R22" s="94"/>
      <c r="S22" s="94"/>
      <c r="T22" s="94"/>
      <c r="U22" s="94"/>
      <c r="AB22" s="116"/>
      <c r="AC22" s="117"/>
      <c r="AD22" s="117"/>
      <c r="AE22" s="117"/>
      <c r="AF22" s="117"/>
      <c r="AG22" s="117"/>
      <c r="AI22" s="80"/>
      <c r="AJ22" s="89"/>
      <c r="AK22" s="89"/>
      <c r="AL22" s="89"/>
      <c r="AM22" s="89"/>
      <c r="AN22" s="89"/>
      <c r="AO22" s="89"/>
    </row>
    <row r="23" spans="1:41" ht="28.5" customHeight="1" x14ac:dyDescent="0.25">
      <c r="A23" s="170"/>
      <c r="B23" s="248" t="s">
        <v>282</v>
      </c>
      <c r="C23" s="301"/>
      <c r="D23" s="301"/>
      <c r="E23" s="301"/>
      <c r="F23" s="301"/>
      <c r="G23" s="301"/>
      <c r="H23" s="301"/>
      <c r="I23" s="302"/>
      <c r="J23" s="98"/>
      <c r="N23" s="171"/>
      <c r="O23" s="171"/>
      <c r="P23" s="94"/>
      <c r="Q23" s="94"/>
      <c r="R23" s="94"/>
      <c r="S23" s="94"/>
      <c r="T23" s="94"/>
      <c r="U23" s="94"/>
      <c r="AB23" s="116"/>
      <c r="AC23" s="117"/>
      <c r="AD23" s="117"/>
      <c r="AE23" s="117"/>
      <c r="AF23" s="117"/>
      <c r="AG23" s="117"/>
      <c r="AI23" s="80"/>
      <c r="AJ23" s="89"/>
      <c r="AK23" s="89"/>
      <c r="AL23" s="89"/>
      <c r="AM23" s="89"/>
      <c r="AN23" s="89"/>
      <c r="AO23" s="89"/>
    </row>
    <row r="24" spans="1:41" ht="30" customHeight="1" x14ac:dyDescent="0.25">
      <c r="A24" s="170"/>
      <c r="B24" s="303" t="s">
        <v>240</v>
      </c>
      <c r="C24" s="304"/>
      <c r="D24" s="304"/>
      <c r="E24" s="304"/>
      <c r="F24" s="304"/>
      <c r="G24" s="304"/>
      <c r="H24" s="304"/>
      <c r="I24" s="305"/>
      <c r="P24" s="94"/>
      <c r="Q24" s="94"/>
      <c r="R24" s="94"/>
      <c r="S24" s="94"/>
      <c r="T24" s="94"/>
      <c r="U24" s="94"/>
      <c r="AI24" s="80"/>
      <c r="AJ24" s="81"/>
      <c r="AK24" s="81"/>
      <c r="AL24" s="81"/>
      <c r="AM24" s="81"/>
      <c r="AN24" s="81"/>
      <c r="AO24" s="81"/>
    </row>
    <row r="25" spans="1:41" ht="30" customHeight="1" x14ac:dyDescent="0.25">
      <c r="B25" s="303"/>
      <c r="C25" s="304"/>
      <c r="D25" s="304"/>
      <c r="E25" s="304"/>
      <c r="F25" s="304"/>
      <c r="G25" s="304"/>
      <c r="H25" s="304"/>
      <c r="I25" s="305"/>
      <c r="P25" s="94"/>
      <c r="Q25" s="94"/>
      <c r="R25" s="94"/>
      <c r="S25" s="213"/>
      <c r="T25" s="94"/>
      <c r="U25" s="94"/>
      <c r="AI25" s="80"/>
      <c r="AJ25" s="81"/>
      <c r="AK25" s="81"/>
      <c r="AL25" s="81"/>
      <c r="AM25" s="81"/>
      <c r="AN25" s="81"/>
      <c r="AO25" s="81"/>
    </row>
    <row r="26" spans="1:41" ht="22.5" customHeight="1" x14ac:dyDescent="0.25">
      <c r="B26" s="279" t="s">
        <v>258</v>
      </c>
      <c r="C26" s="278">
        <v>1</v>
      </c>
      <c r="D26" s="313">
        <f>ROUNDUP((2+($C26*$C27*140)/60),0)</f>
        <v>5</v>
      </c>
      <c r="E26" s="314" t="s">
        <v>294</v>
      </c>
      <c r="F26" s="235"/>
      <c r="G26" s="235"/>
      <c r="H26" s="235"/>
      <c r="I26" s="280"/>
      <c r="P26" s="94"/>
      <c r="Q26" s="94"/>
      <c r="R26" s="94"/>
      <c r="S26" s="94"/>
      <c r="T26" s="94"/>
      <c r="U26" s="94"/>
      <c r="AI26" s="80"/>
      <c r="AJ26" s="81"/>
      <c r="AK26" s="81"/>
      <c r="AL26" s="81"/>
      <c r="AM26" s="81"/>
      <c r="AN26" s="81"/>
      <c r="AO26" s="81"/>
    </row>
    <row r="27" spans="1:41" ht="22.5" customHeight="1" x14ac:dyDescent="0.25">
      <c r="B27" s="281" t="s">
        <v>276</v>
      </c>
      <c r="C27" s="243">
        <v>1</v>
      </c>
      <c r="D27" s="313"/>
      <c r="E27" s="314"/>
      <c r="F27" s="235"/>
      <c r="G27" s="235"/>
      <c r="H27" s="235"/>
      <c r="I27" s="280"/>
      <c r="P27" s="94"/>
      <c r="Q27" s="94"/>
      <c r="R27" s="94"/>
      <c r="S27" s="94"/>
      <c r="T27" s="94"/>
      <c r="U27" s="94"/>
      <c r="AI27" s="80"/>
      <c r="AJ27" s="81"/>
      <c r="AK27" s="81"/>
      <c r="AL27" s="81"/>
      <c r="AM27" s="81"/>
      <c r="AN27" s="81"/>
      <c r="AO27" s="81"/>
    </row>
    <row r="28" spans="1:41" ht="22.5" customHeight="1" x14ac:dyDescent="0.25">
      <c r="B28" s="282" t="s">
        <v>263</v>
      </c>
      <c r="C28" s="271">
        <v>0</v>
      </c>
      <c r="D28" s="263">
        <f>ROUNDUP((($C28*40)/60),0)</f>
        <v>0</v>
      </c>
      <c r="E28" s="240" t="s">
        <v>294</v>
      </c>
      <c r="F28" s="235"/>
      <c r="G28" s="235"/>
      <c r="H28" s="235"/>
      <c r="I28" s="280"/>
      <c r="P28" s="94"/>
      <c r="Q28" s="94"/>
      <c r="R28" s="94"/>
      <c r="S28" s="94"/>
      <c r="T28" s="94"/>
      <c r="U28" s="94"/>
      <c r="AI28" s="80"/>
      <c r="AJ28" s="81"/>
      <c r="AK28" s="81"/>
      <c r="AL28" s="81"/>
      <c r="AM28" s="81"/>
      <c r="AN28" s="81"/>
      <c r="AO28" s="81"/>
    </row>
    <row r="29" spans="1:41" ht="22.5" customHeight="1" x14ac:dyDescent="0.25">
      <c r="B29" s="283" t="s">
        <v>68</v>
      </c>
      <c r="C29" s="271">
        <v>0</v>
      </c>
      <c r="D29" s="263">
        <f>ROUNDUP((($C29*70)/60),0)</f>
        <v>0</v>
      </c>
      <c r="E29" s="240" t="s">
        <v>294</v>
      </c>
      <c r="F29" s="235"/>
      <c r="G29" s="235"/>
      <c r="H29" s="235"/>
      <c r="I29" s="280"/>
      <c r="P29" s="94"/>
      <c r="Q29" s="94"/>
      <c r="R29" s="94"/>
      <c r="S29" s="94"/>
      <c r="T29" s="94"/>
      <c r="U29" s="94"/>
      <c r="AI29" s="80"/>
      <c r="AJ29" s="81"/>
      <c r="AK29" s="81"/>
      <c r="AL29" s="81"/>
      <c r="AM29" s="81"/>
      <c r="AN29" s="81"/>
      <c r="AO29" s="81"/>
    </row>
    <row r="30" spans="1:41" ht="22.5" customHeight="1" x14ac:dyDescent="0.25">
      <c r="B30" s="284" t="s">
        <v>295</v>
      </c>
      <c r="C30" s="275">
        <f>C26*C27+C28+C29</f>
        <v>1</v>
      </c>
      <c r="D30" s="276">
        <f>SUM(D26:D29)</f>
        <v>5</v>
      </c>
      <c r="E30" s="277" t="s">
        <v>294</v>
      </c>
      <c r="F30" s="235"/>
      <c r="G30" s="235"/>
      <c r="H30" s="235"/>
      <c r="I30" s="280"/>
      <c r="P30" s="94"/>
      <c r="Q30" s="94"/>
      <c r="R30" s="94"/>
      <c r="S30" s="94"/>
      <c r="T30" s="94"/>
      <c r="U30" s="94"/>
      <c r="AI30" s="80"/>
      <c r="AJ30" s="81"/>
      <c r="AK30" s="81"/>
      <c r="AL30" s="81"/>
      <c r="AM30" s="81"/>
      <c r="AN30" s="81"/>
      <c r="AO30" s="81"/>
    </row>
    <row r="31" spans="1:41" ht="22.5" customHeight="1" thickBot="1" x14ac:dyDescent="0.3">
      <c r="B31" s="285" t="s">
        <v>296</v>
      </c>
      <c r="C31" s="286"/>
      <c r="D31" s="287">
        <f>P79+D30*P78</f>
        <v>197</v>
      </c>
      <c r="E31" s="288"/>
      <c r="F31" s="289"/>
      <c r="G31" s="289"/>
      <c r="H31" s="289"/>
      <c r="I31" s="290"/>
      <c r="P31" s="94"/>
      <c r="Q31" s="94"/>
      <c r="R31" s="94"/>
      <c r="S31" s="94"/>
      <c r="T31" s="94"/>
      <c r="U31" s="94"/>
      <c r="AI31" s="80"/>
      <c r="AJ31" s="81"/>
      <c r="AK31" s="81"/>
      <c r="AL31" s="81"/>
      <c r="AM31" s="81"/>
      <c r="AN31" s="81"/>
      <c r="AO31" s="81"/>
    </row>
    <row r="32" spans="1:41" ht="30" customHeight="1" x14ac:dyDescent="0.25">
      <c r="C32" s="235"/>
      <c r="D32" s="235"/>
      <c r="E32" s="235"/>
      <c r="F32" s="235"/>
      <c r="G32" s="235"/>
      <c r="H32" s="235"/>
      <c r="I32" s="235"/>
      <c r="P32" s="94"/>
      <c r="Q32" s="94"/>
      <c r="R32" s="94"/>
      <c r="S32" s="94"/>
      <c r="T32" s="94"/>
      <c r="U32" s="94"/>
      <c r="AI32" s="80"/>
      <c r="AJ32" s="81"/>
      <c r="AK32" s="81"/>
      <c r="AL32" s="81"/>
      <c r="AM32" s="81"/>
      <c r="AN32" s="81"/>
      <c r="AO32" s="81"/>
    </row>
    <row r="33" spans="2:41" ht="30" customHeight="1" x14ac:dyDescent="0.25">
      <c r="B33" s="299" t="s">
        <v>297</v>
      </c>
      <c r="C33" s="299"/>
      <c r="D33" s="299"/>
      <c r="E33" s="299"/>
      <c r="F33" s="299"/>
      <c r="G33" s="299"/>
      <c r="H33" s="299"/>
      <c r="I33" s="299"/>
      <c r="P33" s="94"/>
      <c r="Q33" s="94"/>
      <c r="R33" s="94"/>
      <c r="S33" s="94"/>
      <c r="T33" s="94"/>
      <c r="U33" s="94"/>
      <c r="AI33" s="80"/>
      <c r="AJ33" s="81"/>
      <c r="AK33" s="81"/>
      <c r="AL33" s="81"/>
      <c r="AM33" s="81"/>
      <c r="AN33" s="81"/>
      <c r="AO33" s="81"/>
    </row>
    <row r="34" spans="2:41" ht="22.5" customHeight="1" x14ac:dyDescent="0.25">
      <c r="B34" s="65" t="s">
        <v>49</v>
      </c>
      <c r="C34" s="65"/>
      <c r="D34" s="65"/>
      <c r="E34" s="65" t="s">
        <v>50</v>
      </c>
      <c r="P34" s="94"/>
      <c r="Q34" s="94"/>
      <c r="R34" s="94"/>
      <c r="S34" s="94"/>
      <c r="T34" s="94"/>
      <c r="U34" s="94"/>
      <c r="AI34" s="80"/>
      <c r="AJ34" s="81"/>
      <c r="AK34" s="81"/>
      <c r="AL34" s="81"/>
      <c r="AM34" s="81"/>
      <c r="AN34" s="81"/>
      <c r="AO34" s="81"/>
    </row>
    <row r="35" spans="2:41" ht="22.5" customHeight="1" x14ac:dyDescent="0.25">
      <c r="B35" s="68" t="s">
        <v>51</v>
      </c>
      <c r="C35" s="68"/>
      <c r="D35" s="68"/>
      <c r="E35" s="65" t="s">
        <v>250</v>
      </c>
      <c r="P35" s="94"/>
      <c r="Q35" s="94"/>
      <c r="R35" s="94"/>
      <c r="S35" s="94"/>
      <c r="T35" s="94"/>
      <c r="U35" s="94"/>
      <c r="AI35" s="80"/>
      <c r="AJ35" s="81"/>
      <c r="AK35" s="81"/>
      <c r="AL35" s="81"/>
      <c r="AM35" s="81"/>
      <c r="AN35" s="81"/>
      <c r="AO35" s="81"/>
    </row>
    <row r="36" spans="2:41" ht="22.5" customHeight="1" x14ac:dyDescent="0.25">
      <c r="B36" s="65" t="s">
        <v>59</v>
      </c>
      <c r="C36" s="65"/>
      <c r="D36" s="312"/>
      <c r="E36" s="312"/>
      <c r="F36" s="312"/>
      <c r="G36" s="312"/>
      <c r="H36" s="312"/>
      <c r="P36" s="94"/>
      <c r="Q36" s="94"/>
      <c r="R36" s="94"/>
      <c r="S36" s="94"/>
      <c r="T36" s="94"/>
      <c r="U36" s="94"/>
      <c r="AH36" s="27"/>
      <c r="AI36" s="80"/>
      <c r="AJ36" s="81"/>
      <c r="AK36" s="81"/>
      <c r="AL36" s="81"/>
      <c r="AM36" s="81"/>
      <c r="AN36" s="81"/>
      <c r="AO36" s="81"/>
    </row>
    <row r="37" spans="2:41" ht="22.5" customHeight="1" x14ac:dyDescent="0.25">
      <c r="B37" s="65" t="s">
        <v>52</v>
      </c>
      <c r="C37" s="65"/>
      <c r="D37" s="103"/>
      <c r="E37" s="76" t="s">
        <v>53</v>
      </c>
      <c r="F37" s="104"/>
      <c r="G37" s="2" t="s">
        <v>54</v>
      </c>
      <c r="H37" s="86" t="s">
        <v>251</v>
      </c>
      <c r="K37" s="98"/>
      <c r="P37" s="94"/>
      <c r="Q37" s="94"/>
      <c r="R37" s="94"/>
      <c r="S37" s="94"/>
      <c r="T37" s="94"/>
      <c r="U37" s="94"/>
      <c r="AI37" s="80"/>
      <c r="AJ37" s="81"/>
      <c r="AK37" s="81"/>
      <c r="AL37" s="81"/>
      <c r="AM37" s="81"/>
      <c r="AN37" s="81"/>
      <c r="AO37" s="81"/>
    </row>
    <row r="38" spans="2:41" ht="22.5" customHeight="1" x14ac:dyDescent="0.25">
      <c r="B38" s="65" t="s">
        <v>55</v>
      </c>
      <c r="C38" s="65"/>
      <c r="D38" s="103"/>
      <c r="E38" s="2" t="s">
        <v>56</v>
      </c>
      <c r="F38" s="2" t="s">
        <v>57</v>
      </c>
      <c r="G38" s="76"/>
      <c r="H38" s="86" t="s">
        <v>252</v>
      </c>
      <c r="K38" s="98"/>
      <c r="P38" s="94"/>
      <c r="Q38" s="94"/>
      <c r="R38" s="94"/>
      <c r="S38" s="94"/>
      <c r="T38" s="94"/>
      <c r="U38" s="94"/>
      <c r="AI38" s="80"/>
      <c r="AJ38" s="81"/>
      <c r="AK38" s="81"/>
      <c r="AL38" s="81"/>
      <c r="AM38" s="81"/>
      <c r="AN38" s="81"/>
      <c r="AO38" s="81"/>
    </row>
    <row r="39" spans="2:41" ht="22.5" customHeight="1" x14ac:dyDescent="0.25">
      <c r="B39" s="65" t="s">
        <v>58</v>
      </c>
      <c r="C39" s="65"/>
      <c r="D39" s="297"/>
      <c r="E39" s="297"/>
      <c r="F39" s="297"/>
      <c r="G39" s="297"/>
      <c r="H39" s="297"/>
      <c r="P39" s="94"/>
      <c r="Q39" s="94"/>
      <c r="R39" s="94"/>
      <c r="S39" s="94"/>
      <c r="T39" s="94"/>
      <c r="U39" s="94"/>
      <c r="AH39" s="27"/>
      <c r="AI39" s="80"/>
      <c r="AJ39" s="81"/>
      <c r="AK39" s="81"/>
      <c r="AL39" s="81"/>
      <c r="AM39" s="81"/>
      <c r="AN39" s="81"/>
      <c r="AO39" s="81"/>
    </row>
    <row r="40" spans="2:41" ht="22.5" customHeight="1" x14ac:dyDescent="0.25">
      <c r="B40" s="65" t="s">
        <v>60</v>
      </c>
      <c r="C40" s="65"/>
      <c r="D40" s="296"/>
      <c r="E40" s="296"/>
      <c r="F40" s="296"/>
      <c r="G40" s="296"/>
      <c r="H40" s="296"/>
      <c r="P40" s="94"/>
      <c r="Q40" s="94"/>
      <c r="R40" s="94"/>
      <c r="S40" s="94"/>
      <c r="T40" s="94"/>
      <c r="U40" s="94"/>
      <c r="AH40" s="27"/>
      <c r="AI40" s="80"/>
      <c r="AJ40" s="81"/>
      <c r="AK40" s="81"/>
      <c r="AL40" s="81"/>
      <c r="AM40" s="81"/>
      <c r="AN40" s="81"/>
      <c r="AO40" s="81"/>
    </row>
    <row r="41" spans="2:41" ht="22.5" customHeight="1" x14ac:dyDescent="0.25">
      <c r="B41" s="65" t="s">
        <v>61</v>
      </c>
      <c r="C41" s="65"/>
      <c r="D41" s="68"/>
      <c r="E41" s="68"/>
      <c r="F41" s="68"/>
      <c r="G41" s="68"/>
      <c r="H41" s="68"/>
      <c r="P41" s="94"/>
      <c r="Q41" s="94"/>
      <c r="R41" s="94"/>
      <c r="S41" s="94"/>
      <c r="T41" s="94"/>
      <c r="U41" s="94"/>
      <c r="AH41" s="27"/>
      <c r="AI41" s="80"/>
      <c r="AJ41" s="81"/>
      <c r="AK41" s="81"/>
      <c r="AL41" s="81"/>
      <c r="AM41" s="81"/>
      <c r="AN41" s="81"/>
      <c r="AO41" s="81"/>
    </row>
    <row r="42" spans="2:41" ht="22.5" customHeight="1" x14ac:dyDescent="0.25">
      <c r="B42" s="2" t="s">
        <v>62</v>
      </c>
      <c r="C42" s="65"/>
      <c r="D42" s="297"/>
      <c r="E42" s="297"/>
      <c r="F42" s="297"/>
      <c r="G42" s="297"/>
      <c r="H42" s="297"/>
      <c r="P42" s="94"/>
      <c r="Q42" s="94"/>
      <c r="R42" s="94"/>
      <c r="S42" s="94"/>
      <c r="T42" s="94"/>
      <c r="U42" s="94"/>
      <c r="AH42" s="27"/>
      <c r="AI42" s="80"/>
      <c r="AJ42" s="81"/>
      <c r="AK42" s="81"/>
      <c r="AL42" s="81"/>
      <c r="AM42" s="81"/>
      <c r="AN42" s="81"/>
      <c r="AO42" s="81"/>
    </row>
    <row r="43" spans="2:41" ht="22.5" customHeight="1" x14ac:dyDescent="0.25">
      <c r="B43" s="65" t="s">
        <v>63</v>
      </c>
      <c r="C43" s="65"/>
      <c r="D43" s="298"/>
      <c r="E43" s="298"/>
      <c r="F43" s="298"/>
      <c r="G43" s="298"/>
      <c r="H43" s="298"/>
      <c r="P43" s="94"/>
      <c r="Q43" s="94"/>
      <c r="R43" s="94"/>
      <c r="S43" s="94"/>
      <c r="T43" s="94"/>
      <c r="U43" s="94"/>
      <c r="AH43" s="27"/>
      <c r="AI43" s="80"/>
      <c r="AJ43" s="81"/>
      <c r="AK43" s="81"/>
      <c r="AL43" s="81"/>
      <c r="AM43" s="81"/>
      <c r="AN43" s="81"/>
      <c r="AO43" s="81"/>
    </row>
    <row r="44" spans="2:41" ht="22.5" customHeight="1" x14ac:dyDescent="0.25">
      <c r="B44" s="97" t="s">
        <v>283</v>
      </c>
      <c r="C44" s="65"/>
      <c r="D44" s="219"/>
      <c r="E44" s="219"/>
      <c r="F44" s="219"/>
      <c r="G44" s="219"/>
      <c r="H44" s="219"/>
      <c r="P44" s="94"/>
      <c r="Q44" s="94"/>
      <c r="R44" s="94"/>
      <c r="S44" s="94"/>
      <c r="T44" s="94"/>
      <c r="U44" s="94"/>
      <c r="AH44" s="27"/>
      <c r="AI44" s="80"/>
      <c r="AJ44" s="81"/>
      <c r="AK44" s="81"/>
      <c r="AL44" s="81"/>
      <c r="AM44" s="81"/>
      <c r="AN44" s="81"/>
      <c r="AO44" s="81"/>
    </row>
    <row r="45" spans="2:41" ht="22.5" customHeight="1" x14ac:dyDescent="0.25">
      <c r="B45" s="65" t="s">
        <v>281</v>
      </c>
      <c r="C45" s="65"/>
      <c r="D45" s="297"/>
      <c r="E45" s="297"/>
      <c r="F45" s="297"/>
      <c r="G45" s="297"/>
      <c r="H45" s="297"/>
      <c r="P45" s="94"/>
      <c r="Q45" s="94"/>
      <c r="R45" s="94"/>
      <c r="S45" s="94"/>
      <c r="T45" s="94"/>
      <c r="U45" s="94"/>
      <c r="AH45" s="27"/>
      <c r="AI45" s="80"/>
      <c r="AJ45" s="81"/>
      <c r="AK45" s="81"/>
      <c r="AL45" s="81"/>
      <c r="AM45" s="81"/>
      <c r="AN45" s="81"/>
      <c r="AO45" s="81"/>
    </row>
    <row r="46" spans="2:41" ht="15.75" thickBot="1" x14ac:dyDescent="0.3">
      <c r="B46" s="102"/>
      <c r="C46" s="102"/>
      <c r="D46" s="102"/>
      <c r="E46" s="100"/>
      <c r="F46" s="100"/>
      <c r="G46" s="100"/>
      <c r="H46" s="100"/>
      <c r="I46" s="100"/>
      <c r="J46" s="172"/>
      <c r="P46" s="94"/>
      <c r="Q46" s="94"/>
      <c r="R46" s="94"/>
      <c r="S46" s="94"/>
      <c r="T46" s="94"/>
      <c r="U46" s="94"/>
      <c r="AH46" s="27"/>
      <c r="AI46" s="80"/>
      <c r="AJ46" s="81"/>
      <c r="AK46" s="81"/>
      <c r="AL46" s="81"/>
      <c r="AM46" s="81"/>
      <c r="AN46" s="81"/>
      <c r="AO46" s="81"/>
    </row>
    <row r="47" spans="2:41" ht="33.75" customHeight="1" x14ac:dyDescent="0.25">
      <c r="B47" s="66" t="s">
        <v>284</v>
      </c>
      <c r="C47" s="66"/>
      <c r="D47" s="66"/>
      <c r="P47" s="94"/>
      <c r="Q47" s="94"/>
      <c r="R47" s="94"/>
      <c r="S47" s="94"/>
      <c r="T47" s="94"/>
      <c r="U47" s="94"/>
      <c r="AI47" s="80"/>
      <c r="AJ47" s="81"/>
      <c r="AK47" s="81"/>
      <c r="AL47" s="81"/>
      <c r="AM47" s="81"/>
      <c r="AN47" s="81"/>
      <c r="AO47" s="81"/>
    </row>
    <row r="48" spans="2:41" ht="22.5" customHeight="1" x14ac:dyDescent="0.25">
      <c r="B48" s="67" t="s">
        <v>64</v>
      </c>
      <c r="C48" s="65"/>
      <c r="D48" s="65"/>
      <c r="P48" s="94"/>
      <c r="Q48" s="94"/>
      <c r="R48" s="94"/>
      <c r="S48" s="94"/>
      <c r="T48" s="94"/>
      <c r="U48" s="94"/>
      <c r="AI48" s="80"/>
      <c r="AJ48" s="81"/>
      <c r="AK48" s="81"/>
      <c r="AL48" s="81"/>
      <c r="AM48" s="81"/>
      <c r="AN48" s="81"/>
      <c r="AO48" s="81"/>
    </row>
    <row r="49" spans="2:42" ht="22.5" customHeight="1" x14ac:dyDescent="0.25">
      <c r="B49" s="65" t="s">
        <v>274</v>
      </c>
      <c r="C49" s="65"/>
      <c r="D49" s="65"/>
      <c r="G49" s="105"/>
      <c r="H49" s="2" t="s">
        <v>65</v>
      </c>
      <c r="P49" s="94"/>
      <c r="Q49" s="94"/>
      <c r="R49" s="94"/>
      <c r="S49" s="94"/>
      <c r="T49" s="94"/>
      <c r="U49" s="94"/>
      <c r="AI49" s="80"/>
      <c r="AJ49" s="81"/>
      <c r="AK49" s="81"/>
      <c r="AL49" s="81"/>
      <c r="AM49" s="81"/>
      <c r="AN49" s="81"/>
      <c r="AO49" s="81"/>
    </row>
    <row r="50" spans="2:42" ht="22.5" customHeight="1" x14ac:dyDescent="0.25">
      <c r="B50" s="65" t="s">
        <v>275</v>
      </c>
      <c r="C50" s="65"/>
      <c r="D50" s="65"/>
      <c r="G50" s="106"/>
      <c r="H50" s="2" t="s">
        <v>65</v>
      </c>
      <c r="P50" s="94"/>
      <c r="Q50" s="94"/>
      <c r="R50" s="94"/>
      <c r="S50" s="94"/>
      <c r="T50" s="94"/>
      <c r="U50" s="94"/>
      <c r="AI50" s="80"/>
      <c r="AJ50" s="81"/>
      <c r="AK50" s="81"/>
      <c r="AL50" s="81"/>
      <c r="AM50" s="81"/>
      <c r="AN50" s="81"/>
      <c r="AO50" s="81"/>
    </row>
    <row r="51" spans="2:42" ht="12.75" customHeight="1" x14ac:dyDescent="0.25">
      <c r="P51" s="94"/>
      <c r="Q51" s="94"/>
      <c r="R51" s="94"/>
      <c r="S51" s="94"/>
      <c r="T51" s="94"/>
      <c r="U51" s="94"/>
      <c r="AI51" s="80"/>
      <c r="AJ51" s="81"/>
      <c r="AK51" s="81"/>
      <c r="AL51" s="81"/>
      <c r="AM51" s="81"/>
      <c r="AN51" s="81"/>
      <c r="AO51" s="81"/>
    </row>
    <row r="52" spans="2:42" ht="22.5" customHeight="1" x14ac:dyDescent="0.25">
      <c r="B52" s="67" t="s">
        <v>66</v>
      </c>
      <c r="P52" s="94"/>
      <c r="Q52" s="94"/>
      <c r="R52" s="94"/>
      <c r="S52" s="94"/>
      <c r="T52" s="94"/>
      <c r="U52" s="94"/>
      <c r="AK52" s="88"/>
      <c r="AM52" s="88"/>
      <c r="AO52" s="88"/>
    </row>
    <row r="53" spans="2:42" ht="22.5" customHeight="1" x14ac:dyDescent="0.25">
      <c r="B53" s="65" t="s">
        <v>17</v>
      </c>
      <c r="C53" s="65"/>
      <c r="D53" s="65"/>
      <c r="P53" s="94"/>
      <c r="Q53" s="94"/>
      <c r="R53" s="94"/>
      <c r="S53" s="94"/>
      <c r="T53" s="94"/>
      <c r="U53" s="94"/>
      <c r="AI53" s="78"/>
      <c r="AJ53" s="79"/>
      <c r="AK53" s="79"/>
      <c r="AL53" s="79"/>
      <c r="AM53" s="79"/>
      <c r="AN53" s="79"/>
      <c r="AO53" s="79"/>
    </row>
    <row r="54" spans="2:42" ht="22.5" customHeight="1" x14ac:dyDescent="0.25">
      <c r="B54" s="65" t="s">
        <v>245</v>
      </c>
      <c r="C54" s="65"/>
      <c r="D54" s="65"/>
      <c r="P54" s="94"/>
      <c r="Q54" s="94"/>
      <c r="R54" s="94"/>
      <c r="S54" s="94"/>
      <c r="T54" s="94"/>
      <c r="U54" s="94"/>
      <c r="AI54" s="80"/>
      <c r="AJ54" s="80"/>
      <c r="AK54" s="80"/>
      <c r="AL54" s="80"/>
      <c r="AM54" s="80"/>
      <c r="AN54" s="80"/>
      <c r="AO54" s="80"/>
    </row>
    <row r="55" spans="2:42" ht="22.5" customHeight="1" x14ac:dyDescent="0.25">
      <c r="B55" s="65" t="s">
        <v>256</v>
      </c>
      <c r="C55" s="65"/>
      <c r="D55" s="65"/>
      <c r="E55" s="292"/>
      <c r="F55" s="292"/>
      <c r="G55" s="292"/>
      <c r="H55" s="292"/>
      <c r="P55" s="94"/>
      <c r="Q55" s="94"/>
      <c r="R55" s="94"/>
      <c r="S55" s="94"/>
      <c r="T55" s="94"/>
      <c r="U55" s="94"/>
      <c r="AI55" s="80"/>
      <c r="AJ55" s="80"/>
      <c r="AK55" s="80"/>
      <c r="AL55" s="80"/>
      <c r="AM55" s="80"/>
      <c r="AN55" s="80"/>
      <c r="AO55" s="80"/>
    </row>
    <row r="56" spans="2:42" s="65" customFormat="1" ht="22.5" customHeight="1" x14ac:dyDescent="0.25">
      <c r="B56" s="65" t="s">
        <v>257</v>
      </c>
      <c r="D56" s="107"/>
      <c r="E56" s="68"/>
      <c r="F56" s="68"/>
      <c r="G56" s="68"/>
      <c r="H56" s="68"/>
      <c r="J56" s="98"/>
      <c r="K56" s="98"/>
      <c r="L56" s="98"/>
      <c r="M56" s="98"/>
      <c r="N56" s="98"/>
      <c r="O56" s="98"/>
      <c r="P56" s="98"/>
      <c r="Q56" s="98"/>
      <c r="R56" s="98"/>
      <c r="S56" s="98"/>
      <c r="T56" s="98"/>
      <c r="U56" s="98"/>
      <c r="AH56" s="15"/>
      <c r="AI56" s="80"/>
      <c r="AJ56" s="89"/>
      <c r="AK56" s="89"/>
      <c r="AL56" s="89"/>
      <c r="AM56" s="89"/>
      <c r="AN56" s="89"/>
      <c r="AO56" s="89"/>
      <c r="AP56" s="6"/>
    </row>
    <row r="57" spans="2:42" s="65" customFormat="1" ht="22.5" customHeight="1" x14ac:dyDescent="0.25">
      <c r="B57" s="70" t="s">
        <v>67</v>
      </c>
      <c r="D57" s="107"/>
      <c r="E57" s="292"/>
      <c r="F57" s="292"/>
      <c r="G57" s="292"/>
      <c r="H57" s="292"/>
      <c r="J57" s="98"/>
      <c r="K57" s="98"/>
      <c r="L57" s="98"/>
      <c r="M57" s="98"/>
      <c r="N57" s="98"/>
      <c r="O57" s="98"/>
      <c r="P57" s="98"/>
      <c r="Q57" s="98"/>
      <c r="R57" s="98"/>
      <c r="S57" s="98"/>
      <c r="T57" s="98"/>
      <c r="U57" s="98"/>
      <c r="AH57" s="15"/>
      <c r="AI57" s="80"/>
      <c r="AJ57" s="89"/>
      <c r="AK57" s="89"/>
      <c r="AL57" s="89"/>
      <c r="AM57" s="89"/>
      <c r="AN57" s="89"/>
      <c r="AO57" s="89"/>
      <c r="AP57" s="6"/>
    </row>
    <row r="58" spans="2:42" ht="33" customHeight="1" x14ac:dyDescent="0.3">
      <c r="B58" s="108" t="s">
        <v>18</v>
      </c>
      <c r="C58" s="65"/>
      <c r="D58" s="107"/>
      <c r="E58" s="76"/>
      <c r="F58" s="76"/>
      <c r="G58" s="76"/>
      <c r="H58" s="76"/>
      <c r="P58" s="94"/>
      <c r="Q58" s="94"/>
      <c r="R58" s="94"/>
      <c r="S58" s="94"/>
      <c r="T58" s="94"/>
      <c r="U58" s="94"/>
      <c r="AI58" s="80"/>
      <c r="AJ58" s="89"/>
      <c r="AK58" s="89"/>
      <c r="AL58" s="89"/>
      <c r="AM58" s="89"/>
      <c r="AN58" s="89"/>
      <c r="AO58" s="89"/>
    </row>
    <row r="59" spans="2:42" ht="22.5" customHeight="1" x14ac:dyDescent="0.25">
      <c r="B59" s="65" t="s">
        <v>19</v>
      </c>
      <c r="C59" s="183">
        <f>C26</f>
        <v>1</v>
      </c>
      <c r="E59" s="109"/>
      <c r="G59" s="72" t="s">
        <v>20</v>
      </c>
      <c r="H59" s="110">
        <v>1</v>
      </c>
      <c r="I59" s="73"/>
      <c r="J59" s="173"/>
      <c r="K59" s="173"/>
      <c r="P59" s="94"/>
      <c r="Q59" s="94"/>
      <c r="R59" s="94"/>
      <c r="S59" s="94"/>
      <c r="T59" s="94"/>
      <c r="U59" s="94"/>
      <c r="AI59" s="80"/>
      <c r="AJ59" s="89"/>
      <c r="AK59" s="89"/>
      <c r="AL59" s="89"/>
      <c r="AM59" s="89"/>
      <c r="AN59" s="89"/>
      <c r="AO59" s="89"/>
    </row>
    <row r="60" spans="2:42" ht="22.5" customHeight="1" x14ac:dyDescent="0.25">
      <c r="B60" s="65" t="s">
        <v>21</v>
      </c>
      <c r="C60" s="110">
        <f>C28</f>
        <v>0</v>
      </c>
      <c r="E60" s="109"/>
      <c r="G60" s="72" t="s">
        <v>68</v>
      </c>
      <c r="H60" s="110">
        <f>C29</f>
        <v>0</v>
      </c>
      <c r="I60" s="73"/>
      <c r="J60" s="173"/>
      <c r="K60" s="173"/>
      <c r="P60" s="94"/>
      <c r="Q60" s="94"/>
      <c r="R60" s="94"/>
      <c r="S60" s="94"/>
      <c r="T60" s="94"/>
      <c r="U60" s="94"/>
      <c r="AI60" s="80"/>
      <c r="AJ60" s="89"/>
      <c r="AK60" s="89"/>
      <c r="AL60" s="89"/>
      <c r="AM60" s="89"/>
      <c r="AN60" s="89"/>
      <c r="AO60" s="89"/>
    </row>
    <row r="61" spans="2:42" ht="22.5" customHeight="1" x14ac:dyDescent="0.25">
      <c r="C61" s="65"/>
      <c r="D61" s="107"/>
      <c r="E61" s="76"/>
      <c r="F61" s="76"/>
      <c r="G61" s="76"/>
      <c r="H61" s="76"/>
      <c r="P61" s="94"/>
      <c r="Q61" s="94"/>
      <c r="R61" s="94"/>
      <c r="S61" s="94"/>
      <c r="T61" s="94"/>
      <c r="U61" s="94"/>
      <c r="AI61" s="80"/>
      <c r="AJ61" s="89"/>
      <c r="AK61" s="89"/>
      <c r="AL61" s="89"/>
      <c r="AM61" s="89"/>
      <c r="AN61" s="89"/>
      <c r="AO61" s="89"/>
    </row>
    <row r="62" spans="2:42" ht="22.5" customHeight="1" x14ac:dyDescent="0.25">
      <c r="B62" s="133" t="s">
        <v>22</v>
      </c>
      <c r="C62" s="134" t="s">
        <v>36</v>
      </c>
      <c r="D62" s="134" t="s">
        <v>69</v>
      </c>
      <c r="E62" s="135"/>
      <c r="F62" s="134" t="s">
        <v>23</v>
      </c>
      <c r="G62" s="136" t="s">
        <v>24</v>
      </c>
      <c r="H62" s="134" t="s">
        <v>25</v>
      </c>
      <c r="I62" s="134" t="s">
        <v>26</v>
      </c>
      <c r="J62" s="137" t="s">
        <v>27</v>
      </c>
      <c r="AI62" s="80"/>
      <c r="AJ62" s="89"/>
      <c r="AK62" s="89"/>
      <c r="AL62" s="89"/>
      <c r="AM62" s="89"/>
      <c r="AN62" s="89"/>
      <c r="AO62" s="89"/>
    </row>
    <row r="63" spans="2:42" ht="22.5" customHeight="1" x14ac:dyDescent="0.25">
      <c r="B63" s="77" t="s">
        <v>28</v>
      </c>
      <c r="C63" s="138">
        <v>110</v>
      </c>
      <c r="D63" s="138">
        <f>C$59*H$59</f>
        <v>1</v>
      </c>
      <c r="E63" s="111"/>
      <c r="F63" s="139">
        <f>ROUNDUP(((C63*D63)/60),0)</f>
        <v>2</v>
      </c>
      <c r="G63" s="140"/>
      <c r="H63" s="141"/>
      <c r="I63" s="141"/>
      <c r="J63" s="178"/>
      <c r="K63" s="65" t="s">
        <v>249</v>
      </c>
      <c r="L63" s="2"/>
      <c r="M63" s="2"/>
      <c r="AI63" s="80"/>
      <c r="AJ63" s="89"/>
      <c r="AK63" s="89"/>
      <c r="AL63" s="89"/>
      <c r="AM63" s="89"/>
      <c r="AN63" s="89"/>
      <c r="AO63" s="89"/>
    </row>
    <row r="64" spans="2:42" s="47" customFormat="1" ht="22.5" customHeight="1" x14ac:dyDescent="0.25">
      <c r="B64" s="143" t="s">
        <v>29</v>
      </c>
      <c r="C64" s="144">
        <v>140</v>
      </c>
      <c r="D64" s="144">
        <f t="shared" ref="D64:D67" si="0">C$59*H$59</f>
        <v>1</v>
      </c>
      <c r="E64" s="145"/>
      <c r="F64" s="146"/>
      <c r="G64" s="142">
        <f>ROUNDUP(((C64*D64)/60),0)</f>
        <v>3</v>
      </c>
      <c r="H64" s="146"/>
      <c r="I64" s="146"/>
      <c r="J64" s="179"/>
      <c r="K64" s="147" t="s">
        <v>246</v>
      </c>
      <c r="N64" s="148"/>
      <c r="O64" s="148"/>
      <c r="AH64" s="43"/>
      <c r="AI64" s="149"/>
      <c r="AJ64" s="150"/>
      <c r="AK64" s="150"/>
      <c r="AL64" s="150"/>
      <c r="AM64" s="150"/>
      <c r="AN64" s="150"/>
      <c r="AO64" s="150"/>
      <c r="AP64" s="151"/>
    </row>
    <row r="65" spans="1:42" ht="22.5" customHeight="1" x14ac:dyDescent="0.25">
      <c r="B65" s="77" t="s">
        <v>30</v>
      </c>
      <c r="C65" s="138">
        <v>170</v>
      </c>
      <c r="D65" s="138">
        <f t="shared" si="0"/>
        <v>1</v>
      </c>
      <c r="E65" s="111"/>
      <c r="F65" s="141"/>
      <c r="G65" s="140"/>
      <c r="H65" s="139">
        <f>ROUNDUP(((C65*D65)/60),0)</f>
        <v>3</v>
      </c>
      <c r="I65" s="141"/>
      <c r="J65" s="178"/>
      <c r="K65" s="65" t="s">
        <v>247</v>
      </c>
      <c r="L65" s="2"/>
      <c r="M65" s="2"/>
      <c r="AI65" s="80"/>
      <c r="AJ65" s="89"/>
      <c r="AK65" s="89"/>
      <c r="AL65" s="89"/>
      <c r="AM65" s="89"/>
      <c r="AN65" s="89"/>
      <c r="AO65" s="89"/>
    </row>
    <row r="66" spans="1:42" ht="22.5" customHeight="1" x14ac:dyDescent="0.25">
      <c r="B66" s="77" t="s">
        <v>31</v>
      </c>
      <c r="C66" s="138">
        <v>230</v>
      </c>
      <c r="D66" s="138">
        <f t="shared" si="0"/>
        <v>1</v>
      </c>
      <c r="E66" s="111"/>
      <c r="F66" s="141"/>
      <c r="G66" s="140"/>
      <c r="H66" s="141"/>
      <c r="I66" s="139">
        <f>ROUNDUP(((C66*D66)/60),0)</f>
        <v>4</v>
      </c>
      <c r="J66" s="178"/>
      <c r="K66" s="65" t="s">
        <v>248</v>
      </c>
      <c r="L66" s="2"/>
      <c r="M66" s="2"/>
      <c r="AI66" s="80"/>
      <c r="AJ66" s="89"/>
      <c r="AK66" s="89"/>
      <c r="AL66" s="89"/>
      <c r="AM66" s="89"/>
      <c r="AN66" s="89"/>
      <c r="AO66" s="89"/>
    </row>
    <row r="67" spans="1:42" ht="22.5" customHeight="1" x14ac:dyDescent="0.25">
      <c r="B67" s="77" t="s">
        <v>32</v>
      </c>
      <c r="C67" s="138"/>
      <c r="D67" s="138">
        <f t="shared" si="0"/>
        <v>1</v>
      </c>
      <c r="E67" s="111"/>
      <c r="F67" s="141"/>
      <c r="G67" s="140"/>
      <c r="H67" s="141"/>
      <c r="I67" s="141"/>
      <c r="J67" s="180">
        <f>ROUNDUP(((C67*D67)/60),0)</f>
        <v>0</v>
      </c>
      <c r="K67" s="2" t="s">
        <v>32</v>
      </c>
      <c r="L67" s="2"/>
      <c r="M67" s="2"/>
      <c r="O67" s="292"/>
      <c r="P67" s="292"/>
      <c r="Q67" s="292"/>
      <c r="R67" s="292"/>
      <c r="AI67" s="80"/>
      <c r="AJ67" s="89"/>
      <c r="AK67" s="89"/>
      <c r="AL67" s="89"/>
      <c r="AM67" s="89"/>
      <c r="AN67" s="89"/>
      <c r="AO67" s="89"/>
    </row>
    <row r="68" spans="1:42" ht="22.5" customHeight="1" x14ac:dyDescent="0.25">
      <c r="B68" s="77" t="s">
        <v>33</v>
      </c>
      <c r="C68" s="138">
        <v>75</v>
      </c>
      <c r="D68" s="138">
        <f>H60</f>
        <v>0</v>
      </c>
      <c r="E68" s="111"/>
      <c r="F68" s="139">
        <f t="shared" ref="F68:J69" si="1">ROUNDUP((($C68*$D68)/60),0)</f>
        <v>0</v>
      </c>
      <c r="G68" s="142">
        <f t="shared" si="1"/>
        <v>0</v>
      </c>
      <c r="H68" s="139">
        <f t="shared" si="1"/>
        <v>0</v>
      </c>
      <c r="I68" s="139">
        <f t="shared" si="1"/>
        <v>0</v>
      </c>
      <c r="J68" s="180">
        <f t="shared" si="1"/>
        <v>0</v>
      </c>
      <c r="K68" s="82" t="s">
        <v>34</v>
      </c>
      <c r="L68" s="2"/>
      <c r="M68" s="2"/>
      <c r="AI68" s="80"/>
      <c r="AJ68" s="89"/>
      <c r="AK68" s="89"/>
      <c r="AL68" s="89"/>
      <c r="AM68" s="89"/>
      <c r="AN68" s="89"/>
      <c r="AO68" s="89"/>
    </row>
    <row r="69" spans="1:42" ht="22.5" customHeight="1" x14ac:dyDescent="0.25">
      <c r="B69" s="83" t="s">
        <v>35</v>
      </c>
      <c r="C69" s="84">
        <v>40</v>
      </c>
      <c r="D69" s="84">
        <f>C60</f>
        <v>0</v>
      </c>
      <c r="E69" s="112"/>
      <c r="F69" s="113">
        <f t="shared" si="1"/>
        <v>0</v>
      </c>
      <c r="G69" s="114">
        <f t="shared" si="1"/>
        <v>0</v>
      </c>
      <c r="H69" s="113">
        <f t="shared" si="1"/>
        <v>0</v>
      </c>
      <c r="I69" s="113">
        <f t="shared" si="1"/>
        <v>0</v>
      </c>
      <c r="J69" s="181">
        <f t="shared" si="1"/>
        <v>0</v>
      </c>
      <c r="K69" s="82" t="s">
        <v>70</v>
      </c>
      <c r="L69" s="2"/>
      <c r="M69" s="2"/>
      <c r="AI69" s="80"/>
      <c r="AJ69" s="89"/>
      <c r="AK69" s="89"/>
      <c r="AL69" s="89"/>
      <c r="AM69" s="89"/>
      <c r="AN69" s="89"/>
      <c r="AO69" s="89"/>
    </row>
    <row r="70" spans="1:42" ht="25.5" customHeight="1" x14ac:dyDescent="0.25">
      <c r="B70" s="127"/>
      <c r="C70" s="128"/>
      <c r="D70" s="129" t="s">
        <v>71</v>
      </c>
      <c r="E70" s="130"/>
      <c r="F70" s="131">
        <f>SUM(F63:F69)+2</f>
        <v>4</v>
      </c>
      <c r="G70" s="132">
        <f t="shared" ref="G70:J70" si="2">SUM(G63:G69)+2</f>
        <v>5</v>
      </c>
      <c r="H70" s="131">
        <f t="shared" si="2"/>
        <v>5</v>
      </c>
      <c r="I70" s="131">
        <f t="shared" si="2"/>
        <v>6</v>
      </c>
      <c r="J70" s="182">
        <f t="shared" si="2"/>
        <v>2</v>
      </c>
      <c r="K70" s="177" t="s">
        <v>72</v>
      </c>
      <c r="L70" s="2"/>
      <c r="M70" s="2"/>
      <c r="AI70" s="80"/>
      <c r="AJ70" s="89"/>
      <c r="AK70" s="89"/>
      <c r="AL70" s="89"/>
      <c r="AM70" s="89"/>
      <c r="AN70" s="89"/>
      <c r="AO70" s="89"/>
    </row>
    <row r="71" spans="1:42" ht="25.5" customHeight="1" x14ac:dyDescent="0.25">
      <c r="B71" s="65"/>
      <c r="C71" s="85"/>
      <c r="D71" s="129" t="s">
        <v>73</v>
      </c>
      <c r="E71" s="130"/>
      <c r="F71" s="197">
        <f>F$70*$P$78+$P$79</f>
        <v>163</v>
      </c>
      <c r="G71" s="196">
        <f>G$70*$P$78+$P$79</f>
        <v>197</v>
      </c>
      <c r="H71" s="198">
        <f>H$70*$P$78+$P$79</f>
        <v>197</v>
      </c>
      <c r="I71" s="198">
        <f>I$70*$P$78+$P$79</f>
        <v>231</v>
      </c>
      <c r="J71" s="199">
        <f>J$70*$P$78+$P$79</f>
        <v>95</v>
      </c>
      <c r="K71" s="98"/>
      <c r="AI71" s="80"/>
      <c r="AJ71" s="89"/>
      <c r="AK71" s="89"/>
      <c r="AL71" s="89"/>
      <c r="AM71" s="89"/>
      <c r="AN71" s="89"/>
      <c r="AO71" s="89"/>
    </row>
    <row r="72" spans="1:42" ht="18" customHeight="1" x14ac:dyDescent="0.3">
      <c r="B72" s="65"/>
      <c r="C72" s="85"/>
      <c r="D72" s="200" t="s">
        <v>260</v>
      </c>
      <c r="E72" s="201"/>
      <c r="F72" s="202"/>
      <c r="G72" s="203"/>
      <c r="H72" s="203"/>
      <c r="I72" s="203"/>
      <c r="J72" s="204"/>
      <c r="K72" s="98"/>
      <c r="M72" s="210"/>
      <c r="O72" s="211"/>
      <c r="T72" s="212"/>
      <c r="AB72" s="116"/>
      <c r="AC72" s="117"/>
      <c r="AD72" s="117"/>
      <c r="AE72" s="117"/>
      <c r="AF72" s="117"/>
      <c r="AG72" s="117"/>
      <c r="AI72" s="80"/>
      <c r="AJ72" s="89"/>
      <c r="AK72" s="89"/>
      <c r="AL72" s="89"/>
      <c r="AM72" s="89"/>
      <c r="AN72" s="89"/>
      <c r="AO72" s="89"/>
    </row>
    <row r="73" spans="1:42" ht="18" customHeight="1" x14ac:dyDescent="0.3">
      <c r="B73" s="65"/>
      <c r="C73" s="85"/>
      <c r="D73" s="176" t="s">
        <v>259</v>
      </c>
      <c r="E73" s="115"/>
      <c r="G73" s="153"/>
      <c r="H73" s="153"/>
      <c r="I73" s="153"/>
      <c r="J73" s="205"/>
      <c r="K73" s="98"/>
      <c r="M73" s="210"/>
      <c r="O73" s="211"/>
      <c r="T73" s="212"/>
      <c r="AB73" s="116"/>
      <c r="AC73" s="117"/>
      <c r="AD73" s="117"/>
      <c r="AE73" s="117"/>
      <c r="AF73" s="117"/>
      <c r="AG73" s="117"/>
      <c r="AI73" s="80"/>
      <c r="AJ73" s="89"/>
      <c r="AK73" s="89"/>
      <c r="AL73" s="89"/>
      <c r="AM73" s="89"/>
      <c r="AN73" s="89"/>
      <c r="AO73" s="89"/>
    </row>
    <row r="74" spans="1:42" ht="18" customHeight="1" x14ac:dyDescent="0.3">
      <c r="B74" s="65"/>
      <c r="C74" s="85"/>
      <c r="D74" s="176" t="s">
        <v>85</v>
      </c>
      <c r="E74" s="115"/>
      <c r="G74" s="153"/>
      <c r="H74" s="153"/>
      <c r="I74" s="153"/>
      <c r="J74" s="205"/>
      <c r="K74" s="98"/>
      <c r="M74" s="210"/>
      <c r="O74" s="211"/>
      <c r="T74" s="212"/>
      <c r="AB74" s="116"/>
      <c r="AC74" s="117"/>
      <c r="AD74" s="117"/>
      <c r="AE74" s="117"/>
      <c r="AF74" s="117"/>
      <c r="AG74" s="117"/>
      <c r="AI74" s="80"/>
      <c r="AJ74" s="89"/>
      <c r="AK74" s="89"/>
      <c r="AL74" s="89"/>
      <c r="AM74" s="89"/>
      <c r="AN74" s="89"/>
      <c r="AO74" s="89"/>
    </row>
    <row r="75" spans="1:42" ht="18" customHeight="1" x14ac:dyDescent="0.3">
      <c r="B75" s="65"/>
      <c r="C75" s="85"/>
      <c r="D75" s="206" t="s">
        <v>86</v>
      </c>
      <c r="E75" s="207"/>
      <c r="F75" s="104"/>
      <c r="G75" s="208"/>
      <c r="H75" s="208"/>
      <c r="I75" s="208"/>
      <c r="J75" s="209"/>
      <c r="K75" s="98"/>
      <c r="M75" s="210"/>
      <c r="O75" s="211"/>
      <c r="T75" s="212"/>
      <c r="AB75" s="116"/>
      <c r="AC75" s="117"/>
      <c r="AD75" s="117"/>
      <c r="AE75" s="117"/>
      <c r="AF75" s="117"/>
      <c r="AG75" s="117"/>
      <c r="AI75" s="80"/>
      <c r="AJ75" s="89"/>
      <c r="AK75" s="89"/>
      <c r="AL75" s="89"/>
      <c r="AM75" s="89"/>
      <c r="AN75" s="89"/>
      <c r="AO75" s="89"/>
    </row>
    <row r="76" spans="1:42" ht="22.5" customHeight="1" x14ac:dyDescent="0.3">
      <c r="B76" s="65"/>
      <c r="C76" s="85"/>
      <c r="E76" s="115"/>
      <c r="G76" s="153"/>
      <c r="H76" s="153"/>
      <c r="I76" s="153"/>
      <c r="J76" s="153"/>
      <c r="K76" s="98"/>
      <c r="M76" s="214"/>
      <c r="N76" s="215"/>
      <c r="O76" s="216" t="str">
        <f>Rates!C28</f>
        <v>UW Internal Rates With Additional Labor</v>
      </c>
      <c r="P76" s="217"/>
      <c r="Q76" s="217"/>
      <c r="R76" s="217"/>
      <c r="S76" s="217"/>
      <c r="T76" s="218"/>
      <c r="AB76" s="116"/>
      <c r="AC76" s="117"/>
      <c r="AD76" s="117"/>
      <c r="AE76" s="117"/>
      <c r="AF76" s="117"/>
      <c r="AG76" s="117"/>
      <c r="AI76" s="80"/>
      <c r="AJ76" s="89"/>
      <c r="AK76" s="89"/>
      <c r="AL76" s="89"/>
      <c r="AM76" s="89"/>
      <c r="AN76" s="89"/>
      <c r="AO76" s="89"/>
    </row>
    <row r="77" spans="1:42" s="85" customFormat="1" ht="36" customHeight="1" x14ac:dyDescent="0.25">
      <c r="B77" s="68" t="s">
        <v>285</v>
      </c>
      <c r="C77" s="297"/>
      <c r="D77" s="297"/>
      <c r="E77" s="297"/>
      <c r="F77" s="297"/>
      <c r="G77" s="297"/>
      <c r="K77" s="101"/>
      <c r="L77" s="101"/>
      <c r="M77" s="192"/>
      <c r="N77" s="220"/>
      <c r="O77" s="221" t="str">
        <f>Rates!E30</f>
        <v>Astral</v>
      </c>
      <c r="P77" s="221" t="str">
        <f>Rates!F30</f>
        <v>Exploris</v>
      </c>
      <c r="Q77" s="221" t="str">
        <f>Rates!G30</f>
        <v>Exploris2</v>
      </c>
      <c r="R77" s="221" t="str">
        <f>Rates!H30</f>
        <v>Lumos</v>
      </c>
      <c r="S77" s="221" t="str">
        <f>Rates!I30</f>
        <v>Fusion</v>
      </c>
      <c r="T77" s="229" t="str">
        <f>Rates!J30</f>
        <v>TSQA</v>
      </c>
      <c r="AB77" s="186"/>
      <c r="AC77" s="187"/>
      <c r="AD77" s="187"/>
      <c r="AE77" s="187"/>
      <c r="AF77" s="187"/>
      <c r="AG77" s="187"/>
      <c r="AH77" s="193"/>
      <c r="AI77" s="189"/>
      <c r="AJ77" s="194"/>
      <c r="AK77" s="194"/>
      <c r="AL77" s="194"/>
      <c r="AM77" s="194"/>
      <c r="AN77" s="194"/>
      <c r="AO77" s="194"/>
      <c r="AP77" s="195"/>
    </row>
    <row r="78" spans="1:42" s="65" customFormat="1" ht="22.5" customHeight="1" x14ac:dyDescent="0.25">
      <c r="A78" s="2"/>
      <c r="C78" s="85"/>
      <c r="D78" s="85"/>
      <c r="F78" s="2"/>
      <c r="G78" s="2"/>
      <c r="H78" s="2"/>
      <c r="I78" s="2"/>
      <c r="J78" s="2"/>
      <c r="K78" s="98"/>
      <c r="L78" s="98"/>
      <c r="M78" s="184"/>
      <c r="N78" s="107" t="s">
        <v>74</v>
      </c>
      <c r="O78" s="222">
        <f>Rates!E31</f>
        <v>34</v>
      </c>
      <c r="P78" s="222">
        <f>Rates!F31</f>
        <v>34</v>
      </c>
      <c r="Q78" s="222">
        <f>Rates!G31</f>
        <v>34</v>
      </c>
      <c r="R78" s="222">
        <f>Rates!H31</f>
        <v>34</v>
      </c>
      <c r="S78" s="222">
        <f>Rates!I31</f>
        <v>34</v>
      </c>
      <c r="T78" s="185">
        <f>Rates!J31</f>
        <v>30</v>
      </c>
      <c r="AB78" s="186"/>
      <c r="AC78" s="187"/>
      <c r="AD78" s="187"/>
      <c r="AE78" s="187"/>
      <c r="AF78" s="187"/>
      <c r="AG78" s="187"/>
      <c r="AH78" s="188"/>
      <c r="AI78" s="189"/>
      <c r="AJ78" s="190"/>
      <c r="AK78" s="190"/>
      <c r="AL78" s="190"/>
      <c r="AM78" s="190"/>
      <c r="AN78" s="190"/>
      <c r="AO78" s="190"/>
      <c r="AP78" s="191"/>
    </row>
    <row r="79" spans="1:42" ht="22.5" customHeight="1" x14ac:dyDescent="0.25">
      <c r="B79" s="67" t="s">
        <v>76</v>
      </c>
      <c r="C79" s="232" t="s">
        <v>77</v>
      </c>
      <c r="D79" s="65"/>
      <c r="K79" s="98"/>
      <c r="M79" s="174"/>
      <c r="N79" s="223" t="s">
        <v>75</v>
      </c>
      <c r="O79" s="224">
        <f>Rates!E40</f>
        <v>27</v>
      </c>
      <c r="P79" s="224">
        <f>Rates!F40</f>
        <v>27</v>
      </c>
      <c r="Q79" s="224">
        <f>Rates!G40</f>
        <v>27</v>
      </c>
      <c r="R79" s="224">
        <f>Rates!H40</f>
        <v>27</v>
      </c>
      <c r="S79" s="224">
        <f>Rates!I40</f>
        <v>27</v>
      </c>
      <c r="T79" s="224">
        <f>Rates!J40</f>
        <v>27</v>
      </c>
      <c r="AI79" s="80"/>
      <c r="AJ79" s="80"/>
      <c r="AK79" s="80"/>
      <c r="AL79" s="80"/>
      <c r="AM79" s="80"/>
      <c r="AN79" s="80"/>
      <c r="AO79" s="80"/>
    </row>
    <row r="80" spans="1:42" ht="22.5" customHeight="1" x14ac:dyDescent="0.3">
      <c r="B80" s="65" t="s">
        <v>79</v>
      </c>
      <c r="C80" s="72" t="s">
        <v>80</v>
      </c>
      <c r="D80" s="293"/>
      <c r="E80" s="293"/>
      <c r="F80" s="72" t="s">
        <v>81</v>
      </c>
      <c r="G80" s="103"/>
      <c r="M80" s="120" t="s">
        <v>78</v>
      </c>
      <c r="N80" s="225"/>
      <c r="O80" s="91"/>
      <c r="P80" s="91"/>
      <c r="Q80" s="91"/>
      <c r="R80" s="91"/>
      <c r="S80" s="91"/>
      <c r="T80" s="121"/>
      <c r="AB80" s="116"/>
      <c r="AC80" s="116"/>
      <c r="AD80" s="116"/>
      <c r="AE80" s="116"/>
      <c r="AF80" s="116"/>
      <c r="AG80" s="116"/>
      <c r="AI80" s="80"/>
      <c r="AJ80" s="89"/>
      <c r="AK80" s="89"/>
      <c r="AL80" s="89"/>
      <c r="AM80" s="89"/>
      <c r="AN80" s="89"/>
      <c r="AO80" s="89"/>
    </row>
    <row r="81" spans="2:41" ht="22.5" customHeight="1" x14ac:dyDescent="0.25">
      <c r="B81" s="65" t="s">
        <v>82</v>
      </c>
      <c r="C81" s="72" t="s">
        <v>83</v>
      </c>
      <c r="D81" s="119"/>
      <c r="M81" s="175" t="s">
        <v>23</v>
      </c>
      <c r="N81" s="225"/>
      <c r="O81" s="224">
        <f t="shared" ref="O81" si="3">$F$70*O$78+O$79</f>
        <v>163</v>
      </c>
      <c r="P81" s="224">
        <f>$F$70*P$78+P$79</f>
        <v>163</v>
      </c>
      <c r="Q81" s="224">
        <f>$F$70*Q$78+Q$79</f>
        <v>163</v>
      </c>
      <c r="R81" s="224">
        <f>$F$70*R$78+R$79</f>
        <v>163</v>
      </c>
      <c r="S81" s="224">
        <f>$F$70*S$78+S$79</f>
        <v>163</v>
      </c>
      <c r="T81" s="122">
        <f>$F$70*T$78+T$79</f>
        <v>147</v>
      </c>
      <c r="AB81" s="116"/>
      <c r="AC81" s="117"/>
      <c r="AD81" s="117"/>
      <c r="AE81" s="117"/>
      <c r="AF81" s="117"/>
      <c r="AG81" s="117"/>
      <c r="AI81" s="80"/>
      <c r="AJ81" s="89"/>
      <c r="AK81" s="89"/>
      <c r="AL81" s="89"/>
      <c r="AM81" s="89"/>
      <c r="AN81" s="89"/>
      <c r="AO81" s="89"/>
    </row>
    <row r="82" spans="2:41" ht="22.5" customHeight="1" x14ac:dyDescent="0.25">
      <c r="B82" s="65"/>
      <c r="C82" s="72" t="s">
        <v>80</v>
      </c>
      <c r="D82" s="294"/>
      <c r="E82" s="294"/>
      <c r="F82" s="72" t="s">
        <v>81</v>
      </c>
      <c r="G82" s="103"/>
      <c r="M82" s="123" t="s">
        <v>24</v>
      </c>
      <c r="N82" s="226"/>
      <c r="O82" s="227">
        <f t="shared" ref="O82" si="4">$G$70*O$78+O$79</f>
        <v>197</v>
      </c>
      <c r="P82" s="227">
        <f>$G$70*P$78+P$79</f>
        <v>197</v>
      </c>
      <c r="Q82" s="227">
        <f>$G$70*Q$78+Q$79</f>
        <v>197</v>
      </c>
      <c r="R82" s="227">
        <f>$G$70*R$78+R$79</f>
        <v>197</v>
      </c>
      <c r="S82" s="227">
        <f>$G$70*S$78+S$79</f>
        <v>197</v>
      </c>
      <c r="T82" s="124">
        <f>$G$70*T$78+T$79</f>
        <v>177</v>
      </c>
      <c r="AB82" s="118"/>
      <c r="AC82" s="87"/>
      <c r="AD82" s="87"/>
      <c r="AE82" s="87"/>
      <c r="AF82" s="87"/>
      <c r="AG82" s="87"/>
      <c r="AI82" s="80"/>
      <c r="AJ82" s="89"/>
      <c r="AK82" s="89"/>
      <c r="AL82" s="89"/>
      <c r="AM82" s="89"/>
      <c r="AN82" s="89"/>
      <c r="AO82" s="89"/>
    </row>
    <row r="83" spans="2:41" ht="22.5" customHeight="1" x14ac:dyDescent="0.25">
      <c r="B83" s="65" t="s">
        <v>84</v>
      </c>
      <c r="C83" s="65"/>
      <c r="D83" s="295"/>
      <c r="E83" s="295"/>
      <c r="F83" s="295"/>
      <c r="G83" s="295"/>
      <c r="H83" s="295"/>
      <c r="M83" s="175" t="s">
        <v>25</v>
      </c>
      <c r="N83" s="225"/>
      <c r="O83" s="224">
        <f t="shared" ref="O83" si="5">$H$70*O$78+O$79</f>
        <v>197</v>
      </c>
      <c r="P83" s="224">
        <f>$H$70*P$78+P$79</f>
        <v>197</v>
      </c>
      <c r="Q83" s="224">
        <f>$H$70*Q$78+Q$79</f>
        <v>197</v>
      </c>
      <c r="R83" s="224">
        <f>$H$70*R$78+R$79</f>
        <v>197</v>
      </c>
      <c r="S83" s="224">
        <f>$H$70*S$78+S$79</f>
        <v>197</v>
      </c>
      <c r="T83" s="122">
        <f>$H$70*T$78+T$79</f>
        <v>177</v>
      </c>
      <c r="AB83" s="118"/>
      <c r="AC83" s="87"/>
      <c r="AD83" s="87"/>
      <c r="AE83" s="87"/>
      <c r="AF83" s="87"/>
      <c r="AG83" s="87"/>
      <c r="AI83" s="80"/>
      <c r="AJ83" s="89"/>
      <c r="AK83" s="89"/>
      <c r="AL83" s="89"/>
      <c r="AM83" s="89"/>
      <c r="AN83" s="89"/>
      <c r="AO83" s="89"/>
    </row>
    <row r="84" spans="2:41" ht="22.5" customHeight="1" x14ac:dyDescent="0.25">
      <c r="B84" s="65"/>
      <c r="C84" s="65"/>
      <c r="D84" s="65"/>
      <c r="M84" s="175" t="s">
        <v>26</v>
      </c>
      <c r="N84" s="225"/>
      <c r="O84" s="224">
        <f t="shared" ref="O84" si="6">$I$70*O$78+O$79</f>
        <v>231</v>
      </c>
      <c r="P84" s="224">
        <f>$I$70*P$78+P$79</f>
        <v>231</v>
      </c>
      <c r="Q84" s="224">
        <f>$I$70*Q$78+Q$79</f>
        <v>231</v>
      </c>
      <c r="R84" s="224">
        <f>$I$70*R$78+R$79</f>
        <v>231</v>
      </c>
      <c r="S84" s="224">
        <f>$I$70*S$78+S$79</f>
        <v>231</v>
      </c>
      <c r="T84" s="122">
        <f>$I$70*T$78+T$79</f>
        <v>207</v>
      </c>
      <c r="AB84" s="118"/>
      <c r="AC84" s="87"/>
      <c r="AD84" s="87"/>
      <c r="AE84" s="87"/>
      <c r="AF84" s="87"/>
      <c r="AG84" s="87"/>
      <c r="AI84" s="80"/>
      <c r="AJ84" s="89"/>
      <c r="AK84" s="89"/>
      <c r="AL84" s="89"/>
      <c r="AM84" s="89"/>
      <c r="AN84" s="89"/>
      <c r="AO84" s="89"/>
    </row>
    <row r="85" spans="2:41" ht="22.5" customHeight="1" thickBot="1" x14ac:dyDescent="0.3">
      <c r="B85" s="100"/>
      <c r="C85" s="102"/>
      <c r="D85" s="102"/>
      <c r="E85" s="100"/>
      <c r="F85" s="100"/>
      <c r="G85" s="100"/>
      <c r="H85" s="100"/>
      <c r="I85" s="100"/>
      <c r="M85" s="175" t="s">
        <v>27</v>
      </c>
      <c r="N85" s="225"/>
      <c r="O85" s="224">
        <f t="shared" ref="O85" si="7">$J$70*O$78+O$79</f>
        <v>95</v>
      </c>
      <c r="P85" s="224">
        <f>$J$70*P$78+P$79</f>
        <v>95</v>
      </c>
      <c r="Q85" s="224">
        <f>$J$70*Q$78+Q$79</f>
        <v>95</v>
      </c>
      <c r="R85" s="224">
        <f>$J$70*R$78+R$79</f>
        <v>95</v>
      </c>
      <c r="S85" s="224">
        <f>$J$70*S$78+S$79</f>
        <v>95</v>
      </c>
      <c r="T85" s="122">
        <f>$J$70*T$78+T$79</f>
        <v>87</v>
      </c>
      <c r="AB85" s="118"/>
      <c r="AC85" s="87"/>
      <c r="AD85" s="87"/>
      <c r="AE85" s="87"/>
      <c r="AF85" s="87"/>
      <c r="AG85" s="87"/>
      <c r="AI85" s="80"/>
      <c r="AJ85" s="89"/>
      <c r="AK85" s="89"/>
      <c r="AL85" s="89"/>
      <c r="AM85" s="89"/>
      <c r="AN85" s="89"/>
      <c r="AO85" s="89"/>
    </row>
    <row r="86" spans="2:41" ht="22.5" customHeight="1" x14ac:dyDescent="0.25">
      <c r="B86" s="67"/>
      <c r="C86" s="65"/>
      <c r="D86" s="98"/>
      <c r="M86" s="176" t="s">
        <v>85</v>
      </c>
      <c r="N86" s="2"/>
      <c r="O86" s="2"/>
      <c r="T86" s="125"/>
      <c r="AB86" s="118"/>
      <c r="AC86" s="87"/>
      <c r="AD86" s="87"/>
      <c r="AE86" s="87"/>
      <c r="AF86" s="87"/>
      <c r="AG86" s="87"/>
      <c r="AI86" s="80"/>
      <c r="AJ86" s="89"/>
      <c r="AK86" s="89"/>
      <c r="AL86" s="89"/>
      <c r="AM86" s="89"/>
      <c r="AN86" s="89"/>
      <c r="AO86" s="89"/>
    </row>
    <row r="87" spans="2:41" x14ac:dyDescent="0.25">
      <c r="B87" s="65"/>
      <c r="M87" s="206" t="s">
        <v>86</v>
      </c>
      <c r="N87" s="104"/>
      <c r="O87" s="104"/>
      <c r="P87" s="104"/>
      <c r="Q87" s="104"/>
      <c r="R87" s="104"/>
      <c r="S87" s="104"/>
      <c r="T87" s="126"/>
      <c r="AB87" s="118"/>
      <c r="AC87" s="87"/>
      <c r="AD87" s="87"/>
      <c r="AE87" s="87"/>
      <c r="AF87" s="87"/>
      <c r="AG87" s="87"/>
      <c r="AI87" s="80"/>
      <c r="AJ87" s="89"/>
      <c r="AK87" s="89"/>
      <c r="AL87" s="89"/>
      <c r="AM87" s="89"/>
      <c r="AN87" s="89"/>
      <c r="AO87" s="89"/>
    </row>
    <row r="88" spans="2:41" ht="22.5" customHeight="1" x14ac:dyDescent="0.25">
      <c r="B88" s="67" t="s">
        <v>286</v>
      </c>
      <c r="N88" s="228"/>
      <c r="O88" s="228"/>
      <c r="AI88" s="80"/>
      <c r="AJ88" s="89"/>
      <c r="AK88" s="89"/>
      <c r="AL88" s="89"/>
      <c r="AM88" s="89"/>
      <c r="AN88" s="89"/>
      <c r="AO88" s="89"/>
    </row>
    <row r="89" spans="2:41" ht="22.5" customHeight="1" x14ac:dyDescent="0.25">
      <c r="B89" s="65"/>
      <c r="C89" s="65"/>
      <c r="D89" s="296"/>
      <c r="E89" s="296"/>
      <c r="F89" s="296"/>
      <c r="G89" s="296"/>
      <c r="H89" s="296"/>
      <c r="N89" s="228"/>
      <c r="O89" s="228"/>
      <c r="AB89" s="116"/>
      <c r="AC89" s="116"/>
      <c r="AD89" s="116"/>
      <c r="AE89" s="116"/>
      <c r="AF89" s="116"/>
      <c r="AG89" s="116"/>
      <c r="AI89" s="80"/>
      <c r="AJ89" s="89"/>
      <c r="AK89" s="89"/>
      <c r="AL89" s="89"/>
      <c r="AM89" s="89"/>
      <c r="AN89" s="89"/>
      <c r="AO89" s="89"/>
    </row>
    <row r="90" spans="2:41" ht="35.25" customHeight="1" x14ac:dyDescent="0.25">
      <c r="B90" s="236" t="s">
        <v>287</v>
      </c>
      <c r="C90" s="110" t="s">
        <v>288</v>
      </c>
      <c r="D90" s="236" t="s">
        <v>289</v>
      </c>
      <c r="E90" s="65"/>
      <c r="F90" s="65"/>
      <c r="G90" s="65"/>
      <c r="H90" s="65"/>
      <c r="N90" s="171"/>
      <c r="O90" s="171"/>
      <c r="AB90" s="116"/>
      <c r="AC90" s="117"/>
      <c r="AD90" s="117"/>
      <c r="AE90" s="117"/>
      <c r="AF90" s="117"/>
      <c r="AG90" s="117"/>
      <c r="AI90" s="80"/>
      <c r="AJ90" s="89"/>
      <c r="AK90" s="89"/>
      <c r="AL90" s="89"/>
      <c r="AM90" s="89"/>
      <c r="AN90" s="89"/>
      <c r="AO90" s="89"/>
    </row>
    <row r="91" spans="2:41" ht="22.5" customHeight="1" x14ac:dyDescent="0.25">
      <c r="M91" s="171"/>
      <c r="N91" s="171"/>
      <c r="O91" s="171"/>
      <c r="AB91" s="118"/>
      <c r="AC91" s="87"/>
      <c r="AD91" s="87"/>
      <c r="AE91" s="87"/>
      <c r="AF91" s="87"/>
      <c r="AG91" s="87"/>
      <c r="AI91" s="80"/>
      <c r="AJ91" s="89"/>
      <c r="AK91" s="89"/>
      <c r="AL91" s="89"/>
      <c r="AM91" s="89"/>
      <c r="AN91" s="89"/>
      <c r="AO91" s="89"/>
    </row>
    <row r="92" spans="2:41" ht="22.5" customHeight="1" x14ac:dyDescent="0.25">
      <c r="AB92" s="118"/>
      <c r="AC92" s="87"/>
      <c r="AD92" s="87"/>
      <c r="AE92" s="87"/>
      <c r="AF92" s="87"/>
      <c r="AG92" s="87"/>
      <c r="AI92" s="80"/>
      <c r="AJ92" s="89"/>
      <c r="AK92" s="89"/>
      <c r="AL92" s="89"/>
      <c r="AM92" s="89"/>
      <c r="AN92" s="89"/>
      <c r="AO92" s="89"/>
    </row>
    <row r="93" spans="2:41" ht="22.5" customHeight="1" x14ac:dyDescent="0.25">
      <c r="AB93" s="118"/>
      <c r="AC93" s="87"/>
      <c r="AD93" s="87"/>
      <c r="AE93" s="87"/>
      <c r="AF93" s="87"/>
      <c r="AG93" s="87"/>
      <c r="AI93" s="80"/>
      <c r="AJ93" s="89"/>
      <c r="AK93" s="89"/>
      <c r="AL93" s="89"/>
      <c r="AM93" s="89"/>
      <c r="AN93" s="89"/>
      <c r="AO93" s="89"/>
    </row>
    <row r="94" spans="2:41" ht="22.5" customHeight="1" x14ac:dyDescent="0.25">
      <c r="C94" s="65"/>
      <c r="D94" s="65"/>
      <c r="AI94" s="80"/>
      <c r="AJ94" s="89"/>
      <c r="AK94" s="89"/>
      <c r="AL94" s="89"/>
      <c r="AM94" s="89"/>
      <c r="AN94" s="89"/>
      <c r="AO94" s="89"/>
    </row>
    <row r="95" spans="2:41" ht="22.5" customHeight="1" x14ac:dyDescent="0.25">
      <c r="AI95" s="80"/>
      <c r="AJ95" s="89"/>
      <c r="AK95" s="89"/>
      <c r="AL95" s="89"/>
      <c r="AM95" s="89"/>
      <c r="AN95" s="89"/>
      <c r="AO95" s="89"/>
    </row>
    <row r="96" spans="2:41" ht="22.5" customHeight="1" x14ac:dyDescent="0.25">
      <c r="AI96" s="80"/>
      <c r="AJ96" s="89"/>
      <c r="AK96" s="89"/>
      <c r="AL96" s="89"/>
      <c r="AM96" s="89"/>
      <c r="AN96" s="89"/>
      <c r="AO96" s="89"/>
    </row>
    <row r="97" spans="35:41" ht="22.5" customHeight="1" x14ac:dyDescent="0.25">
      <c r="AI97" s="80"/>
      <c r="AJ97" s="89"/>
      <c r="AK97" s="89"/>
      <c r="AL97" s="89"/>
      <c r="AM97" s="89"/>
      <c r="AN97" s="89"/>
      <c r="AO97" s="89"/>
    </row>
    <row r="98" spans="35:41" ht="22.5" customHeight="1" x14ac:dyDescent="0.25">
      <c r="AI98" s="80"/>
      <c r="AJ98" s="89"/>
      <c r="AK98" s="89"/>
      <c r="AL98" s="89"/>
      <c r="AM98" s="89"/>
      <c r="AN98" s="89"/>
      <c r="AO98" s="89"/>
    </row>
    <row r="99" spans="35:41" ht="22.5" customHeight="1" x14ac:dyDescent="0.25">
      <c r="AI99" s="80"/>
      <c r="AJ99" s="89"/>
      <c r="AK99" s="89"/>
      <c r="AL99" s="89"/>
      <c r="AM99" s="89"/>
      <c r="AN99" s="89"/>
      <c r="AO99" s="89"/>
    </row>
    <row r="100" spans="35:41" ht="22.5" customHeight="1" x14ac:dyDescent="0.25">
      <c r="AI100" s="80"/>
      <c r="AJ100" s="89"/>
      <c r="AK100" s="89"/>
      <c r="AL100" s="89"/>
      <c r="AM100" s="89"/>
      <c r="AN100" s="89"/>
      <c r="AO100" s="89"/>
    </row>
    <row r="101" spans="35:41" ht="22.5" customHeight="1" x14ac:dyDescent="0.25"/>
    <row r="102" spans="35:41" ht="22.5" customHeight="1" x14ac:dyDescent="0.25">
      <c r="AI102" s="78"/>
      <c r="AJ102" s="79"/>
      <c r="AK102" s="79"/>
      <c r="AL102" s="79"/>
      <c r="AM102" s="79"/>
      <c r="AN102" s="79"/>
      <c r="AO102" s="79"/>
    </row>
    <row r="103" spans="35:41" ht="22.5" customHeight="1" x14ac:dyDescent="0.25">
      <c r="AI103" s="80"/>
      <c r="AJ103" s="80"/>
      <c r="AK103" s="80"/>
      <c r="AL103" s="80"/>
      <c r="AM103" s="80"/>
      <c r="AN103" s="80"/>
      <c r="AO103" s="80"/>
    </row>
    <row r="104" spans="35:41" ht="15" customHeight="1" x14ac:dyDescent="0.25">
      <c r="AI104" s="80"/>
      <c r="AJ104" s="80"/>
      <c r="AK104" s="80"/>
      <c r="AL104" s="80"/>
      <c r="AM104" s="80"/>
      <c r="AN104" s="80"/>
      <c r="AO104" s="80"/>
    </row>
    <row r="105" spans="35:41" ht="15" customHeight="1" x14ac:dyDescent="0.25">
      <c r="AI105" s="80"/>
      <c r="AJ105" s="89"/>
      <c r="AK105" s="89"/>
      <c r="AL105" s="89"/>
      <c r="AM105" s="89"/>
      <c r="AN105" s="89"/>
      <c r="AO105" s="89"/>
    </row>
    <row r="106" spans="35:41" ht="15" customHeight="1" x14ac:dyDescent="0.25">
      <c r="AI106" s="80"/>
      <c r="AJ106" s="89"/>
      <c r="AK106" s="89"/>
      <c r="AL106" s="89"/>
      <c r="AM106" s="89"/>
      <c r="AN106" s="89"/>
      <c r="AO106" s="89"/>
    </row>
    <row r="107" spans="35:41" ht="15" customHeight="1" x14ac:dyDescent="0.25">
      <c r="AI107" s="80"/>
      <c r="AJ107" s="89"/>
      <c r="AK107" s="89"/>
      <c r="AL107" s="89"/>
      <c r="AM107" s="89"/>
      <c r="AN107" s="89"/>
      <c r="AO107" s="89"/>
    </row>
    <row r="108" spans="35:41" x14ac:dyDescent="0.25">
      <c r="AI108" s="80"/>
      <c r="AJ108" s="89"/>
      <c r="AK108" s="89"/>
      <c r="AL108" s="89"/>
      <c r="AM108" s="89"/>
      <c r="AN108" s="89"/>
      <c r="AO108" s="89"/>
    </row>
    <row r="109" spans="35:41" x14ac:dyDescent="0.25">
      <c r="AI109" s="80"/>
      <c r="AJ109" s="89"/>
      <c r="AK109" s="89"/>
      <c r="AL109" s="89"/>
      <c r="AM109" s="89"/>
      <c r="AN109" s="89"/>
      <c r="AO109" s="89"/>
    </row>
    <row r="110" spans="35:41" x14ac:dyDescent="0.25">
      <c r="AI110" s="80"/>
      <c r="AJ110" s="89"/>
      <c r="AK110" s="89"/>
      <c r="AL110" s="89"/>
      <c r="AM110" s="89"/>
      <c r="AN110" s="89"/>
      <c r="AO110" s="89"/>
    </row>
    <row r="111" spans="35:41" x14ac:dyDescent="0.25">
      <c r="AI111" s="80"/>
      <c r="AJ111" s="89"/>
      <c r="AK111" s="89"/>
      <c r="AL111" s="89"/>
      <c r="AM111" s="89"/>
      <c r="AN111" s="89"/>
      <c r="AO111" s="89"/>
    </row>
    <row r="112" spans="35:41" x14ac:dyDescent="0.25">
      <c r="AI112" s="80"/>
      <c r="AJ112" s="89"/>
      <c r="AK112" s="89"/>
      <c r="AL112" s="89"/>
      <c r="AM112" s="89"/>
      <c r="AN112" s="89"/>
      <c r="AO112" s="89"/>
    </row>
    <row r="113" spans="35:42" x14ac:dyDescent="0.25">
      <c r="AI113" s="80"/>
      <c r="AJ113" s="89"/>
      <c r="AK113" s="89"/>
      <c r="AL113" s="89"/>
      <c r="AM113" s="89"/>
      <c r="AN113" s="89"/>
      <c r="AO113" s="89"/>
    </row>
    <row r="114" spans="35:42" x14ac:dyDescent="0.25">
      <c r="AI114" s="80"/>
      <c r="AJ114" s="89"/>
      <c r="AK114" s="89"/>
      <c r="AL114" s="89"/>
      <c r="AM114" s="89"/>
      <c r="AN114" s="89"/>
      <c r="AO114" s="89"/>
    </row>
    <row r="115" spans="35:42" x14ac:dyDescent="0.25">
      <c r="AI115" s="80"/>
      <c r="AJ115" s="89"/>
      <c r="AK115" s="89"/>
      <c r="AL115" s="89"/>
      <c r="AM115" s="89"/>
      <c r="AN115" s="89"/>
      <c r="AO115" s="89"/>
    </row>
    <row r="116" spans="35:42" x14ac:dyDescent="0.25">
      <c r="AI116" s="80"/>
      <c r="AJ116" s="89"/>
      <c r="AK116" s="89"/>
      <c r="AL116" s="89"/>
      <c r="AM116" s="89"/>
      <c r="AN116" s="89"/>
      <c r="AO116" s="89"/>
    </row>
    <row r="117" spans="35:42" x14ac:dyDescent="0.25">
      <c r="AI117" s="80"/>
      <c r="AJ117" s="89"/>
      <c r="AK117" s="89"/>
      <c r="AL117" s="89"/>
      <c r="AM117" s="89"/>
      <c r="AN117" s="89"/>
      <c r="AO117" s="89"/>
    </row>
    <row r="118" spans="35:42" x14ac:dyDescent="0.25">
      <c r="AI118" s="80"/>
      <c r="AJ118" s="89"/>
      <c r="AK118" s="89"/>
      <c r="AL118" s="89"/>
      <c r="AM118" s="89"/>
      <c r="AN118" s="89"/>
      <c r="AO118" s="89"/>
    </row>
    <row r="119" spans="35:42" x14ac:dyDescent="0.25">
      <c r="AI119" s="80"/>
      <c r="AJ119" s="89"/>
      <c r="AK119" s="89"/>
      <c r="AL119" s="89"/>
      <c r="AM119" s="89"/>
      <c r="AN119" s="89"/>
      <c r="AO119" s="89"/>
    </row>
    <row r="120" spans="35:42" x14ac:dyDescent="0.25">
      <c r="AI120" s="80"/>
      <c r="AJ120" s="89"/>
      <c r="AK120" s="89"/>
      <c r="AL120" s="89"/>
      <c r="AM120" s="89"/>
      <c r="AN120" s="89"/>
      <c r="AO120" s="89"/>
    </row>
    <row r="121" spans="35:42" x14ac:dyDescent="0.25">
      <c r="AI121" s="80"/>
      <c r="AJ121" s="89"/>
      <c r="AK121" s="89"/>
      <c r="AL121" s="89"/>
      <c r="AM121" s="89"/>
      <c r="AN121" s="89"/>
      <c r="AO121" s="89"/>
    </row>
    <row r="122" spans="35:42" x14ac:dyDescent="0.25">
      <c r="AI122" s="80"/>
      <c r="AJ122" s="89"/>
      <c r="AK122" s="89"/>
      <c r="AL122" s="89"/>
      <c r="AM122" s="89"/>
      <c r="AN122" s="89"/>
      <c r="AO122" s="89"/>
    </row>
    <row r="123" spans="35:42" x14ac:dyDescent="0.25">
      <c r="AI123" s="80"/>
      <c r="AJ123" s="89"/>
      <c r="AK123" s="89"/>
      <c r="AL123" s="89"/>
      <c r="AM123" s="89"/>
      <c r="AN123" s="89"/>
      <c r="AO123" s="89"/>
      <c r="AP123" s="88"/>
    </row>
    <row r="124" spans="35:42" x14ac:dyDescent="0.25">
      <c r="AI124" s="80"/>
      <c r="AJ124" s="89"/>
      <c r="AK124" s="89"/>
      <c r="AL124" s="89"/>
      <c r="AM124" s="89"/>
      <c r="AN124" s="89"/>
      <c r="AO124" s="89"/>
    </row>
    <row r="125" spans="35:42" x14ac:dyDescent="0.25">
      <c r="AI125" s="80"/>
      <c r="AJ125" s="89"/>
      <c r="AK125" s="89"/>
      <c r="AL125" s="89"/>
      <c r="AM125" s="89"/>
      <c r="AN125" s="89"/>
      <c r="AO125" s="89"/>
    </row>
    <row r="126" spans="35:42" x14ac:dyDescent="0.25">
      <c r="AI126" s="80"/>
      <c r="AJ126" s="89"/>
      <c r="AK126" s="89"/>
      <c r="AL126" s="89"/>
      <c r="AM126" s="89"/>
      <c r="AN126" s="89"/>
      <c r="AO126" s="89"/>
    </row>
    <row r="127" spans="35:42" x14ac:dyDescent="0.25">
      <c r="AI127" s="80"/>
      <c r="AJ127" s="89"/>
      <c r="AK127" s="89"/>
      <c r="AL127" s="89"/>
      <c r="AM127" s="89"/>
      <c r="AN127" s="89"/>
      <c r="AO127" s="89"/>
    </row>
    <row r="128" spans="35:42" x14ac:dyDescent="0.25">
      <c r="AI128" s="80"/>
      <c r="AJ128" s="89"/>
      <c r="AK128" s="89"/>
      <c r="AL128" s="89"/>
      <c r="AM128" s="89"/>
      <c r="AN128" s="89"/>
      <c r="AO128" s="89"/>
    </row>
  </sheetData>
  <protectedRanges>
    <protectedRange sqref="D30" name="Range1"/>
  </protectedRanges>
  <mergeCells count="31">
    <mergeCell ref="D26:D27"/>
    <mergeCell ref="E26:E27"/>
    <mergeCell ref="G16:H16"/>
    <mergeCell ref="G17:H17"/>
    <mergeCell ref="G18:H18"/>
    <mergeCell ref="G14:H14"/>
    <mergeCell ref="C23:I23"/>
    <mergeCell ref="B24:B25"/>
    <mergeCell ref="C24:I25"/>
    <mergeCell ref="C77:G77"/>
    <mergeCell ref="C21:I21"/>
    <mergeCell ref="C22:I22"/>
    <mergeCell ref="C14:D14"/>
    <mergeCell ref="G15:H15"/>
    <mergeCell ref="C16:D16"/>
    <mergeCell ref="C17:D17"/>
    <mergeCell ref="C18:D18"/>
    <mergeCell ref="E57:H57"/>
    <mergeCell ref="D39:H39"/>
    <mergeCell ref="D36:H36"/>
    <mergeCell ref="D40:H40"/>
    <mergeCell ref="D42:H42"/>
    <mergeCell ref="D43:H43"/>
    <mergeCell ref="D45:H45"/>
    <mergeCell ref="E55:H55"/>
    <mergeCell ref="B33:I33"/>
    <mergeCell ref="O67:R67"/>
    <mergeCell ref="D80:E80"/>
    <mergeCell ref="D82:E82"/>
    <mergeCell ref="D83:H83"/>
    <mergeCell ref="D89:H89"/>
  </mergeCells>
  <conditionalFormatting sqref="C28:C29">
    <cfRule type="cellIs" dxfId="21" priority="2" operator="greaterThan">
      <formula>0</formula>
    </cfRule>
  </conditionalFormatting>
  <conditionalFormatting sqref="C60">
    <cfRule type="cellIs" dxfId="20" priority="9" operator="greaterThan">
      <formula>0</formula>
    </cfRule>
  </conditionalFormatting>
  <conditionalFormatting sqref="C67">
    <cfRule type="notContainsBlanks" dxfId="19" priority="10">
      <formula>LEN(TRIM(C67))&gt;0</formula>
    </cfRule>
  </conditionalFormatting>
  <conditionalFormatting sqref="C77:G77">
    <cfRule type="notContainsBlanks" dxfId="18" priority="1">
      <formula>LEN(TRIM(C77))&gt;0</formula>
    </cfRule>
  </conditionalFormatting>
  <conditionalFormatting sqref="D80:E80 G80 D81 D82:E82 G82 D83:H83">
    <cfRule type="notContainsBlanks" dxfId="17" priority="28">
      <formula>LEN(TRIM(D80))&gt;0</formula>
    </cfRule>
  </conditionalFormatting>
  <conditionalFormatting sqref="D42:H45">
    <cfRule type="notContainsBlanks" dxfId="16" priority="27">
      <formula>LEN(TRIM(D42))&gt;0</formula>
    </cfRule>
  </conditionalFormatting>
  <conditionalFormatting sqref="E70:E76 AB89:AG93">
    <cfRule type="cellIs" dxfId="15" priority="3" operator="equal">
      <formula>0</formula>
    </cfRule>
  </conditionalFormatting>
  <conditionalFormatting sqref="E55:H55">
    <cfRule type="notContainsBlanks" dxfId="14" priority="32">
      <formula>LEN(TRIM(E55))&gt;0</formula>
    </cfRule>
  </conditionalFormatting>
  <conditionalFormatting sqref="E57:H57">
    <cfRule type="notContainsBlanks" dxfId="13" priority="31">
      <formula>LEN(TRIM(E57))&gt;0</formula>
    </cfRule>
  </conditionalFormatting>
  <conditionalFormatting sqref="F63 G64 H65 I66 J67">
    <cfRule type="cellIs" dxfId="12" priority="36" operator="equal">
      <formula>0</formula>
    </cfRule>
  </conditionalFormatting>
  <conditionalFormatting sqref="F68:J70">
    <cfRule type="cellIs" dxfId="11" priority="34" operator="equal">
      <formula>0</formula>
    </cfRule>
  </conditionalFormatting>
  <conditionalFormatting sqref="G49:G50">
    <cfRule type="notContainsBlanks" dxfId="10" priority="30">
      <formula>LEN(TRIM(G49))&gt;0</formula>
    </cfRule>
  </conditionalFormatting>
  <conditionalFormatting sqref="H59">
    <cfRule type="cellIs" dxfId="9" priority="7" operator="greaterThan">
      <formula>1</formula>
    </cfRule>
  </conditionalFormatting>
  <conditionalFormatting sqref="H60">
    <cfRule type="cellIs" dxfId="8" priority="8" operator="greaterThan">
      <formula>0</formula>
    </cfRule>
  </conditionalFormatting>
  <conditionalFormatting sqref="I59:I60">
    <cfRule type="cellIs" dxfId="7" priority="35" operator="equal">
      <formula>0</formula>
    </cfRule>
  </conditionalFormatting>
  <conditionalFormatting sqref="O67:R67">
    <cfRule type="cellIs" dxfId="6" priority="4" operator="greaterThan">
      <formula>"&gt;0"</formula>
    </cfRule>
    <cfRule type="notContainsBlanks" dxfId="5" priority="29">
      <formula>LEN(TRIM(O67))&gt;0</formula>
    </cfRule>
  </conditionalFormatting>
  <conditionalFormatting sqref="AB22:AG23">
    <cfRule type="cellIs" dxfId="4" priority="5" operator="equal">
      <formula>0</formula>
    </cfRule>
  </conditionalFormatting>
  <conditionalFormatting sqref="AB72:AG78">
    <cfRule type="cellIs" dxfId="3" priority="26" operator="equal">
      <formula>0</formula>
    </cfRule>
  </conditionalFormatting>
  <conditionalFormatting sqref="AB80:AG87">
    <cfRule type="cellIs" dxfId="2" priority="13" operator="equal">
      <formula>0</formula>
    </cfRule>
  </conditionalFormatting>
  <conditionalFormatting sqref="AG80">
    <cfRule type="cellIs" dxfId="1" priority="23" operator="equal">
      <formula>0</formula>
    </cfRule>
  </conditionalFormatting>
  <conditionalFormatting sqref="AG89">
    <cfRule type="cellIs" dxfId="0" priority="18" operator="equal">
      <formula>0</formula>
    </cfRule>
  </conditionalFormatting>
  <hyperlinks>
    <hyperlink ref="C8" r:id="rId1" xr:uid="{00000000-0004-0000-0000-000000000000}"/>
    <hyperlink ref="B44" r:id="rId2" xr:uid="{2A61C1FD-EE00-4583-8D15-EDFC7FB9E9DF}"/>
  </hyperlinks>
  <pageMargins left="0.7" right="0.7" top="0.75" bottom="0.75" header="0.3" footer="0.3"/>
  <pageSetup scale="60" orientation="portrait" horizontalDpi="1200" verticalDpi="1200" r:id="rId3"/>
  <rowBreaks count="1" manualBreakCount="1">
    <brk id="51" max="16383" man="1"/>
  </rowBreaks>
  <colBreaks count="1" manualBreakCount="1">
    <brk id="12" max="72" man="1"/>
  </colBreaks>
  <drawing r:id="rId4"/>
  <legacyDrawing r:id="rId5"/>
  <mc:AlternateContent xmlns:mc="http://schemas.openxmlformats.org/markup-compatibility/2006">
    <mc:Choice Requires="x14">
      <controls>
        <mc:AlternateContent xmlns:mc="http://schemas.openxmlformats.org/markup-compatibility/2006">
          <mc:Choice Requires="x14">
            <control shapeId="2049" r:id="rId6" name="Check Box 1">
              <controlPr defaultSize="0" autoFill="0" autoLine="0" autoPict="0">
                <anchor moveWithCells="1">
                  <from>
                    <xdr:col>3</xdr:col>
                    <xdr:colOff>0</xdr:colOff>
                    <xdr:row>33</xdr:row>
                    <xdr:rowOff>57150</xdr:rowOff>
                  </from>
                  <to>
                    <xdr:col>3</xdr:col>
                    <xdr:colOff>638175</xdr:colOff>
                    <xdr:row>33</xdr:row>
                    <xdr:rowOff>266700</xdr:rowOff>
                  </to>
                </anchor>
              </controlPr>
            </control>
          </mc:Choice>
        </mc:AlternateContent>
        <mc:AlternateContent xmlns:mc="http://schemas.openxmlformats.org/markup-compatibility/2006">
          <mc:Choice Requires="x14">
            <control shapeId="2050" r:id="rId7" name="Check Box 2">
              <controlPr defaultSize="0" autoFill="0" autoLine="0" autoPict="0">
                <anchor moveWithCells="1">
                  <from>
                    <xdr:col>3</xdr:col>
                    <xdr:colOff>733425</xdr:colOff>
                    <xdr:row>33</xdr:row>
                    <xdr:rowOff>57150</xdr:rowOff>
                  </from>
                  <to>
                    <xdr:col>3</xdr:col>
                    <xdr:colOff>1371600</xdr:colOff>
                    <xdr:row>33</xdr:row>
                    <xdr:rowOff>266700</xdr:rowOff>
                  </to>
                </anchor>
              </controlPr>
            </control>
          </mc:Choice>
        </mc:AlternateContent>
        <mc:AlternateContent xmlns:mc="http://schemas.openxmlformats.org/markup-compatibility/2006">
          <mc:Choice Requires="x14">
            <control shapeId="2051" r:id="rId8" name="Check Box 3">
              <controlPr defaultSize="0" autoFill="0" autoLine="0" autoPict="0">
                <anchor moveWithCells="1">
                  <from>
                    <xdr:col>3</xdr:col>
                    <xdr:colOff>0</xdr:colOff>
                    <xdr:row>34</xdr:row>
                    <xdr:rowOff>66675</xdr:rowOff>
                  </from>
                  <to>
                    <xdr:col>3</xdr:col>
                    <xdr:colOff>638175</xdr:colOff>
                    <xdr:row>34</xdr:row>
                    <xdr:rowOff>276225</xdr:rowOff>
                  </to>
                </anchor>
              </controlPr>
            </control>
          </mc:Choice>
        </mc:AlternateContent>
        <mc:AlternateContent xmlns:mc="http://schemas.openxmlformats.org/markup-compatibility/2006">
          <mc:Choice Requires="x14">
            <control shapeId="2052" r:id="rId9" name="Check Box 4">
              <controlPr defaultSize="0" autoFill="0" autoLine="0" autoPict="0">
                <anchor moveWithCells="1">
                  <from>
                    <xdr:col>3</xdr:col>
                    <xdr:colOff>733425</xdr:colOff>
                    <xdr:row>34</xdr:row>
                    <xdr:rowOff>66675</xdr:rowOff>
                  </from>
                  <to>
                    <xdr:col>3</xdr:col>
                    <xdr:colOff>1371600</xdr:colOff>
                    <xdr:row>34</xdr:row>
                    <xdr:rowOff>276225</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7</xdr:col>
                    <xdr:colOff>123825</xdr:colOff>
                    <xdr:row>79</xdr:row>
                    <xdr:rowOff>38100</xdr:rowOff>
                  </from>
                  <to>
                    <xdr:col>7</xdr:col>
                    <xdr:colOff>990600</xdr:colOff>
                    <xdr:row>79</xdr:row>
                    <xdr:rowOff>257175</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7</xdr:col>
                    <xdr:colOff>1066800</xdr:colOff>
                    <xdr:row>79</xdr:row>
                    <xdr:rowOff>38100</xdr:rowOff>
                  </from>
                  <to>
                    <xdr:col>8</xdr:col>
                    <xdr:colOff>552450</xdr:colOff>
                    <xdr:row>79</xdr:row>
                    <xdr:rowOff>257175</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7</xdr:col>
                    <xdr:colOff>123825</xdr:colOff>
                    <xdr:row>80</xdr:row>
                    <xdr:rowOff>66675</xdr:rowOff>
                  </from>
                  <to>
                    <xdr:col>7</xdr:col>
                    <xdr:colOff>990600</xdr:colOff>
                    <xdr:row>81</xdr:row>
                    <xdr:rowOff>0</xdr:rowOff>
                  </to>
                </anchor>
              </controlPr>
            </control>
          </mc:Choice>
        </mc:AlternateContent>
        <mc:AlternateContent xmlns:mc="http://schemas.openxmlformats.org/markup-compatibility/2006">
          <mc:Choice Requires="x14">
            <control shapeId="2060" r:id="rId13" name="Check Box 12">
              <controlPr defaultSize="0" autoFill="0" autoLine="0" autoPict="0">
                <anchor moveWithCells="1">
                  <from>
                    <xdr:col>7</xdr:col>
                    <xdr:colOff>1066800</xdr:colOff>
                    <xdr:row>80</xdr:row>
                    <xdr:rowOff>66675</xdr:rowOff>
                  </from>
                  <to>
                    <xdr:col>8</xdr:col>
                    <xdr:colOff>552450</xdr:colOff>
                    <xdr:row>81</xdr:row>
                    <xdr:rowOff>0</xdr:rowOff>
                  </to>
                </anchor>
              </controlPr>
            </control>
          </mc:Choice>
        </mc:AlternateContent>
        <mc:AlternateContent xmlns:mc="http://schemas.openxmlformats.org/markup-compatibility/2006">
          <mc:Choice Requires="x14">
            <control shapeId="2061" r:id="rId14" name="Check Box 13">
              <controlPr defaultSize="0" autoFill="0" autoLine="0" autoPict="0">
                <anchor moveWithCells="1">
                  <from>
                    <xdr:col>4</xdr:col>
                    <xdr:colOff>123825</xdr:colOff>
                    <xdr:row>80</xdr:row>
                    <xdr:rowOff>66675</xdr:rowOff>
                  </from>
                  <to>
                    <xdr:col>5</xdr:col>
                    <xdr:colOff>200025</xdr:colOff>
                    <xdr:row>81</xdr:row>
                    <xdr:rowOff>0</xdr:rowOff>
                  </to>
                </anchor>
              </controlPr>
            </control>
          </mc:Choice>
        </mc:AlternateContent>
        <mc:AlternateContent xmlns:mc="http://schemas.openxmlformats.org/markup-compatibility/2006">
          <mc:Choice Requires="x14">
            <control shapeId="2062" r:id="rId15" name="Check Box 14">
              <controlPr defaultSize="0" autoFill="0" autoLine="0" autoPict="0">
                <anchor moveWithCells="1">
                  <from>
                    <xdr:col>5</xdr:col>
                    <xdr:colOff>390525</xdr:colOff>
                    <xdr:row>80</xdr:row>
                    <xdr:rowOff>66675</xdr:rowOff>
                  </from>
                  <to>
                    <xdr:col>5</xdr:col>
                    <xdr:colOff>847725</xdr:colOff>
                    <xdr:row>81</xdr:row>
                    <xdr:rowOff>0</xdr:rowOff>
                  </to>
                </anchor>
              </controlPr>
            </control>
          </mc:Choice>
        </mc:AlternateContent>
        <mc:AlternateContent xmlns:mc="http://schemas.openxmlformats.org/markup-compatibility/2006">
          <mc:Choice Requires="x14">
            <control shapeId="2063" r:id="rId16" name="Check Box 15">
              <controlPr defaultSize="0" autoFill="0" autoLine="0" autoPict="0">
                <anchor moveWithCells="1">
                  <from>
                    <xdr:col>5</xdr:col>
                    <xdr:colOff>942975</xdr:colOff>
                    <xdr:row>80</xdr:row>
                    <xdr:rowOff>66675</xdr:rowOff>
                  </from>
                  <to>
                    <xdr:col>6</xdr:col>
                    <xdr:colOff>19050</xdr:colOff>
                    <xdr:row>81</xdr:row>
                    <xdr:rowOff>0</xdr:rowOff>
                  </to>
                </anchor>
              </controlPr>
            </control>
          </mc:Choice>
        </mc:AlternateContent>
        <mc:AlternateContent xmlns:mc="http://schemas.openxmlformats.org/markup-compatibility/2006">
          <mc:Choice Requires="x14">
            <control shapeId="2069" r:id="rId17" name="Check Box 21">
              <controlPr defaultSize="0" autoFill="0" autoLine="0" autoPict="0">
                <anchor moveWithCells="1">
                  <from>
                    <xdr:col>3</xdr:col>
                    <xdr:colOff>0</xdr:colOff>
                    <xdr:row>40</xdr:row>
                    <xdr:rowOff>57150</xdr:rowOff>
                  </from>
                  <to>
                    <xdr:col>3</xdr:col>
                    <xdr:colOff>638175</xdr:colOff>
                    <xdr:row>40</xdr:row>
                    <xdr:rowOff>276225</xdr:rowOff>
                  </to>
                </anchor>
              </controlPr>
            </control>
          </mc:Choice>
        </mc:AlternateContent>
        <mc:AlternateContent xmlns:mc="http://schemas.openxmlformats.org/markup-compatibility/2006">
          <mc:Choice Requires="x14">
            <control shapeId="2070" r:id="rId18" name="Check Box 22">
              <controlPr defaultSize="0" autoFill="0" autoLine="0" autoPict="0">
                <anchor moveWithCells="1">
                  <from>
                    <xdr:col>3</xdr:col>
                    <xdr:colOff>723900</xdr:colOff>
                    <xdr:row>40</xdr:row>
                    <xdr:rowOff>57150</xdr:rowOff>
                  </from>
                  <to>
                    <xdr:col>3</xdr:col>
                    <xdr:colOff>1181100</xdr:colOff>
                    <xdr:row>40</xdr:row>
                    <xdr:rowOff>276225</xdr:rowOff>
                  </to>
                </anchor>
              </controlPr>
            </control>
          </mc:Choice>
        </mc:AlternateContent>
        <mc:AlternateContent xmlns:mc="http://schemas.openxmlformats.org/markup-compatibility/2006">
          <mc:Choice Requires="x14">
            <control shapeId="2071" r:id="rId19" name="Check Box 23">
              <controlPr defaultSize="0" autoFill="0" autoLine="0" autoPict="0">
                <anchor moveWithCells="1">
                  <from>
                    <xdr:col>3</xdr:col>
                    <xdr:colOff>1276350</xdr:colOff>
                    <xdr:row>40</xdr:row>
                    <xdr:rowOff>57150</xdr:rowOff>
                  </from>
                  <to>
                    <xdr:col>5</xdr:col>
                    <xdr:colOff>104775</xdr:colOff>
                    <xdr:row>40</xdr:row>
                    <xdr:rowOff>276225</xdr:rowOff>
                  </to>
                </anchor>
              </controlPr>
            </control>
          </mc:Choice>
        </mc:AlternateContent>
        <mc:AlternateContent xmlns:mc="http://schemas.openxmlformats.org/markup-compatibility/2006">
          <mc:Choice Requires="x14">
            <control shapeId="2072" r:id="rId20" name="Check Box 24">
              <controlPr defaultSize="0" autoFill="0" autoLine="0" autoPict="0">
                <anchor moveWithCells="1">
                  <from>
                    <xdr:col>5</xdr:col>
                    <xdr:colOff>190500</xdr:colOff>
                    <xdr:row>40</xdr:row>
                    <xdr:rowOff>57150</xdr:rowOff>
                  </from>
                  <to>
                    <xdr:col>6</xdr:col>
                    <xdr:colOff>381000</xdr:colOff>
                    <xdr:row>40</xdr:row>
                    <xdr:rowOff>276225</xdr:rowOff>
                  </to>
                </anchor>
              </controlPr>
            </control>
          </mc:Choice>
        </mc:AlternateContent>
        <mc:AlternateContent xmlns:mc="http://schemas.openxmlformats.org/markup-compatibility/2006">
          <mc:Choice Requires="x14">
            <control shapeId="2080" r:id="rId21" name="Check Box 32">
              <controlPr defaultSize="0" autoFill="0" autoLine="0" autoPict="0">
                <anchor moveWithCells="1">
                  <from>
                    <xdr:col>5</xdr:col>
                    <xdr:colOff>304800</xdr:colOff>
                    <xdr:row>61</xdr:row>
                    <xdr:rowOff>28575</xdr:rowOff>
                  </from>
                  <to>
                    <xdr:col>5</xdr:col>
                    <xdr:colOff>590550</xdr:colOff>
                    <xdr:row>61</xdr:row>
                    <xdr:rowOff>247650</xdr:rowOff>
                  </to>
                </anchor>
              </controlPr>
            </control>
          </mc:Choice>
        </mc:AlternateContent>
        <mc:AlternateContent xmlns:mc="http://schemas.openxmlformats.org/markup-compatibility/2006">
          <mc:Choice Requires="x14">
            <control shapeId="2081" r:id="rId22" name="Check Box 33">
              <controlPr defaultSize="0" autoFill="0" autoLine="0" autoPict="0">
                <anchor moveWithCells="1">
                  <from>
                    <xdr:col>6</xdr:col>
                    <xdr:colOff>76200</xdr:colOff>
                    <xdr:row>61</xdr:row>
                    <xdr:rowOff>28575</xdr:rowOff>
                  </from>
                  <to>
                    <xdr:col>6</xdr:col>
                    <xdr:colOff>361950</xdr:colOff>
                    <xdr:row>61</xdr:row>
                    <xdr:rowOff>247650</xdr:rowOff>
                  </to>
                </anchor>
              </controlPr>
            </control>
          </mc:Choice>
        </mc:AlternateContent>
        <mc:AlternateContent xmlns:mc="http://schemas.openxmlformats.org/markup-compatibility/2006">
          <mc:Choice Requires="x14">
            <control shapeId="2082" r:id="rId23" name="Check Box 34">
              <controlPr defaultSize="0" autoFill="0" autoLine="0" autoPict="0">
                <anchor moveWithCells="1">
                  <from>
                    <xdr:col>7</xdr:col>
                    <xdr:colOff>314325</xdr:colOff>
                    <xdr:row>61</xdr:row>
                    <xdr:rowOff>28575</xdr:rowOff>
                  </from>
                  <to>
                    <xdr:col>7</xdr:col>
                    <xdr:colOff>600075</xdr:colOff>
                    <xdr:row>61</xdr:row>
                    <xdr:rowOff>247650</xdr:rowOff>
                  </to>
                </anchor>
              </controlPr>
            </control>
          </mc:Choice>
        </mc:AlternateContent>
        <mc:AlternateContent xmlns:mc="http://schemas.openxmlformats.org/markup-compatibility/2006">
          <mc:Choice Requires="x14">
            <control shapeId="2083" r:id="rId24" name="Check Box 35">
              <controlPr defaultSize="0" autoFill="0" autoLine="0" autoPict="0">
                <anchor moveWithCells="1">
                  <from>
                    <xdr:col>7</xdr:col>
                    <xdr:colOff>1419225</xdr:colOff>
                    <xdr:row>61</xdr:row>
                    <xdr:rowOff>28575</xdr:rowOff>
                  </from>
                  <to>
                    <xdr:col>8</xdr:col>
                    <xdr:colOff>285750</xdr:colOff>
                    <xdr:row>61</xdr:row>
                    <xdr:rowOff>247650</xdr:rowOff>
                  </to>
                </anchor>
              </controlPr>
            </control>
          </mc:Choice>
        </mc:AlternateContent>
        <mc:AlternateContent xmlns:mc="http://schemas.openxmlformats.org/markup-compatibility/2006">
          <mc:Choice Requires="x14">
            <control shapeId="2084" r:id="rId25" name="Check Box 36">
              <controlPr defaultSize="0" autoFill="0" autoLine="0" autoPict="0">
                <anchor moveWithCells="1">
                  <from>
                    <xdr:col>9</xdr:col>
                    <xdr:colOff>0</xdr:colOff>
                    <xdr:row>61</xdr:row>
                    <xdr:rowOff>28575</xdr:rowOff>
                  </from>
                  <to>
                    <xdr:col>9</xdr:col>
                    <xdr:colOff>285750</xdr:colOff>
                    <xdr:row>61</xdr:row>
                    <xdr:rowOff>247650</xdr:rowOff>
                  </to>
                </anchor>
              </controlPr>
            </control>
          </mc:Choice>
        </mc:AlternateContent>
        <mc:AlternateContent xmlns:mc="http://schemas.openxmlformats.org/markup-compatibility/2006">
          <mc:Choice Requires="x14">
            <control shapeId="2085" r:id="rId26" name="Check Box 37">
              <controlPr defaultSize="0" autoFill="0" autoLine="0" autoPict="0">
                <anchor moveWithCells="1">
                  <from>
                    <xdr:col>3</xdr:col>
                    <xdr:colOff>0</xdr:colOff>
                    <xdr:row>39</xdr:row>
                    <xdr:rowOff>38100</xdr:rowOff>
                  </from>
                  <to>
                    <xdr:col>3</xdr:col>
                    <xdr:colOff>638175</xdr:colOff>
                    <xdr:row>39</xdr:row>
                    <xdr:rowOff>257175</xdr:rowOff>
                  </to>
                </anchor>
              </controlPr>
            </control>
          </mc:Choice>
        </mc:AlternateContent>
        <mc:AlternateContent xmlns:mc="http://schemas.openxmlformats.org/markup-compatibility/2006">
          <mc:Choice Requires="x14">
            <control shapeId="2086" r:id="rId27" name="Check Box 38">
              <controlPr defaultSize="0" autoFill="0" autoLine="0" autoPict="0">
                <anchor moveWithCells="1">
                  <from>
                    <xdr:col>3</xdr:col>
                    <xdr:colOff>723900</xdr:colOff>
                    <xdr:row>39</xdr:row>
                    <xdr:rowOff>38100</xdr:rowOff>
                  </from>
                  <to>
                    <xdr:col>3</xdr:col>
                    <xdr:colOff>1362075</xdr:colOff>
                    <xdr:row>39</xdr:row>
                    <xdr:rowOff>257175</xdr:rowOff>
                  </to>
                </anchor>
              </controlPr>
            </control>
          </mc:Choice>
        </mc:AlternateContent>
        <mc:AlternateContent xmlns:mc="http://schemas.openxmlformats.org/markup-compatibility/2006">
          <mc:Choice Requires="x14">
            <control shapeId="2087" r:id="rId28" name="Check Box 39">
              <controlPr defaultSize="0" autoFill="0" autoLine="0" autoPict="0">
                <anchor moveWithCells="1">
                  <from>
                    <xdr:col>2</xdr:col>
                    <xdr:colOff>257175</xdr:colOff>
                    <xdr:row>14</xdr:row>
                    <xdr:rowOff>38100</xdr:rowOff>
                  </from>
                  <to>
                    <xdr:col>2</xdr:col>
                    <xdr:colOff>933450</xdr:colOff>
                    <xdr:row>14</xdr:row>
                    <xdr:rowOff>247650</xdr:rowOff>
                  </to>
                </anchor>
              </controlPr>
            </control>
          </mc:Choice>
        </mc:AlternateContent>
        <mc:AlternateContent xmlns:mc="http://schemas.openxmlformats.org/markup-compatibility/2006">
          <mc:Choice Requires="x14">
            <control shapeId="2088" r:id="rId29" name="Check Box 40">
              <controlPr defaultSize="0" autoFill="0" autoLine="0" autoPict="0">
                <anchor moveWithCells="1">
                  <from>
                    <xdr:col>2</xdr:col>
                    <xdr:colOff>1047750</xdr:colOff>
                    <xdr:row>14</xdr:row>
                    <xdr:rowOff>38100</xdr:rowOff>
                  </from>
                  <to>
                    <xdr:col>3</xdr:col>
                    <xdr:colOff>485775</xdr:colOff>
                    <xdr:row>14</xdr:row>
                    <xdr:rowOff>247650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
  <sheetViews>
    <sheetView workbookViewId="0">
      <selection activeCell="A4" sqref="A4"/>
    </sheetView>
  </sheetViews>
  <sheetFormatPr defaultRowHeight="15" x14ac:dyDescent="0.25"/>
  <cols>
    <col min="1" max="16384" width="9.140625" style="2"/>
  </cols>
  <sheetData>
    <row r="1" spans="1:11" x14ac:dyDescent="0.25">
      <c r="A1" s="94" t="s">
        <v>227</v>
      </c>
      <c r="B1" s="94" t="s">
        <v>228</v>
      </c>
      <c r="C1" s="94"/>
      <c r="D1" s="94"/>
      <c r="E1" s="94"/>
    </row>
    <row r="2" spans="1:11" x14ac:dyDescent="0.25">
      <c r="A2" s="94" t="s">
        <v>229</v>
      </c>
      <c r="B2" s="94"/>
      <c r="C2" s="94"/>
      <c r="E2" s="94"/>
      <c r="K2" s="94" t="s">
        <v>230</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workbookViewId="0">
      <selection activeCell="E11" sqref="E11"/>
    </sheetView>
  </sheetViews>
  <sheetFormatPr defaultRowHeight="15" x14ac:dyDescent="0.25"/>
  <cols>
    <col min="1" max="1" width="18.5703125" style="2" customWidth="1"/>
    <col min="2" max="2" width="9.140625" style="2"/>
    <col min="3" max="3" width="13.7109375" style="2" customWidth="1"/>
    <col min="4" max="4" width="21.7109375" style="2" customWidth="1"/>
    <col min="5" max="6" width="9.140625" style="2"/>
    <col min="7" max="8" width="11" style="91" customWidth="1"/>
    <col min="9" max="16384" width="9.140625" style="2"/>
  </cols>
  <sheetData>
    <row r="1" spans="1:8" x14ac:dyDescent="0.25">
      <c r="A1" s="94" t="s">
        <v>231</v>
      </c>
      <c r="G1" s="91" t="s">
        <v>238</v>
      </c>
      <c r="H1" s="91" t="s">
        <v>239</v>
      </c>
    </row>
    <row r="2" spans="1:8" x14ac:dyDescent="0.25">
      <c r="A2" s="94"/>
    </row>
    <row r="3" spans="1:8" x14ac:dyDescent="0.25">
      <c r="A3" s="156" t="s">
        <v>232</v>
      </c>
      <c r="B3" s="156" t="s">
        <v>233</v>
      </c>
      <c r="C3" s="156" t="s">
        <v>234</v>
      </c>
      <c r="D3" s="156" t="s">
        <v>235</v>
      </c>
      <c r="E3" s="156" t="s">
        <v>236</v>
      </c>
      <c r="F3" s="156" t="s">
        <v>237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AH49"/>
  <sheetViews>
    <sheetView workbookViewId="0">
      <selection activeCell="S15" sqref="S15"/>
    </sheetView>
  </sheetViews>
  <sheetFormatPr defaultRowHeight="15" x14ac:dyDescent="0.25"/>
  <cols>
    <col min="1" max="16384" width="9.140625" style="2"/>
  </cols>
  <sheetData>
    <row r="3" spans="2:27" x14ac:dyDescent="0.25">
      <c r="B3" s="156" t="s">
        <v>242</v>
      </c>
      <c r="AA3" s="156" t="s">
        <v>243</v>
      </c>
    </row>
    <row r="49" spans="34:34" x14ac:dyDescent="0.25">
      <c r="AH49" s="156" t="s">
        <v>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V45"/>
  <sheetViews>
    <sheetView workbookViewId="0">
      <pane ySplit="10" topLeftCell="A11" activePane="bottomLeft" state="frozen"/>
      <selection pane="bottomLeft"/>
    </sheetView>
  </sheetViews>
  <sheetFormatPr defaultRowHeight="15" x14ac:dyDescent="0.25"/>
  <cols>
    <col min="1" max="1" width="6.7109375" style="2" customWidth="1"/>
    <col min="2" max="2" width="5.28515625" style="2" customWidth="1"/>
    <col min="3" max="3" width="29.7109375" style="2" customWidth="1"/>
    <col min="4" max="4" width="9.140625" style="2"/>
    <col min="5" max="11" width="10.85546875" style="2" customWidth="1"/>
    <col min="12" max="13" width="4.140625" style="2" customWidth="1"/>
    <col min="14" max="14" width="29.7109375" style="2" customWidth="1"/>
    <col min="15" max="15" width="9.140625" style="2"/>
    <col min="16" max="22" width="9.28515625" style="2" customWidth="1"/>
    <col min="23" max="16384" width="9.140625" style="2"/>
  </cols>
  <sheetData>
    <row r="1" spans="2:22" ht="22.5" customHeight="1" x14ac:dyDescent="0.3">
      <c r="B1" s="1" t="s">
        <v>292</v>
      </c>
      <c r="H1" s="3" t="s">
        <v>298</v>
      </c>
      <c r="K1" s="4" t="s">
        <v>0</v>
      </c>
    </row>
    <row r="2" spans="2:22" ht="17.25" customHeight="1" x14ac:dyDescent="0.25">
      <c r="K2" s="5" t="s">
        <v>277</v>
      </c>
      <c r="L2" s="2" t="s">
        <v>278</v>
      </c>
    </row>
    <row r="3" spans="2:22" ht="17.25" customHeight="1" x14ac:dyDescent="0.25">
      <c r="B3" s="90"/>
      <c r="C3" s="90"/>
      <c r="D3" s="90"/>
      <c r="E3" s="90"/>
      <c r="F3" s="90"/>
      <c r="G3" s="90"/>
      <c r="H3" s="90"/>
      <c r="I3" s="90"/>
      <c r="K3" s="5" t="s">
        <v>262</v>
      </c>
      <c r="L3" s="2" t="s">
        <v>3</v>
      </c>
    </row>
    <row r="4" spans="2:22" ht="17.25" customHeight="1" x14ac:dyDescent="0.25">
      <c r="B4" s="90"/>
      <c r="C4" s="90"/>
      <c r="D4" s="90"/>
      <c r="E4" s="90"/>
      <c r="F4" s="90"/>
      <c r="G4" s="90"/>
      <c r="H4" s="90"/>
      <c r="I4" s="90"/>
      <c r="K4" s="5" t="s">
        <v>261</v>
      </c>
      <c r="L4" s="2" t="s">
        <v>3</v>
      </c>
    </row>
    <row r="5" spans="2:22" ht="17.25" customHeight="1" x14ac:dyDescent="0.25">
      <c r="B5" s="90"/>
      <c r="C5" s="90"/>
      <c r="D5" s="90"/>
      <c r="E5" s="90"/>
      <c r="F5" s="90"/>
      <c r="G5" s="90"/>
      <c r="H5" s="90"/>
      <c r="I5" s="90"/>
      <c r="K5" s="5" t="s">
        <v>6</v>
      </c>
      <c r="L5" s="2" t="s">
        <v>7</v>
      </c>
    </row>
    <row r="6" spans="2:22" ht="17.25" customHeight="1" x14ac:dyDescent="0.25">
      <c r="B6" s="90"/>
      <c r="C6" s="90"/>
      <c r="D6" s="90"/>
      <c r="E6" s="90"/>
      <c r="F6" s="90"/>
      <c r="G6" s="90"/>
      <c r="H6" s="90"/>
      <c r="I6" s="90"/>
      <c r="K6" s="5" t="s">
        <v>4</v>
      </c>
      <c r="L6" s="2" t="s">
        <v>5</v>
      </c>
    </row>
    <row r="7" spans="2:22" ht="17.25" customHeight="1" x14ac:dyDescent="0.25">
      <c r="B7" s="90"/>
      <c r="C7" s="90"/>
      <c r="D7" s="90"/>
      <c r="E7" s="90"/>
      <c r="F7" s="90"/>
      <c r="G7" s="90"/>
      <c r="H7" s="90"/>
      <c r="I7" s="90"/>
      <c r="K7" s="5" t="s">
        <v>1</v>
      </c>
      <c r="L7" s="2" t="s">
        <v>2</v>
      </c>
    </row>
    <row r="8" spans="2:22" ht="17.25" customHeight="1" x14ac:dyDescent="0.25">
      <c r="B8" s="90"/>
      <c r="C8" s="90"/>
      <c r="D8" s="90"/>
      <c r="E8" s="90"/>
      <c r="F8" s="90"/>
      <c r="G8" s="90"/>
      <c r="H8" s="90"/>
      <c r="I8" s="90"/>
    </row>
    <row r="9" spans="2:22" ht="17.25" customHeight="1" x14ac:dyDescent="0.25">
      <c r="B9" s="90"/>
      <c r="C9" s="90"/>
      <c r="D9" s="90"/>
      <c r="E9" s="90"/>
      <c r="F9" s="90"/>
      <c r="G9" s="90"/>
      <c r="H9" s="90"/>
      <c r="I9" s="90"/>
      <c r="K9" s="7" t="s">
        <v>8</v>
      </c>
    </row>
    <row r="10" spans="2:22" ht="7.5" customHeight="1" x14ac:dyDescent="0.25">
      <c r="O10" s="8"/>
    </row>
    <row r="11" spans="2:22" ht="22.5" customHeight="1" x14ac:dyDescent="0.25"/>
    <row r="12" spans="2:22" ht="18" x14ac:dyDescent="0.25">
      <c r="C12" s="9" t="s">
        <v>9</v>
      </c>
      <c r="D12" s="10"/>
      <c r="E12" s="11"/>
      <c r="F12" s="12"/>
      <c r="G12" s="12"/>
      <c r="H12" s="11"/>
      <c r="I12" s="11"/>
      <c r="J12" s="13"/>
      <c r="N12" s="14"/>
      <c r="O12" s="14"/>
      <c r="P12" s="15"/>
      <c r="Q12" s="15"/>
      <c r="R12" s="15"/>
      <c r="S12" s="15"/>
      <c r="T12" s="15"/>
      <c r="U12" s="15"/>
      <c r="V12" s="15"/>
    </row>
    <row r="13" spans="2:22" x14ac:dyDescent="0.25">
      <c r="B13" s="15"/>
      <c r="C13" s="16"/>
      <c r="D13" s="238"/>
      <c r="E13" s="239"/>
      <c r="F13" s="239"/>
      <c r="G13" s="239"/>
      <c r="H13" s="239"/>
      <c r="I13" s="239"/>
      <c r="J13" s="17"/>
      <c r="L13" s="15"/>
      <c r="M13" s="15"/>
      <c r="N13" s="18"/>
      <c r="O13" s="19"/>
      <c r="P13" s="18"/>
      <c r="Q13" s="18"/>
      <c r="R13" s="18"/>
      <c r="S13" s="18"/>
      <c r="T13" s="18"/>
      <c r="U13" s="18"/>
      <c r="V13" s="18"/>
    </row>
    <row r="14" spans="2:22" x14ac:dyDescent="0.25">
      <c r="B14" s="18"/>
      <c r="C14" s="20"/>
      <c r="D14" s="21"/>
      <c r="E14" s="237" t="s">
        <v>277</v>
      </c>
      <c r="F14" s="237" t="s">
        <v>262</v>
      </c>
      <c r="G14" s="237" t="s">
        <v>261</v>
      </c>
      <c r="H14" s="237" t="s">
        <v>6</v>
      </c>
      <c r="I14" s="237" t="s">
        <v>4</v>
      </c>
      <c r="J14" s="237" t="s">
        <v>1</v>
      </c>
      <c r="L14" s="18"/>
      <c r="M14" s="18"/>
      <c r="N14" s="22"/>
      <c r="O14" s="23"/>
      <c r="P14" s="23"/>
      <c r="Q14" s="23"/>
      <c r="R14" s="23"/>
      <c r="S14" s="23"/>
      <c r="T14" s="23"/>
      <c r="U14" s="23"/>
      <c r="V14" s="23"/>
    </row>
    <row r="15" spans="2:22" x14ac:dyDescent="0.25">
      <c r="B15" s="24"/>
      <c r="C15" s="318" t="s">
        <v>10</v>
      </c>
      <c r="D15" s="319"/>
      <c r="E15" s="25">
        <v>17</v>
      </c>
      <c r="F15" s="25">
        <v>17</v>
      </c>
      <c r="G15" s="25">
        <v>17</v>
      </c>
      <c r="H15" s="25">
        <v>17</v>
      </c>
      <c r="I15" s="25">
        <v>17</v>
      </c>
      <c r="J15" s="25">
        <v>15</v>
      </c>
      <c r="L15" s="24"/>
      <c r="M15" s="24"/>
      <c r="N15" s="320"/>
      <c r="O15" s="320"/>
      <c r="P15" s="26"/>
      <c r="Q15" s="26"/>
      <c r="R15" s="26"/>
      <c r="S15" s="26"/>
      <c r="T15" s="26"/>
      <c r="U15" s="26"/>
      <c r="V15" s="26"/>
    </row>
    <row r="16" spans="2:22" x14ac:dyDescent="0.25">
      <c r="B16" s="24"/>
      <c r="C16" s="27"/>
      <c r="D16" s="24"/>
      <c r="E16" s="26"/>
      <c r="F16" s="26"/>
      <c r="G16" s="26"/>
      <c r="H16" s="26"/>
      <c r="I16" s="26"/>
      <c r="J16" s="26"/>
      <c r="L16" s="24"/>
      <c r="M16" s="24"/>
      <c r="N16" s="27"/>
      <c r="O16" s="24"/>
      <c r="P16" s="26"/>
      <c r="Q16" s="26"/>
      <c r="R16" s="26"/>
      <c r="S16" s="26"/>
      <c r="T16" s="26"/>
      <c r="U16" s="26"/>
      <c r="V16" s="26"/>
    </row>
    <row r="17" spans="2:22" ht="15.75" x14ac:dyDescent="0.25">
      <c r="B17" s="15"/>
      <c r="C17" s="28" t="s">
        <v>11</v>
      </c>
      <c r="D17" s="29">
        <v>1</v>
      </c>
      <c r="E17" s="30"/>
      <c r="F17" s="30"/>
      <c r="G17" s="30"/>
      <c r="H17" s="30"/>
      <c r="I17" s="30"/>
      <c r="J17" s="30"/>
      <c r="L17" s="15"/>
      <c r="M17" s="15"/>
      <c r="N17" s="28"/>
      <c r="O17" s="31"/>
      <c r="P17" s="30"/>
      <c r="Q17" s="30"/>
      <c r="R17" s="30"/>
      <c r="S17" s="30"/>
      <c r="T17" s="30"/>
      <c r="U17" s="30"/>
      <c r="V17" s="30"/>
    </row>
    <row r="18" spans="2:22" x14ac:dyDescent="0.25">
      <c r="B18" s="15"/>
      <c r="C18" s="32"/>
      <c r="D18" s="33"/>
      <c r="E18" s="34"/>
      <c r="F18" s="34"/>
      <c r="G18" s="34"/>
      <c r="H18" s="34"/>
      <c r="I18" s="34"/>
      <c r="J18" s="34"/>
      <c r="L18" s="15"/>
      <c r="M18" s="15"/>
      <c r="N18" s="35"/>
      <c r="O18" s="36"/>
      <c r="P18" s="30"/>
      <c r="Q18" s="30"/>
      <c r="R18" s="30"/>
      <c r="S18" s="30"/>
      <c r="T18" s="30"/>
      <c r="U18" s="30"/>
      <c r="V18" s="30"/>
    </row>
    <row r="19" spans="2:22" x14ac:dyDescent="0.25">
      <c r="B19" s="15"/>
      <c r="C19" s="37" t="s">
        <v>12</v>
      </c>
      <c r="D19" s="38"/>
      <c r="E19" s="39">
        <f t="shared" ref="E19:J19" si="0">$D$17*E15</f>
        <v>17</v>
      </c>
      <c r="F19" s="39">
        <f t="shared" si="0"/>
        <v>17</v>
      </c>
      <c r="G19" s="39">
        <f t="shared" si="0"/>
        <v>17</v>
      </c>
      <c r="H19" s="39">
        <f t="shared" si="0"/>
        <v>17</v>
      </c>
      <c r="I19" s="39">
        <f t="shared" si="0"/>
        <v>17</v>
      </c>
      <c r="J19" s="39">
        <f t="shared" si="0"/>
        <v>15</v>
      </c>
      <c r="L19" s="15"/>
      <c r="M19" s="15"/>
      <c r="N19" s="27"/>
      <c r="O19" s="24"/>
      <c r="P19" s="26"/>
      <c r="Q19" s="26"/>
      <c r="R19" s="26"/>
      <c r="S19" s="26"/>
      <c r="T19" s="26"/>
      <c r="U19" s="26"/>
      <c r="V19" s="26"/>
    </row>
    <row r="20" spans="2:22" x14ac:dyDescent="0.25">
      <c r="B20" s="15"/>
      <c r="C20" s="40" t="s">
        <v>13</v>
      </c>
      <c r="D20" s="41"/>
      <c r="E20" s="42">
        <v>27</v>
      </c>
      <c r="F20" s="42">
        <v>27</v>
      </c>
      <c r="G20" s="42">
        <v>27</v>
      </c>
      <c r="H20" s="42">
        <v>27</v>
      </c>
      <c r="I20" s="42">
        <v>27</v>
      </c>
      <c r="J20" s="42">
        <v>27</v>
      </c>
      <c r="L20" s="15"/>
      <c r="M20" s="15"/>
      <c r="N20" s="27"/>
      <c r="O20" s="41"/>
      <c r="P20" s="26"/>
      <c r="Q20" s="26"/>
      <c r="R20" s="26"/>
      <c r="S20" s="26"/>
      <c r="T20" s="26"/>
      <c r="U20" s="26"/>
      <c r="V20" s="26"/>
    </row>
    <row r="21" spans="2:22" s="47" customFormat="1" ht="16.5" thickBot="1" x14ac:dyDescent="0.3">
      <c r="B21" s="43"/>
      <c r="C21" s="44" t="s">
        <v>14</v>
      </c>
      <c r="D21" s="45"/>
      <c r="E21" s="46">
        <f>E20+E19</f>
        <v>44</v>
      </c>
      <c r="F21" s="46">
        <f t="shared" ref="F21:J21" si="1">F20+F19</f>
        <v>44</v>
      </c>
      <c r="G21" s="46">
        <f t="shared" si="1"/>
        <v>44</v>
      </c>
      <c r="H21" s="46">
        <f t="shared" si="1"/>
        <v>44</v>
      </c>
      <c r="I21" s="46">
        <f t="shared" si="1"/>
        <v>44</v>
      </c>
      <c r="J21" s="46">
        <f t="shared" si="1"/>
        <v>42</v>
      </c>
      <c r="L21" s="43"/>
      <c r="M21" s="43"/>
      <c r="N21" s="48"/>
      <c r="O21" s="49"/>
      <c r="P21" s="50"/>
      <c r="Q21" s="50"/>
      <c r="R21" s="50"/>
      <c r="S21" s="50"/>
      <c r="T21" s="50"/>
      <c r="U21" s="50"/>
      <c r="V21" s="50"/>
    </row>
    <row r="22" spans="2:22" ht="15.75" thickTop="1" x14ac:dyDescent="0.25">
      <c r="B22" s="27"/>
      <c r="C22" s="27"/>
      <c r="D22" s="24"/>
      <c r="E22" s="51"/>
      <c r="F22" s="27"/>
      <c r="G22" s="51"/>
      <c r="H22" s="51"/>
      <c r="I22" s="51"/>
      <c r="J22" s="51"/>
      <c r="L22" s="27"/>
      <c r="M22" s="27"/>
      <c r="N22" s="27"/>
      <c r="O22" s="24"/>
      <c r="P22" s="51"/>
      <c r="Q22" s="27"/>
      <c r="R22" s="51"/>
      <c r="S22" s="51"/>
      <c r="T22" s="51"/>
      <c r="U22" s="51"/>
      <c r="V22" s="51"/>
    </row>
    <row r="23" spans="2:22" ht="15" customHeight="1" x14ac:dyDescent="0.25">
      <c r="C23" s="53"/>
      <c r="D23" s="53"/>
      <c r="E23" s="52"/>
      <c r="F23" s="52"/>
      <c r="G23" s="52"/>
      <c r="H23" s="52"/>
      <c r="I23" s="52"/>
      <c r="J23" s="52"/>
      <c r="N23" s="53"/>
      <c r="O23" s="53"/>
      <c r="P23" s="52"/>
      <c r="Q23" s="52"/>
      <c r="R23" s="52"/>
      <c r="S23" s="52"/>
      <c r="T23" s="52"/>
      <c r="U23" s="52"/>
      <c r="V23" s="52"/>
    </row>
    <row r="24" spans="2:22" ht="15" customHeight="1" x14ac:dyDescent="0.25">
      <c r="C24" s="53"/>
      <c r="D24" s="53"/>
      <c r="E24" s="52"/>
      <c r="F24" s="52"/>
      <c r="G24" s="52"/>
      <c r="H24" s="52"/>
      <c r="I24" s="52"/>
      <c r="J24" s="52"/>
      <c r="K24" s="52"/>
      <c r="N24" s="53"/>
      <c r="O24" s="53"/>
      <c r="P24" s="52"/>
      <c r="Q24" s="52"/>
      <c r="R24" s="52"/>
      <c r="S24" s="52"/>
      <c r="T24" s="52"/>
      <c r="U24" s="52"/>
      <c r="V24" s="52"/>
    </row>
    <row r="25" spans="2:22" ht="15" customHeight="1" x14ac:dyDescent="0.25">
      <c r="C25" s="53"/>
      <c r="D25" s="53"/>
      <c r="E25" s="52"/>
      <c r="F25" s="52"/>
      <c r="G25" s="52"/>
      <c r="H25" s="52"/>
      <c r="I25" s="52"/>
      <c r="J25" s="52"/>
      <c r="K25" s="52"/>
      <c r="N25" s="53"/>
      <c r="O25" s="53"/>
      <c r="P25" s="52"/>
      <c r="Q25" s="52"/>
      <c r="R25" s="52"/>
      <c r="S25" s="52"/>
      <c r="T25" s="52"/>
      <c r="U25" s="52"/>
      <c r="V25" s="52"/>
    </row>
    <row r="26" spans="2:22" x14ac:dyDescent="0.25">
      <c r="B26" s="27"/>
      <c r="C26" s="27"/>
      <c r="D26" s="24"/>
      <c r="E26" s="24"/>
      <c r="F26" s="24"/>
      <c r="G26" s="51"/>
      <c r="H26" s="51"/>
      <c r="I26" s="51"/>
      <c r="J26" s="51"/>
      <c r="K26" s="51"/>
    </row>
    <row r="27" spans="2:22" x14ac:dyDescent="0.25">
      <c r="B27" s="27"/>
      <c r="C27" s="27"/>
      <c r="D27" s="27"/>
      <c r="E27" s="54"/>
      <c r="F27" s="54"/>
      <c r="G27" s="54"/>
      <c r="H27" s="54"/>
      <c r="I27" s="54"/>
      <c r="J27" s="54"/>
      <c r="K27" s="54"/>
    </row>
    <row r="28" spans="2:22" ht="18" x14ac:dyDescent="0.25">
      <c r="C28" s="9" t="s">
        <v>15</v>
      </c>
      <c r="D28" s="55"/>
      <c r="E28" s="56"/>
      <c r="F28" s="56"/>
      <c r="G28" s="56"/>
      <c r="H28" s="56"/>
      <c r="I28" s="56"/>
      <c r="J28" s="57"/>
      <c r="N28" s="14"/>
      <c r="O28" s="58"/>
      <c r="P28" s="54"/>
      <c r="Q28" s="54"/>
      <c r="R28" s="54"/>
      <c r="S28" s="54"/>
      <c r="T28" s="54"/>
      <c r="U28" s="54"/>
      <c r="V28" s="54"/>
    </row>
    <row r="29" spans="2:22" x14ac:dyDescent="0.25">
      <c r="B29" s="15"/>
      <c r="C29" s="252"/>
      <c r="D29" s="253"/>
      <c r="E29" s="254"/>
      <c r="F29" s="254"/>
      <c r="G29" s="254"/>
      <c r="H29" s="254"/>
      <c r="I29" s="254"/>
      <c r="J29" s="255"/>
      <c r="N29" s="59"/>
      <c r="O29" s="19"/>
      <c r="P29" s="18"/>
      <c r="Q29" s="60"/>
      <c r="R29" s="60"/>
      <c r="S29" s="60"/>
      <c r="T29" s="60"/>
      <c r="U29" s="60"/>
      <c r="V29" s="60"/>
    </row>
    <row r="30" spans="2:22" x14ac:dyDescent="0.25">
      <c r="B30" s="27"/>
      <c r="C30" s="256"/>
      <c r="D30" s="257"/>
      <c r="E30" s="237" t="s">
        <v>277</v>
      </c>
      <c r="F30" s="237" t="s">
        <v>290</v>
      </c>
      <c r="G30" s="237" t="s">
        <v>291</v>
      </c>
      <c r="H30" s="237" t="s">
        <v>6</v>
      </c>
      <c r="I30" s="237" t="s">
        <v>4</v>
      </c>
      <c r="J30" s="237" t="s">
        <v>1</v>
      </c>
      <c r="N30" s="22"/>
      <c r="O30" s="23"/>
      <c r="P30" s="23"/>
      <c r="Q30" s="23"/>
      <c r="R30" s="23"/>
      <c r="S30" s="23"/>
      <c r="T30" s="23"/>
      <c r="U30" s="23"/>
      <c r="V30" s="23"/>
    </row>
    <row r="31" spans="2:22" x14ac:dyDescent="0.25">
      <c r="B31" s="24"/>
      <c r="C31" s="318" t="str">
        <f>C15</f>
        <v>Hourly Rate</v>
      </c>
      <c r="D31" s="319"/>
      <c r="E31" s="61">
        <v>34</v>
      </c>
      <c r="F31" s="61">
        <v>34</v>
      </c>
      <c r="G31" s="61">
        <v>34</v>
      </c>
      <c r="H31" s="61">
        <v>34</v>
      </c>
      <c r="I31" s="61">
        <v>34</v>
      </c>
      <c r="J31" s="61">
        <v>30</v>
      </c>
      <c r="N31" s="320"/>
      <c r="O31" s="320"/>
      <c r="P31" s="26"/>
      <c r="Q31" s="26"/>
      <c r="R31" s="26"/>
      <c r="S31" s="26"/>
      <c r="T31" s="26"/>
      <c r="U31" s="26"/>
      <c r="V31" s="26"/>
    </row>
    <row r="32" spans="2:22" x14ac:dyDescent="0.25">
      <c r="B32" s="24"/>
      <c r="C32" s="15"/>
      <c r="D32" s="15"/>
      <c r="E32" s="26"/>
      <c r="F32" s="26"/>
      <c r="G32" s="26"/>
      <c r="H32" s="26"/>
      <c r="I32" s="26"/>
      <c r="J32" s="26"/>
      <c r="N32" s="15"/>
      <c r="O32" s="15"/>
      <c r="P32" s="26"/>
      <c r="Q32" s="26"/>
      <c r="R32" s="26"/>
      <c r="S32" s="26"/>
      <c r="T32" s="26"/>
      <c r="U32" s="26"/>
      <c r="V32" s="26"/>
    </row>
    <row r="33" spans="2:22" ht="15.75" x14ac:dyDescent="0.25">
      <c r="B33" s="24"/>
      <c r="C33" s="258" t="s">
        <v>293</v>
      </c>
      <c r="D33" s="259">
        <v>1</v>
      </c>
      <c r="E33" s="321">
        <f>ROUNDUP((2+($D33*$D34*140)/60),0)</f>
        <v>5</v>
      </c>
      <c r="F33" s="323" t="s">
        <v>294</v>
      </c>
      <c r="G33" s="260"/>
      <c r="H33" s="260"/>
      <c r="I33" s="260"/>
      <c r="J33" s="260"/>
      <c r="N33" s="28"/>
      <c r="O33" s="31"/>
      <c r="P33" s="30"/>
      <c r="Q33" s="30"/>
      <c r="R33" s="30"/>
      <c r="S33" s="30"/>
      <c r="T33" s="30"/>
      <c r="U33" s="30"/>
      <c r="V33" s="30"/>
    </row>
    <row r="34" spans="2:22" ht="30" x14ac:dyDescent="0.25">
      <c r="B34" s="24"/>
      <c r="C34" s="261" t="s">
        <v>20</v>
      </c>
      <c r="D34" s="262">
        <v>1</v>
      </c>
      <c r="E34" s="322"/>
      <c r="F34" s="324"/>
      <c r="G34" s="30"/>
      <c r="H34" s="30"/>
      <c r="I34" s="30"/>
      <c r="J34" s="30"/>
      <c r="N34" s="35"/>
      <c r="O34" s="36"/>
      <c r="P34" s="30"/>
      <c r="Q34" s="30"/>
      <c r="R34" s="30"/>
      <c r="S34" s="30"/>
      <c r="T34" s="30"/>
      <c r="U34" s="30"/>
      <c r="V34" s="30"/>
    </row>
    <row r="35" spans="2:22" ht="15.75" x14ac:dyDescent="0.25">
      <c r="B35" s="24"/>
      <c r="C35" s="236" t="s">
        <v>21</v>
      </c>
      <c r="D35" s="262">
        <v>0</v>
      </c>
      <c r="E35" s="263">
        <f>ROUNDUP((($D35*40)/60),0)</f>
        <v>0</v>
      </c>
      <c r="F35" s="264" t="s">
        <v>294</v>
      </c>
      <c r="G35" s="30"/>
      <c r="H35" s="30"/>
      <c r="I35" s="30"/>
      <c r="J35" s="30"/>
      <c r="N35" s="27"/>
      <c r="O35" s="24"/>
      <c r="P35" s="26"/>
      <c r="Q35" s="26"/>
      <c r="R35" s="26"/>
      <c r="S35" s="26"/>
      <c r="T35" s="26"/>
      <c r="U35" s="26"/>
      <c r="V35" s="26"/>
    </row>
    <row r="36" spans="2:22" ht="15.75" x14ac:dyDescent="0.25">
      <c r="B36" s="24"/>
      <c r="C36" s="236" t="s">
        <v>68</v>
      </c>
      <c r="D36" s="262">
        <v>0</v>
      </c>
      <c r="E36" s="263">
        <f>ROUNDUP((($D36*70)/60),0)</f>
        <v>0</v>
      </c>
      <c r="F36" s="264" t="s">
        <v>294</v>
      </c>
      <c r="G36" s="30"/>
      <c r="H36" s="30"/>
      <c r="I36" s="30"/>
      <c r="J36" s="30"/>
      <c r="N36" s="27"/>
      <c r="O36" s="41"/>
      <c r="P36" s="26"/>
      <c r="Q36" s="26"/>
      <c r="R36" s="26"/>
      <c r="S36" s="26"/>
      <c r="T36" s="26"/>
      <c r="U36" s="26"/>
      <c r="V36" s="26"/>
    </row>
    <row r="37" spans="2:22" s="47" customFormat="1" ht="15.75" x14ac:dyDescent="0.25">
      <c r="B37" s="62"/>
      <c r="C37" s="265" t="s">
        <v>295</v>
      </c>
      <c r="D37" s="266">
        <f>D33*D34+D35+D36</f>
        <v>1</v>
      </c>
      <c r="E37" s="267">
        <f>SUM(E33:E36)</f>
        <v>5</v>
      </c>
      <c r="F37" s="268" t="s">
        <v>294</v>
      </c>
      <c r="G37" s="30"/>
      <c r="H37" s="30"/>
      <c r="I37" s="30"/>
      <c r="J37" s="30"/>
      <c r="N37" s="48"/>
      <c r="O37" s="49"/>
      <c r="P37" s="50"/>
      <c r="Q37" s="50"/>
      <c r="R37" s="50"/>
      <c r="S37" s="50"/>
      <c r="T37" s="50"/>
      <c r="U37" s="50"/>
      <c r="V37" s="50"/>
    </row>
    <row r="38" spans="2:22" x14ac:dyDescent="0.25">
      <c r="B38" s="24"/>
      <c r="C38" s="32"/>
      <c r="D38" s="33"/>
      <c r="E38" s="34"/>
      <c r="F38" s="34"/>
      <c r="G38" s="34"/>
      <c r="H38" s="34"/>
      <c r="I38" s="34"/>
      <c r="J38" s="34"/>
      <c r="K38" s="63"/>
      <c r="N38" s="27"/>
      <c r="O38" s="24"/>
      <c r="P38" s="63"/>
      <c r="Q38" s="63"/>
      <c r="R38" s="15"/>
      <c r="S38" s="15"/>
      <c r="T38" s="63"/>
      <c r="U38" s="63"/>
      <c r="V38" s="63"/>
    </row>
    <row r="39" spans="2:22" x14ac:dyDescent="0.25">
      <c r="B39" s="24"/>
      <c r="C39" s="37" t="s">
        <v>12</v>
      </c>
      <c r="D39" s="38"/>
      <c r="E39" s="39">
        <f>$E$37*E31</f>
        <v>170</v>
      </c>
      <c r="F39" s="39">
        <f t="shared" ref="F39:J39" si="2">$E$37*F31</f>
        <v>170</v>
      </c>
      <c r="G39" s="39">
        <f t="shared" si="2"/>
        <v>170</v>
      </c>
      <c r="H39" s="39">
        <f t="shared" si="2"/>
        <v>170</v>
      </c>
      <c r="I39" s="39">
        <f t="shared" si="2"/>
        <v>170</v>
      </c>
      <c r="J39" s="39">
        <f t="shared" si="2"/>
        <v>150</v>
      </c>
      <c r="K39" s="63"/>
    </row>
    <row r="40" spans="2:22" x14ac:dyDescent="0.25">
      <c r="B40" s="24"/>
      <c r="C40" s="40" t="s">
        <v>13</v>
      </c>
      <c r="D40" s="41"/>
      <c r="E40" s="42">
        <v>27</v>
      </c>
      <c r="F40" s="42">
        <v>27</v>
      </c>
      <c r="G40" s="42">
        <v>27</v>
      </c>
      <c r="H40" s="42">
        <v>27</v>
      </c>
      <c r="I40" s="42">
        <v>27</v>
      </c>
      <c r="J40" s="42">
        <v>27</v>
      </c>
      <c r="K40" s="63"/>
    </row>
    <row r="41" spans="2:22" ht="16.5" thickBot="1" x14ac:dyDescent="0.3">
      <c r="B41" s="24"/>
      <c r="C41" s="44" t="str">
        <f>C21</f>
        <v>Total Cost:</v>
      </c>
      <c r="D41" s="45"/>
      <c r="E41" s="46">
        <f t="shared" ref="E41" si="3">E40+E39</f>
        <v>197</v>
      </c>
      <c r="F41" s="46">
        <f>F40+F39</f>
        <v>197</v>
      </c>
      <c r="G41" s="46">
        <f>G40+G39</f>
        <v>197</v>
      </c>
      <c r="H41" s="46">
        <f>H40+H39</f>
        <v>197</v>
      </c>
      <c r="I41" s="46">
        <f>I40+I39</f>
        <v>197</v>
      </c>
      <c r="J41" s="46">
        <f>J40+J39</f>
        <v>177</v>
      </c>
      <c r="K41" s="63"/>
    </row>
    <row r="42" spans="2:22" ht="15.75" thickTop="1" x14ac:dyDescent="0.25">
      <c r="B42" s="24"/>
      <c r="C42" s="27"/>
      <c r="D42" s="24"/>
      <c r="E42" s="63"/>
      <c r="F42" s="63"/>
      <c r="G42" s="63"/>
      <c r="H42" s="63"/>
      <c r="I42" s="63"/>
      <c r="J42" s="63"/>
      <c r="K42" s="63"/>
    </row>
    <row r="43" spans="2:22" x14ac:dyDescent="0.25">
      <c r="B43" s="24"/>
      <c r="C43" s="27"/>
      <c r="D43" s="24"/>
      <c r="E43" s="63"/>
      <c r="F43" s="63"/>
      <c r="G43" s="63"/>
      <c r="H43" s="63"/>
      <c r="I43" s="63"/>
      <c r="J43" s="63"/>
      <c r="K43" s="63"/>
    </row>
    <row r="44" spans="2:22" x14ac:dyDescent="0.25">
      <c r="B44" s="24"/>
    </row>
    <row r="45" spans="2:22" x14ac:dyDescent="0.25">
      <c r="B45" s="24"/>
    </row>
  </sheetData>
  <protectedRanges>
    <protectedRange sqref="D17 O17 O33" name="Range1"/>
    <protectedRange sqref="E37 D33:D36" name="Range1_1"/>
  </protectedRanges>
  <mergeCells count="6">
    <mergeCell ref="C15:D15"/>
    <mergeCell ref="N15:O15"/>
    <mergeCell ref="C31:D31"/>
    <mergeCell ref="N31:O31"/>
    <mergeCell ref="E33:E34"/>
    <mergeCell ref="F33:F34"/>
  </mergeCells>
  <hyperlinks>
    <hyperlink ref="K9" r:id="rId1" display="for a detailed description check out our website resources page"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4"/>
  <sheetViews>
    <sheetView workbookViewId="0">
      <selection activeCell="U19" sqref="U19"/>
    </sheetView>
  </sheetViews>
  <sheetFormatPr defaultRowHeight="15" x14ac:dyDescent="0.25"/>
  <cols>
    <col min="1" max="1" width="29.85546875" style="2" customWidth="1"/>
    <col min="2" max="16384" width="9.140625" style="2"/>
  </cols>
  <sheetData>
    <row r="1" spans="1:12" s="65" customFormat="1" ht="35.25" customHeight="1" x14ac:dyDescent="0.25">
      <c r="A1" s="152" t="s">
        <v>87</v>
      </c>
    </row>
    <row r="2" spans="1:12" s="65" customFormat="1" x14ac:dyDescent="0.25">
      <c r="A2" s="153" t="s">
        <v>88</v>
      </c>
      <c r="B2" s="68" t="s">
        <v>89</v>
      </c>
    </row>
    <row r="3" spans="1:12" s="65" customFormat="1" x14ac:dyDescent="0.25">
      <c r="A3" s="153"/>
      <c r="B3" s="68" t="s">
        <v>90</v>
      </c>
    </row>
    <row r="4" spans="1:12" s="65" customFormat="1" x14ac:dyDescent="0.25">
      <c r="B4" s="2" t="s">
        <v>253</v>
      </c>
    </row>
    <row r="6" spans="1:12" s="86" customFormat="1" x14ac:dyDescent="0.25">
      <c r="B6" s="154" t="s">
        <v>91</v>
      </c>
    </row>
    <row r="7" spans="1:12" s="154" customFormat="1" x14ac:dyDescent="0.25"/>
    <row r="8" spans="1:12" ht="30" customHeight="1" x14ac:dyDescent="0.25">
      <c r="B8" s="299" t="s">
        <v>92</v>
      </c>
      <c r="C8" s="299"/>
      <c r="D8" s="299"/>
      <c r="E8" s="299"/>
      <c r="F8" s="299"/>
      <c r="G8" s="299"/>
      <c r="H8" s="299"/>
      <c r="I8" s="299"/>
      <c r="J8" s="299"/>
      <c r="K8" s="299"/>
      <c r="L8" s="299"/>
    </row>
    <row r="9" spans="1:12" ht="100.5" customHeight="1" x14ac:dyDescent="0.25">
      <c r="B9" s="325" t="s">
        <v>254</v>
      </c>
      <c r="C9" s="325"/>
      <c r="D9" s="325"/>
      <c r="E9" s="325"/>
      <c r="F9" s="325"/>
      <c r="G9" s="325"/>
      <c r="H9" s="325"/>
      <c r="I9" s="325"/>
      <c r="J9" s="325"/>
      <c r="K9" s="325"/>
      <c r="L9" s="325"/>
    </row>
    <row r="10" spans="1:12" x14ac:dyDescent="0.25">
      <c r="B10" s="326" t="s">
        <v>93</v>
      </c>
      <c r="C10" s="326"/>
      <c r="D10" s="326"/>
      <c r="E10" s="326"/>
      <c r="F10" s="326"/>
      <c r="G10" s="326"/>
      <c r="H10" s="326"/>
      <c r="I10" s="326"/>
      <c r="J10" s="326"/>
    </row>
    <row r="11" spans="1:12" x14ac:dyDescent="0.25">
      <c r="B11" s="155"/>
      <c r="C11" s="155"/>
      <c r="D11" s="155"/>
      <c r="E11" s="155"/>
      <c r="F11" s="155"/>
      <c r="G11" s="155"/>
      <c r="H11" s="155"/>
      <c r="I11" s="155"/>
      <c r="J11" s="155"/>
    </row>
    <row r="13" spans="1:12" ht="15" customHeight="1" x14ac:dyDescent="0.25">
      <c r="A13" s="156" t="s">
        <v>94</v>
      </c>
      <c r="B13" s="2" t="s">
        <v>95</v>
      </c>
    </row>
    <row r="14" spans="1:12" ht="30" customHeight="1" x14ac:dyDescent="0.25">
      <c r="B14" s="327" t="s">
        <v>96</v>
      </c>
      <c r="C14" s="327"/>
      <c r="D14" s="327"/>
      <c r="E14" s="327"/>
      <c r="F14" s="327"/>
      <c r="G14" s="327"/>
      <c r="H14" s="327"/>
      <c r="I14" s="327"/>
      <c r="J14" s="327"/>
      <c r="K14" s="327"/>
      <c r="L14" s="327"/>
    </row>
    <row r="15" spans="1:12" ht="34.5" customHeight="1" x14ac:dyDescent="0.25">
      <c r="B15" s="325" t="s">
        <v>97</v>
      </c>
      <c r="C15" s="325"/>
      <c r="D15" s="325"/>
      <c r="E15" s="325"/>
      <c r="F15" s="325"/>
      <c r="G15" s="325"/>
      <c r="H15" s="325"/>
      <c r="I15" s="325"/>
      <c r="J15" s="325"/>
      <c r="K15" s="325"/>
      <c r="L15" s="325"/>
    </row>
    <row r="16" spans="1:12" ht="15" customHeight="1" x14ac:dyDescent="0.25">
      <c r="B16" s="325" t="s">
        <v>98</v>
      </c>
      <c r="C16" s="325"/>
      <c r="D16" s="325"/>
      <c r="E16" s="325"/>
      <c r="F16" s="325"/>
      <c r="G16" s="325"/>
      <c r="H16" s="325"/>
      <c r="I16" s="325"/>
      <c r="J16" s="325"/>
      <c r="K16" s="325"/>
      <c r="L16" s="325"/>
    </row>
    <row r="17" spans="1:12" ht="15" customHeight="1" x14ac:dyDescent="0.25">
      <c r="B17" s="157" t="s">
        <v>99</v>
      </c>
    </row>
    <row r="18" spans="1:12" x14ac:dyDescent="0.25">
      <c r="B18" s="157" t="s">
        <v>100</v>
      </c>
    </row>
    <row r="19" spans="1:12" s="65" customFormat="1" ht="80.25" customHeight="1" x14ac:dyDescent="0.25">
      <c r="B19" s="325" t="s">
        <v>101</v>
      </c>
      <c r="C19" s="325"/>
      <c r="D19" s="325"/>
      <c r="E19" s="325"/>
      <c r="F19" s="325"/>
      <c r="G19" s="325"/>
      <c r="H19" s="325"/>
      <c r="I19" s="325"/>
      <c r="J19" s="325"/>
      <c r="K19" s="325"/>
      <c r="L19" s="325"/>
    </row>
    <row r="20" spans="1:12" ht="15" customHeight="1" x14ac:dyDescent="0.25">
      <c r="B20" s="2" t="s">
        <v>102</v>
      </c>
      <c r="C20" s="7" t="s">
        <v>103</v>
      </c>
      <c r="D20" s="158"/>
      <c r="E20" s="158"/>
      <c r="F20" s="158"/>
      <c r="G20" s="158"/>
      <c r="H20" s="158"/>
      <c r="I20" s="158"/>
      <c r="J20" s="158"/>
      <c r="K20" s="158"/>
      <c r="L20" s="158"/>
    </row>
    <row r="21" spans="1:12" x14ac:dyDescent="0.25">
      <c r="B21" s="157"/>
    </row>
    <row r="23" spans="1:12" s="108" customFormat="1" ht="18.75" x14ac:dyDescent="0.3">
      <c r="A23" s="108" t="s">
        <v>104</v>
      </c>
      <c r="B23" s="108" t="s">
        <v>105</v>
      </c>
    </row>
    <row r="24" spans="1:12" s="108" customFormat="1" ht="18.75" x14ac:dyDescent="0.3">
      <c r="B24" s="2" t="s">
        <v>106</v>
      </c>
    </row>
    <row r="25" spans="1:12" s="108" customFormat="1" ht="18.75" x14ac:dyDescent="0.3">
      <c r="B25" s="2" t="s">
        <v>107</v>
      </c>
    </row>
    <row r="26" spans="1:12" s="108" customFormat="1" ht="18.75" x14ac:dyDescent="0.3">
      <c r="B26" s="2" t="s">
        <v>108</v>
      </c>
    </row>
    <row r="27" spans="1:12" s="108" customFormat="1" ht="18.75" x14ac:dyDescent="0.3">
      <c r="B27" s="2" t="s">
        <v>109</v>
      </c>
    </row>
    <row r="28" spans="1:12" s="108" customFormat="1" ht="18.75" x14ac:dyDescent="0.3">
      <c r="B28" s="2"/>
    </row>
    <row r="29" spans="1:12" x14ac:dyDescent="0.25">
      <c r="A29" s="2" t="s">
        <v>110</v>
      </c>
      <c r="B29" s="159" t="s">
        <v>111</v>
      </c>
      <c r="D29" s="157" t="s">
        <v>112</v>
      </c>
    </row>
    <row r="30" spans="1:12" x14ac:dyDescent="0.25">
      <c r="A30" s="2" t="s">
        <v>113</v>
      </c>
      <c r="B30" s="159" t="s">
        <v>114</v>
      </c>
      <c r="D30" s="157" t="s">
        <v>115</v>
      </c>
    </row>
    <row r="31" spans="1:12" x14ac:dyDescent="0.25">
      <c r="A31" s="2" t="s">
        <v>116</v>
      </c>
      <c r="B31" s="159" t="s">
        <v>117</v>
      </c>
    </row>
    <row r="33" spans="1:4" x14ac:dyDescent="0.25">
      <c r="A33" s="2" t="s">
        <v>118</v>
      </c>
      <c r="D33" s="2" t="s">
        <v>119</v>
      </c>
    </row>
    <row r="34" spans="1:4" x14ac:dyDescent="0.25">
      <c r="A34" s="160" t="s">
        <v>120</v>
      </c>
      <c r="D34" s="2" t="s">
        <v>121</v>
      </c>
    </row>
    <row r="35" spans="1:4" x14ac:dyDescent="0.25">
      <c r="D35" s="2" t="s">
        <v>122</v>
      </c>
    </row>
    <row r="39" spans="1:4" x14ac:dyDescent="0.25">
      <c r="A39" s="2" t="s">
        <v>123</v>
      </c>
      <c r="D39" s="2" t="s">
        <v>124</v>
      </c>
    </row>
    <row r="40" spans="1:4" x14ac:dyDescent="0.25">
      <c r="D40" s="2" t="s">
        <v>125</v>
      </c>
    </row>
    <row r="41" spans="1:4" x14ac:dyDescent="0.25">
      <c r="D41" s="2" t="s">
        <v>126</v>
      </c>
    </row>
    <row r="42" spans="1:4" x14ac:dyDescent="0.25">
      <c r="D42" s="2" t="s">
        <v>127</v>
      </c>
    </row>
    <row r="43" spans="1:4" x14ac:dyDescent="0.25">
      <c r="D43" s="2" t="s">
        <v>128</v>
      </c>
    </row>
    <row r="44" spans="1:4" x14ac:dyDescent="0.25">
      <c r="D44" s="2" t="s">
        <v>129</v>
      </c>
    </row>
    <row r="45" spans="1:4" x14ac:dyDescent="0.25">
      <c r="D45" s="2" t="s">
        <v>130</v>
      </c>
    </row>
    <row r="46" spans="1:4" x14ac:dyDescent="0.25">
      <c r="D46" s="2" t="s">
        <v>131</v>
      </c>
    </row>
    <row r="47" spans="1:4" x14ac:dyDescent="0.25">
      <c r="D47" s="2" t="s">
        <v>132</v>
      </c>
    </row>
    <row r="48" spans="1:4" x14ac:dyDescent="0.25">
      <c r="D48" s="2" t="s">
        <v>133</v>
      </c>
    </row>
    <row r="49" spans="4:4" x14ac:dyDescent="0.25">
      <c r="D49" s="2" t="s">
        <v>134</v>
      </c>
    </row>
    <row r="50" spans="4:4" x14ac:dyDescent="0.25">
      <c r="D50" s="2" t="s">
        <v>135</v>
      </c>
    </row>
    <row r="51" spans="4:4" x14ac:dyDescent="0.25">
      <c r="D51" s="2" t="s">
        <v>136</v>
      </c>
    </row>
    <row r="52" spans="4:4" x14ac:dyDescent="0.25">
      <c r="D52" s="2" t="s">
        <v>137</v>
      </c>
    </row>
    <row r="53" spans="4:4" x14ac:dyDescent="0.25">
      <c r="D53" s="2" t="s">
        <v>138</v>
      </c>
    </row>
    <row r="54" spans="4:4" x14ac:dyDescent="0.25">
      <c r="D54" s="2" t="s">
        <v>139</v>
      </c>
    </row>
  </sheetData>
  <mergeCells count="7">
    <mergeCell ref="B19:L19"/>
    <mergeCell ref="B8:L8"/>
    <mergeCell ref="B9:L9"/>
    <mergeCell ref="B10:J10"/>
    <mergeCell ref="B14:L14"/>
    <mergeCell ref="B15:L15"/>
    <mergeCell ref="B16:L16"/>
  </mergeCells>
  <hyperlinks>
    <hyperlink ref="B10:J10" r:id="rId1" display="http://www.proteomicsresource.washington.edu/protocols03/" xr:uid="{00000000-0004-0000-0500-000000000000}"/>
    <hyperlink ref="C20" r:id="rId2" xr:uid="{00000000-0004-0000-0500-000001000000}"/>
    <hyperlink ref="A34" r:id="rId3" display="http://www.proteomicsresource.washington.edu/docs/protocols05/Avoid Contaminations.pdf" xr:uid="{00000000-0004-0000-0500-000002000000}"/>
    <hyperlink ref="D29" location="'Salt Tolerances'!A1" display="salt tolerances" xr:uid="{00000000-0004-0000-0500-000003000000}"/>
    <hyperlink ref="D30" location="'Salt Tolerances'!A1" display="detergent tolerances" xr:uid="{00000000-0004-0000-0500-000004000000}"/>
    <hyperlink ref="B10" r:id="rId4" xr:uid="{00000000-0004-0000-0500-000005000000}"/>
    <hyperlink ref="B18" r:id="rId5" xr:uid="{00000000-0004-0000-0500-000006000000}"/>
    <hyperlink ref="B17" r:id="rId6" xr:uid="{00000000-0004-0000-0500-000007000000}"/>
  </hyperlinks>
  <pageMargins left="0.7" right="0.7" top="0.75" bottom="0.75" header="0.3" footer="0.3"/>
  <pageSetup orientation="portrait" horizontalDpi="0" verticalDpi="0"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5"/>
  <sheetViews>
    <sheetView workbookViewId="0">
      <pane ySplit="6" topLeftCell="A7" activePane="bottomLeft" state="frozen"/>
      <selection pane="bottomLeft"/>
    </sheetView>
  </sheetViews>
  <sheetFormatPr defaultRowHeight="15" x14ac:dyDescent="0.25"/>
  <cols>
    <col min="1" max="1" width="30.28515625" style="2" customWidth="1"/>
    <col min="2" max="16384" width="9.140625" style="2"/>
  </cols>
  <sheetData>
    <row r="1" spans="1:8" x14ac:dyDescent="0.25">
      <c r="A1" s="2" t="s">
        <v>140</v>
      </c>
    </row>
    <row r="2" spans="1:8" x14ac:dyDescent="0.25">
      <c r="A2" s="161" t="s">
        <v>141</v>
      </c>
    </row>
    <row r="4" spans="1:8" ht="15.75" thickBot="1" x14ac:dyDescent="0.3"/>
    <row r="5" spans="1:8" ht="31.5" thickTop="1" thickBot="1" x14ac:dyDescent="0.3">
      <c r="A5" s="162" t="s">
        <v>142</v>
      </c>
      <c r="B5" s="163" t="s">
        <v>143</v>
      </c>
      <c r="C5" s="164" t="s">
        <v>144</v>
      </c>
      <c r="D5" s="164" t="s">
        <v>145</v>
      </c>
      <c r="E5" s="163" t="s">
        <v>146</v>
      </c>
      <c r="F5" s="163" t="s">
        <v>147</v>
      </c>
      <c r="G5" s="328" t="s">
        <v>148</v>
      </c>
      <c r="H5" s="328"/>
    </row>
    <row r="6" spans="1:8" ht="15.75" thickTop="1" x14ac:dyDescent="0.25"/>
    <row r="8" spans="1:8" x14ac:dyDescent="0.25">
      <c r="A8" s="99" t="s">
        <v>149</v>
      </c>
      <c r="B8" s="165">
        <v>163</v>
      </c>
      <c r="C8" s="166">
        <v>50</v>
      </c>
      <c r="D8" s="166">
        <v>0.8</v>
      </c>
      <c r="E8" s="165" t="s">
        <v>150</v>
      </c>
      <c r="F8" s="165" t="s">
        <v>150</v>
      </c>
      <c r="G8" s="99" t="s">
        <v>151</v>
      </c>
    </row>
    <row r="9" spans="1:8" x14ac:dyDescent="0.25">
      <c r="A9" s="99" t="s">
        <v>152</v>
      </c>
      <c r="B9" s="165"/>
      <c r="C9" s="166"/>
      <c r="D9" s="166"/>
      <c r="E9" s="165"/>
      <c r="F9" s="165">
        <v>0.03</v>
      </c>
      <c r="G9" s="99" t="s">
        <v>153</v>
      </c>
    </row>
    <row r="10" spans="1:8" x14ac:dyDescent="0.25">
      <c r="A10" s="2" t="s">
        <v>154</v>
      </c>
      <c r="B10" s="91">
        <v>615</v>
      </c>
      <c r="C10" s="167">
        <v>0</v>
      </c>
      <c r="D10" s="167">
        <v>0</v>
      </c>
      <c r="E10" s="91">
        <v>1.6</v>
      </c>
      <c r="F10" s="91">
        <v>0.1</v>
      </c>
      <c r="G10" s="2" t="s">
        <v>155</v>
      </c>
    </row>
    <row r="11" spans="1:8" x14ac:dyDescent="0.25">
      <c r="A11" s="2" t="s">
        <v>156</v>
      </c>
      <c r="B11" s="91">
        <v>284</v>
      </c>
      <c r="C11" s="167" t="s">
        <v>150</v>
      </c>
      <c r="D11" s="167" t="s">
        <v>150</v>
      </c>
      <c r="E11" s="91" t="s">
        <v>157</v>
      </c>
      <c r="F11" s="91" t="s">
        <v>158</v>
      </c>
      <c r="G11" s="2" t="s">
        <v>159</v>
      </c>
    </row>
    <row r="12" spans="1:8" x14ac:dyDescent="0.25">
      <c r="A12" s="2" t="s">
        <v>160</v>
      </c>
      <c r="B12" s="91">
        <v>154</v>
      </c>
      <c r="C12" s="167">
        <v>500</v>
      </c>
      <c r="D12" s="167">
        <v>7.7</v>
      </c>
      <c r="E12" s="91" t="s">
        <v>150</v>
      </c>
      <c r="F12" s="91" t="s">
        <v>150</v>
      </c>
      <c r="G12" s="2" t="s">
        <v>161</v>
      </c>
    </row>
    <row r="13" spans="1:8" x14ac:dyDescent="0.25">
      <c r="A13" s="2" t="s">
        <v>162</v>
      </c>
      <c r="B13" s="91">
        <v>92</v>
      </c>
      <c r="C13" s="167">
        <v>130</v>
      </c>
      <c r="D13" s="167">
        <v>1.2</v>
      </c>
      <c r="E13" s="91" t="s">
        <v>150</v>
      </c>
      <c r="F13" s="91" t="s">
        <v>150</v>
      </c>
      <c r="G13" s="2" t="s">
        <v>163</v>
      </c>
    </row>
    <row r="14" spans="1:8" x14ac:dyDescent="0.25">
      <c r="A14" s="99" t="s">
        <v>164</v>
      </c>
      <c r="B14" s="165">
        <v>96</v>
      </c>
      <c r="C14" s="166">
        <v>250</v>
      </c>
      <c r="D14" s="166">
        <v>2.4</v>
      </c>
      <c r="E14" s="165" t="s">
        <v>150</v>
      </c>
      <c r="F14" s="165" t="s">
        <v>150</v>
      </c>
      <c r="G14" s="99" t="s">
        <v>163</v>
      </c>
    </row>
    <row r="15" spans="1:8" x14ac:dyDescent="0.25">
      <c r="A15" s="99" t="s">
        <v>165</v>
      </c>
      <c r="B15" s="165">
        <v>238</v>
      </c>
      <c r="C15" s="166">
        <v>100</v>
      </c>
      <c r="D15" s="166">
        <v>2.4</v>
      </c>
      <c r="E15" s="165" t="s">
        <v>150</v>
      </c>
      <c r="F15" s="165" t="s">
        <v>150</v>
      </c>
      <c r="G15" s="99" t="s">
        <v>166</v>
      </c>
    </row>
    <row r="16" spans="1:8" x14ac:dyDescent="0.25">
      <c r="A16" s="99" t="s">
        <v>167</v>
      </c>
      <c r="B16" s="165"/>
      <c r="C16" s="166"/>
      <c r="D16" s="166">
        <v>0</v>
      </c>
      <c r="E16" s="165"/>
      <c r="F16" s="165">
        <v>0.01</v>
      </c>
      <c r="G16" s="99"/>
    </row>
    <row r="17" spans="1:7" x14ac:dyDescent="0.25">
      <c r="A17" s="2" t="s">
        <v>168</v>
      </c>
      <c r="B17" s="91">
        <v>229</v>
      </c>
      <c r="C17" s="167">
        <v>4.4000000000000004</v>
      </c>
      <c r="D17" s="167">
        <v>1</v>
      </c>
      <c r="E17" s="91" t="s">
        <v>169</v>
      </c>
      <c r="F17" s="91" t="s">
        <v>158</v>
      </c>
      <c r="G17" s="2" t="s">
        <v>170</v>
      </c>
    </row>
    <row r="18" spans="1:7" x14ac:dyDescent="0.25">
      <c r="A18" s="2" t="s">
        <v>171</v>
      </c>
      <c r="B18" s="91">
        <v>264</v>
      </c>
      <c r="C18" s="167" t="s">
        <v>150</v>
      </c>
      <c r="D18" s="167" t="s">
        <v>150</v>
      </c>
      <c r="E18" s="91">
        <v>3.8</v>
      </c>
      <c r="F18" s="91">
        <v>0.1</v>
      </c>
      <c r="G18" s="2" t="s">
        <v>172</v>
      </c>
    </row>
    <row r="19" spans="1:7" x14ac:dyDescent="0.25">
      <c r="A19" s="2" t="s">
        <v>173</v>
      </c>
      <c r="B19" s="91">
        <v>58</v>
      </c>
      <c r="C19" s="167">
        <v>50</v>
      </c>
      <c r="D19" s="167">
        <v>0.28999999999999998</v>
      </c>
      <c r="E19" s="91" t="s">
        <v>150</v>
      </c>
      <c r="F19" s="91" t="s">
        <v>150</v>
      </c>
      <c r="G19" s="2" t="s">
        <v>163</v>
      </c>
    </row>
    <row r="20" spans="1:7" x14ac:dyDescent="0.25">
      <c r="A20" s="2" t="s">
        <v>174</v>
      </c>
      <c r="B20" s="91">
        <v>120</v>
      </c>
      <c r="C20" s="167">
        <v>10</v>
      </c>
      <c r="D20" s="167">
        <v>0.12</v>
      </c>
      <c r="E20" s="91">
        <v>10</v>
      </c>
      <c r="F20" s="91">
        <v>0.12</v>
      </c>
      <c r="G20" s="2" t="s">
        <v>175</v>
      </c>
    </row>
    <row r="21" spans="1:7" x14ac:dyDescent="0.25">
      <c r="A21" s="2" t="s">
        <v>176</v>
      </c>
      <c r="B21" s="91">
        <v>348</v>
      </c>
      <c r="C21" s="167" t="s">
        <v>150</v>
      </c>
      <c r="D21" s="167" t="s">
        <v>150</v>
      </c>
      <c r="E21" s="91">
        <v>2.9</v>
      </c>
      <c r="F21" s="91">
        <v>0.1</v>
      </c>
      <c r="G21" s="2" t="s">
        <v>172</v>
      </c>
    </row>
    <row r="22" spans="1:7" x14ac:dyDescent="0.25">
      <c r="A22" s="2" t="s">
        <v>177</v>
      </c>
      <c r="B22" s="91">
        <v>511</v>
      </c>
      <c r="C22" s="167" t="s">
        <v>150</v>
      </c>
      <c r="D22" s="167" t="s">
        <v>150</v>
      </c>
      <c r="E22" s="91">
        <v>2</v>
      </c>
      <c r="F22" s="91">
        <v>0.1</v>
      </c>
      <c r="G22" s="2" t="s">
        <v>172</v>
      </c>
    </row>
    <row r="23" spans="1:7" x14ac:dyDescent="0.25">
      <c r="A23" s="2" t="s">
        <v>178</v>
      </c>
      <c r="B23" s="91">
        <v>524</v>
      </c>
      <c r="C23" s="167" t="s">
        <v>150</v>
      </c>
      <c r="D23" s="167" t="s">
        <v>150</v>
      </c>
      <c r="E23" s="91">
        <v>1.9</v>
      </c>
      <c r="F23" s="91">
        <v>0.1</v>
      </c>
      <c r="G23" s="2" t="s">
        <v>172</v>
      </c>
    </row>
    <row r="24" spans="1:7" x14ac:dyDescent="0.25">
      <c r="A24" s="2" t="s">
        <v>179</v>
      </c>
      <c r="B24" s="91">
        <v>79</v>
      </c>
      <c r="C24" s="167">
        <v>50</v>
      </c>
      <c r="D24" s="167">
        <v>0.4</v>
      </c>
      <c r="E24" s="91" t="s">
        <v>150</v>
      </c>
      <c r="F24" s="91" t="s">
        <v>150</v>
      </c>
      <c r="G24" s="2" t="s">
        <v>161</v>
      </c>
    </row>
    <row r="25" spans="1:7" x14ac:dyDescent="0.25">
      <c r="A25" s="2" t="s">
        <v>180</v>
      </c>
      <c r="B25" s="91">
        <v>292</v>
      </c>
      <c r="C25" s="167">
        <v>3.4</v>
      </c>
      <c r="D25" s="167">
        <v>0.1</v>
      </c>
      <c r="E25" s="91">
        <v>3.4</v>
      </c>
      <c r="F25" s="91">
        <v>0.1</v>
      </c>
      <c r="G25" s="2" t="s">
        <v>181</v>
      </c>
    </row>
    <row r="26" spans="1:7" x14ac:dyDescent="0.25">
      <c r="A26" s="2" t="s">
        <v>182</v>
      </c>
      <c r="B26" s="91">
        <v>468</v>
      </c>
      <c r="C26" s="167" t="s">
        <v>150</v>
      </c>
      <c r="D26" s="167" t="s">
        <v>150</v>
      </c>
      <c r="E26" s="91">
        <v>2.1</v>
      </c>
      <c r="F26" s="91">
        <v>0.1</v>
      </c>
      <c r="G26" s="2" t="s">
        <v>172</v>
      </c>
    </row>
    <row r="27" spans="1:7" x14ac:dyDescent="0.25">
      <c r="A27" s="2" t="s">
        <v>183</v>
      </c>
      <c r="B27" s="91">
        <v>603</v>
      </c>
      <c r="C27" s="167">
        <v>1.7</v>
      </c>
      <c r="D27" s="167">
        <v>0.1</v>
      </c>
      <c r="E27" s="91" t="s">
        <v>184</v>
      </c>
      <c r="F27" s="91" t="s">
        <v>150</v>
      </c>
    </row>
    <row r="28" spans="1:7" x14ac:dyDescent="0.25">
      <c r="A28" s="2" t="s">
        <v>185</v>
      </c>
      <c r="B28" s="91">
        <v>308</v>
      </c>
      <c r="C28" s="167" t="s">
        <v>150</v>
      </c>
      <c r="D28" s="167" t="s">
        <v>150</v>
      </c>
      <c r="E28" s="91">
        <v>3.2</v>
      </c>
      <c r="F28" s="91">
        <v>0.1</v>
      </c>
      <c r="G28" s="2" t="s">
        <v>172</v>
      </c>
    </row>
    <row r="29" spans="1:7" x14ac:dyDescent="0.25">
      <c r="A29" s="2" t="s">
        <v>186</v>
      </c>
      <c r="B29" s="91">
        <v>1000</v>
      </c>
      <c r="C29" s="167" t="s">
        <v>150</v>
      </c>
      <c r="D29" s="167" t="s">
        <v>150</v>
      </c>
      <c r="E29" s="91">
        <v>0.5</v>
      </c>
      <c r="F29" s="91">
        <v>0.05</v>
      </c>
      <c r="G29" s="2" t="s">
        <v>159</v>
      </c>
    </row>
    <row r="30" spans="1:7" x14ac:dyDescent="0.25">
      <c r="A30" s="2" t="s">
        <v>187</v>
      </c>
      <c r="B30" s="91">
        <v>2000</v>
      </c>
      <c r="C30" s="167">
        <v>0.5</v>
      </c>
      <c r="D30" s="167">
        <v>0.1</v>
      </c>
      <c r="E30" s="91" t="s">
        <v>150</v>
      </c>
      <c r="F30" s="91" t="s">
        <v>150</v>
      </c>
      <c r="G30" s="2" t="s">
        <v>188</v>
      </c>
    </row>
    <row r="31" spans="1:7" x14ac:dyDescent="0.25">
      <c r="A31" s="2" t="s">
        <v>189</v>
      </c>
      <c r="B31" s="91">
        <v>288</v>
      </c>
      <c r="C31" s="167">
        <v>0.35</v>
      </c>
      <c r="D31" s="167">
        <v>0.01</v>
      </c>
      <c r="E31" s="91">
        <v>0.33500000000000002</v>
      </c>
      <c r="F31" s="91">
        <v>0.01</v>
      </c>
      <c r="G31" s="2" t="s">
        <v>190</v>
      </c>
    </row>
    <row r="32" spans="1:7" x14ac:dyDescent="0.25">
      <c r="A32" s="2" t="s">
        <v>191</v>
      </c>
      <c r="B32" s="91">
        <v>82</v>
      </c>
      <c r="C32" s="167">
        <v>50</v>
      </c>
      <c r="D32" s="167">
        <v>0.41</v>
      </c>
      <c r="E32" s="91" t="s">
        <v>150</v>
      </c>
      <c r="F32" s="91" t="s">
        <v>150</v>
      </c>
      <c r="G32" s="2" t="s">
        <v>192</v>
      </c>
    </row>
    <row r="33" spans="1:7" x14ac:dyDescent="0.25">
      <c r="A33" s="2" t="s">
        <v>193</v>
      </c>
      <c r="B33" s="91">
        <v>65</v>
      </c>
      <c r="C33" s="167">
        <v>15</v>
      </c>
      <c r="D33" s="167">
        <v>0.1</v>
      </c>
      <c r="E33" s="91">
        <v>3.1</v>
      </c>
      <c r="F33" s="91">
        <v>0.02</v>
      </c>
      <c r="G33" s="2" t="s">
        <v>170</v>
      </c>
    </row>
    <row r="34" spans="1:7" x14ac:dyDescent="0.25">
      <c r="A34" s="2" t="s">
        <v>194</v>
      </c>
      <c r="B34" s="91">
        <v>431</v>
      </c>
      <c r="C34" s="167" t="s">
        <v>150</v>
      </c>
      <c r="D34" s="167" t="s">
        <v>150</v>
      </c>
      <c r="E34" s="91">
        <v>2.2999999999999998</v>
      </c>
      <c r="F34" s="91">
        <v>0.1</v>
      </c>
      <c r="G34" s="2" t="s">
        <v>172</v>
      </c>
    </row>
    <row r="35" spans="1:7" x14ac:dyDescent="0.25">
      <c r="A35" s="2" t="s">
        <v>195</v>
      </c>
      <c r="B35" s="91">
        <v>538</v>
      </c>
      <c r="C35" s="167" t="s">
        <v>150</v>
      </c>
      <c r="D35" s="167" t="s">
        <v>150</v>
      </c>
      <c r="E35" s="91" t="s">
        <v>196</v>
      </c>
      <c r="F35" s="91" t="s">
        <v>158</v>
      </c>
      <c r="G35" s="2" t="s">
        <v>159</v>
      </c>
    </row>
    <row r="36" spans="1:7" x14ac:dyDescent="0.25">
      <c r="A36" s="2" t="s">
        <v>197</v>
      </c>
      <c r="B36" s="91">
        <v>114</v>
      </c>
      <c r="C36" s="167" t="s">
        <v>150</v>
      </c>
      <c r="D36" s="167" t="s">
        <v>150</v>
      </c>
      <c r="E36" s="91">
        <v>4.4000000000000004</v>
      </c>
      <c r="F36" s="91">
        <v>0.05</v>
      </c>
      <c r="G36" s="2" t="s">
        <v>198</v>
      </c>
    </row>
    <row r="37" spans="1:7" x14ac:dyDescent="0.25">
      <c r="A37" s="2" t="s">
        <v>199</v>
      </c>
      <c r="B37" s="91">
        <v>583</v>
      </c>
      <c r="C37" s="167" t="s">
        <v>150</v>
      </c>
      <c r="D37" s="167" t="s">
        <v>150</v>
      </c>
      <c r="E37" s="91" t="s">
        <v>200</v>
      </c>
      <c r="F37" s="91" t="s">
        <v>158</v>
      </c>
      <c r="G37" s="2" t="s">
        <v>172</v>
      </c>
    </row>
    <row r="38" spans="1:7" x14ac:dyDescent="0.25">
      <c r="A38" s="99" t="s">
        <v>201</v>
      </c>
      <c r="B38" s="165">
        <v>121</v>
      </c>
      <c r="C38" s="166">
        <v>100</v>
      </c>
      <c r="D38" s="166">
        <v>1</v>
      </c>
      <c r="E38" s="165" t="s">
        <v>150</v>
      </c>
      <c r="F38" s="165" t="s">
        <v>150</v>
      </c>
      <c r="G38" s="99" t="s">
        <v>166</v>
      </c>
    </row>
    <row r="39" spans="1:7" x14ac:dyDescent="0.25">
      <c r="A39" s="2" t="s">
        <v>202</v>
      </c>
      <c r="B39" s="91">
        <v>628</v>
      </c>
      <c r="C39" s="167">
        <v>1.6</v>
      </c>
      <c r="D39" s="167">
        <v>0.1</v>
      </c>
      <c r="E39" s="91" t="s">
        <v>203</v>
      </c>
      <c r="F39" s="91">
        <v>0.05</v>
      </c>
      <c r="G39" s="2" t="s">
        <v>204</v>
      </c>
    </row>
    <row r="40" spans="1:7" x14ac:dyDescent="0.25">
      <c r="A40" s="2" t="s">
        <v>205</v>
      </c>
      <c r="B40" s="91">
        <v>1228</v>
      </c>
      <c r="C40" s="167" t="s">
        <v>150</v>
      </c>
      <c r="D40" s="167">
        <v>0.6</v>
      </c>
      <c r="E40" s="91" t="s">
        <v>184</v>
      </c>
      <c r="F40" s="91">
        <v>0.05</v>
      </c>
      <c r="G40" s="2" t="s">
        <v>206</v>
      </c>
    </row>
    <row r="41" spans="1:7" x14ac:dyDescent="0.25">
      <c r="A41" s="99" t="s">
        <v>207</v>
      </c>
      <c r="B41" s="165">
        <v>60</v>
      </c>
      <c r="C41" s="166">
        <v>500</v>
      </c>
      <c r="D41" s="166">
        <v>3</v>
      </c>
      <c r="E41" s="165" t="s">
        <v>150</v>
      </c>
      <c r="F41" s="165" t="s">
        <v>150</v>
      </c>
      <c r="G41" s="99" t="s">
        <v>163</v>
      </c>
    </row>
    <row r="42" spans="1:7" x14ac:dyDescent="0.25">
      <c r="A42" s="2" t="s">
        <v>208</v>
      </c>
      <c r="B42" s="91">
        <v>392</v>
      </c>
      <c r="C42" s="167">
        <v>2.6</v>
      </c>
      <c r="D42" s="167">
        <v>0.1</v>
      </c>
      <c r="E42" s="91" t="s">
        <v>150</v>
      </c>
      <c r="F42" s="91" t="s">
        <v>150</v>
      </c>
      <c r="G42" s="2" t="s">
        <v>209</v>
      </c>
    </row>
    <row r="43" spans="1:7" x14ac:dyDescent="0.25">
      <c r="C43" s="168"/>
      <c r="D43" s="168"/>
    </row>
    <row r="44" spans="1:7" x14ac:dyDescent="0.25">
      <c r="C44" s="168"/>
      <c r="D44" s="168"/>
    </row>
    <row r="45" spans="1:7" x14ac:dyDescent="0.25">
      <c r="A45" s="99" t="s">
        <v>210</v>
      </c>
      <c r="C45" s="168"/>
      <c r="D45" s="168"/>
    </row>
    <row r="46" spans="1:7" x14ac:dyDescent="0.25">
      <c r="A46" s="99" t="s">
        <v>211</v>
      </c>
      <c r="C46" s="168"/>
      <c r="D46" s="168"/>
    </row>
    <row r="47" spans="1:7" x14ac:dyDescent="0.25">
      <c r="A47" s="99" t="s">
        <v>212</v>
      </c>
      <c r="C47" s="168"/>
      <c r="D47" s="168"/>
    </row>
    <row r="48" spans="1:7" x14ac:dyDescent="0.25">
      <c r="A48" s="99" t="s">
        <v>213</v>
      </c>
      <c r="C48" s="168"/>
      <c r="D48" s="168"/>
    </row>
    <row r="49" spans="1:4" x14ac:dyDescent="0.25">
      <c r="A49" s="99" t="s">
        <v>214</v>
      </c>
      <c r="C49" s="168"/>
      <c r="D49" s="168"/>
    </row>
    <row r="50" spans="1:4" x14ac:dyDescent="0.25">
      <c r="A50" s="99" t="s">
        <v>215</v>
      </c>
      <c r="C50" s="168"/>
      <c r="D50" s="168"/>
    </row>
    <row r="51" spans="1:4" x14ac:dyDescent="0.25">
      <c r="A51" s="99" t="s">
        <v>216</v>
      </c>
      <c r="C51" s="168"/>
      <c r="D51" s="168"/>
    </row>
    <row r="52" spans="1:4" x14ac:dyDescent="0.25">
      <c r="A52" s="99" t="s">
        <v>217</v>
      </c>
      <c r="C52" s="168"/>
      <c r="D52" s="168"/>
    </row>
    <row r="53" spans="1:4" x14ac:dyDescent="0.25">
      <c r="A53" s="99" t="s">
        <v>218</v>
      </c>
      <c r="C53" s="168"/>
      <c r="D53" s="168"/>
    </row>
    <row r="54" spans="1:4" x14ac:dyDescent="0.25">
      <c r="A54" s="99" t="s">
        <v>219</v>
      </c>
      <c r="C54" s="168"/>
      <c r="D54" s="168"/>
    </row>
    <row r="55" spans="1:4" x14ac:dyDescent="0.25">
      <c r="A55" s="169" t="s">
        <v>220</v>
      </c>
      <c r="C55" s="168"/>
      <c r="D55" s="168"/>
    </row>
    <row r="56" spans="1:4" x14ac:dyDescent="0.25">
      <c r="A56" s="169" t="s">
        <v>221</v>
      </c>
      <c r="C56" s="168"/>
      <c r="D56" s="168"/>
    </row>
    <row r="57" spans="1:4" x14ac:dyDescent="0.25">
      <c r="A57" s="99" t="s">
        <v>222</v>
      </c>
      <c r="C57" s="168"/>
      <c r="D57" s="168"/>
    </row>
    <row r="58" spans="1:4" x14ac:dyDescent="0.25">
      <c r="A58" s="169" t="s">
        <v>223</v>
      </c>
      <c r="C58" s="168"/>
      <c r="D58" s="168"/>
    </row>
    <row r="59" spans="1:4" x14ac:dyDescent="0.25">
      <c r="A59" s="169" t="s">
        <v>224</v>
      </c>
      <c r="C59" s="168"/>
      <c r="D59" s="168"/>
    </row>
    <row r="60" spans="1:4" x14ac:dyDescent="0.25">
      <c r="A60" s="169" t="s">
        <v>225</v>
      </c>
      <c r="C60" s="168"/>
      <c r="D60" s="168"/>
    </row>
    <row r="61" spans="1:4" x14ac:dyDescent="0.25">
      <c r="A61" s="99" t="s">
        <v>226</v>
      </c>
      <c r="C61" s="168"/>
      <c r="D61" s="168"/>
    </row>
    <row r="62" spans="1:4" x14ac:dyDescent="0.25">
      <c r="C62" s="168"/>
      <c r="D62" s="168"/>
    </row>
    <row r="63" spans="1:4" x14ac:dyDescent="0.25">
      <c r="C63" s="168"/>
      <c r="D63" s="168"/>
    </row>
    <row r="64" spans="1:4" x14ac:dyDescent="0.25">
      <c r="C64" s="168"/>
      <c r="D64" s="168"/>
    </row>
    <row r="65" spans="3:4" x14ac:dyDescent="0.25">
      <c r="C65" s="168"/>
      <c r="D65" s="168"/>
    </row>
  </sheetData>
  <mergeCells count="1">
    <mergeCell ref="G5:H5"/>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Sample Submission</vt:lpstr>
      <vt:lpstr>methods</vt:lpstr>
      <vt:lpstr>sequence</vt:lpstr>
      <vt:lpstr>screenshots</vt:lpstr>
      <vt:lpstr>Rates</vt:lpstr>
      <vt:lpstr>Concentrations</vt:lpstr>
      <vt:lpstr>Salt Tolerances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Priska von Haller</dc:creator>
  <cp:lastModifiedBy>Priska D von Haller</cp:lastModifiedBy>
  <dcterms:created xsi:type="dcterms:W3CDTF">2020-10-27T14:52:23Z</dcterms:created>
  <dcterms:modified xsi:type="dcterms:W3CDTF">2025-08-15T14:55:16Z</dcterms:modified>
</cp:coreProperties>
</file>