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Priska's Stuff\UWPR costcenter\UWPR_Rates\2022\Approved\"/>
    </mc:Choice>
  </mc:AlternateContent>
  <bookViews>
    <workbookView xWindow="-120" yWindow="-120" windowWidth="29040" windowHeight="15990"/>
  </bookViews>
  <sheets>
    <sheet name="Sample Submission" sheetId="3" r:id="rId1"/>
    <sheet name="methods" sheetId="6" r:id="rId2"/>
    <sheet name="sequence" sheetId="7" r:id="rId3"/>
    <sheet name="screenshots" sheetId="8" r:id="rId4"/>
    <sheet name="Rates" sheetId="1" r:id="rId5"/>
    <sheet name="Concentrations" sheetId="4" r:id="rId6"/>
    <sheet name="Salt Tolerances" sheetId="5" r:id="rId7"/>
  </sheets>
  <externalReferences>
    <externalReference r:id="rId8"/>
    <externalReference r:id="rId9"/>
    <externalReference r:id="rId10"/>
  </externalReferences>
  <definedNames>
    <definedName name="In_Out_Both_No">'[1]Selection Options'!$A$15:$A$18</definedName>
    <definedName name="rates" localSheetId="5">[2]Analysis!$I$6:$K$10</definedName>
    <definedName name="rates" localSheetId="1">[2]Analysis!$I$6:$K$10</definedName>
    <definedName name="rates" localSheetId="6">[2]Analysis!$I$6:$K$10</definedName>
    <definedName name="rates" localSheetId="0">[2]Analysis!$I$6:$K$10</definedName>
    <definedName name="rates" localSheetId="2">[2]Analysis!$I$6:$K$10</definedName>
    <definedName name="rates">[3]Analysis!$I$6:$K$10</definedName>
    <definedName name="Yes_No">'[1]Selection Options'!$A$4:$A$5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7" i="3" l="1"/>
  <c r="O63" i="3" l="1"/>
  <c r="P66" i="3"/>
  <c r="Q66" i="3"/>
  <c r="R66" i="3"/>
  <c r="S66" i="3"/>
  <c r="T66" i="3"/>
  <c r="U66" i="3"/>
  <c r="O66" i="3"/>
  <c r="P65" i="3"/>
  <c r="Q65" i="3"/>
  <c r="R65" i="3"/>
  <c r="S65" i="3"/>
  <c r="T65" i="3"/>
  <c r="U65" i="3"/>
  <c r="P64" i="3"/>
  <c r="Q64" i="3"/>
  <c r="R64" i="3"/>
  <c r="S64" i="3"/>
  <c r="T64" i="3"/>
  <c r="U64" i="3"/>
  <c r="O64" i="3"/>
  <c r="O65" i="3"/>
  <c r="I60" i="3"/>
  <c r="D60" i="3"/>
  <c r="F60" i="3" s="1"/>
  <c r="J59" i="3"/>
  <c r="H59" i="3"/>
  <c r="G59" i="3"/>
  <c r="D59" i="3"/>
  <c r="I59" i="3" s="1"/>
  <c r="D58" i="3"/>
  <c r="J58" i="3" s="1"/>
  <c r="D57" i="3"/>
  <c r="I57" i="3" s="1"/>
  <c r="D56" i="3"/>
  <c r="H56" i="3" s="1"/>
  <c r="D55" i="3"/>
  <c r="G55" i="3" s="1"/>
  <c r="D54" i="3"/>
  <c r="F54" i="3" s="1"/>
  <c r="I61" i="3" l="1"/>
  <c r="G60" i="3"/>
  <c r="G61" i="3" s="1"/>
  <c r="F59" i="3"/>
  <c r="F61" i="3" s="1"/>
  <c r="H60" i="3"/>
  <c r="H61" i="3" s="1"/>
  <c r="J60" i="3"/>
  <c r="J61" i="3" s="1"/>
  <c r="P68" i="3" l="1"/>
  <c r="O68" i="3"/>
  <c r="S68" i="3"/>
  <c r="U68" i="3"/>
  <c r="T68" i="3"/>
  <c r="R68" i="3"/>
  <c r="Q68" i="3"/>
  <c r="R70" i="3"/>
  <c r="Q70" i="3"/>
  <c r="P70" i="3"/>
  <c r="U70" i="3"/>
  <c r="O70" i="3"/>
  <c r="T70" i="3"/>
  <c r="S70" i="3"/>
  <c r="U72" i="3"/>
  <c r="T72" i="3"/>
  <c r="S72" i="3"/>
  <c r="R72" i="3"/>
  <c r="Q72" i="3"/>
  <c r="P72" i="3"/>
  <c r="O72" i="3"/>
  <c r="Q69" i="3"/>
  <c r="P69" i="3"/>
  <c r="O69" i="3"/>
  <c r="T69" i="3"/>
  <c r="U69" i="3"/>
  <c r="S69" i="3"/>
  <c r="R69" i="3"/>
  <c r="S71" i="3"/>
  <c r="R71" i="3"/>
  <c r="Q71" i="3"/>
  <c r="P71" i="3"/>
  <c r="O71" i="3"/>
  <c r="U71" i="3"/>
  <c r="T71" i="3"/>
  <c r="C39" i="1" l="1"/>
  <c r="K37" i="1"/>
  <c r="K39" i="1" s="1"/>
  <c r="J37" i="1"/>
  <c r="J39" i="1" s="1"/>
  <c r="I37" i="1"/>
  <c r="I39" i="1" s="1"/>
  <c r="H37" i="1"/>
  <c r="H39" i="1" s="1"/>
  <c r="G37" i="1"/>
  <c r="G39" i="1" s="1"/>
  <c r="F37" i="1"/>
  <c r="F39" i="1" s="1"/>
  <c r="E37" i="1"/>
  <c r="E39" i="1" s="1"/>
  <c r="C33" i="1"/>
  <c r="K19" i="1"/>
  <c r="K21" i="1" s="1"/>
  <c r="J19" i="1"/>
  <c r="J21" i="1" s="1"/>
  <c r="I19" i="1"/>
  <c r="I21" i="1" s="1"/>
  <c r="H19" i="1"/>
  <c r="H21" i="1" s="1"/>
  <c r="G19" i="1"/>
  <c r="G21" i="1" s="1"/>
  <c r="G23" i="1" s="1"/>
  <c r="F19" i="1"/>
  <c r="F21" i="1" s="1"/>
  <c r="E19" i="1"/>
  <c r="E21" i="1" s="1"/>
  <c r="K23" i="1" l="1"/>
  <c r="K24" i="1"/>
  <c r="I23" i="1"/>
  <c r="I24" i="1"/>
  <c r="J24" i="1"/>
  <c r="J23" i="1"/>
  <c r="E42" i="1"/>
  <c r="E41" i="1"/>
  <c r="K41" i="1"/>
  <c r="K42" i="1"/>
  <c r="E23" i="1"/>
  <c r="E24" i="1"/>
  <c r="H41" i="1"/>
  <c r="H42" i="1"/>
  <c r="I41" i="1"/>
  <c r="I42" i="1"/>
  <c r="H24" i="1"/>
  <c r="H23" i="1"/>
  <c r="F41" i="1"/>
  <c r="F42" i="1"/>
  <c r="G42" i="1"/>
  <c r="G41" i="1"/>
  <c r="F23" i="1"/>
  <c r="F24" i="1"/>
  <c r="J42" i="1"/>
  <c r="J41" i="1"/>
  <c r="G24" i="1"/>
</calcChain>
</file>

<file path=xl/comments1.xml><?xml version="1.0" encoding="utf-8"?>
<comments xmlns="http://schemas.openxmlformats.org/spreadsheetml/2006/main">
  <authors>
    <author>Priska von Haller</author>
    <author>Priska</author>
  </authors>
  <commentList>
    <comment ref="A13" authorId="0" shapeId="0">
      <text>
        <r>
          <rPr>
            <b/>
            <sz val="9"/>
            <color indexed="81"/>
            <rFont val="Tahoma"/>
            <family val="2"/>
          </rPr>
          <t>required</t>
        </r>
      </text>
    </comment>
    <comment ref="B15" authorId="1" shapeId="0">
      <text>
        <r>
          <rPr>
            <b/>
            <sz val="9"/>
            <color indexed="81"/>
            <rFont val="Tahoma"/>
            <family val="2"/>
          </rPr>
          <t xml:space="preserve">NOTE: </t>
        </r>
        <r>
          <rPr>
            <sz val="9"/>
            <color indexed="81"/>
            <rFont val="Tahoma"/>
            <family val="2"/>
          </rPr>
          <t>your PI will receive an email when UWPR personnel schedules instrument time</t>
        </r>
      </text>
    </comment>
    <comment ref="G16" authorId="1" shapeId="0">
      <text>
        <r>
          <rPr>
            <b/>
            <sz val="9"/>
            <color indexed="81"/>
            <rFont val="Tahoma"/>
            <family val="2"/>
          </rPr>
          <t>enter budget number for your project online
and make sure the budget number online is current</t>
        </r>
      </text>
    </comment>
    <comment ref="A22" authorId="0" shapeId="0">
      <text>
        <r>
          <rPr>
            <b/>
            <sz val="9"/>
            <color indexed="81"/>
            <rFont val="Tahoma"/>
            <family val="2"/>
          </rPr>
          <t>required</t>
        </r>
      </text>
    </comment>
    <comment ref="A23" authorId="0" shapeId="0">
      <text>
        <r>
          <rPr>
            <b/>
            <sz val="9"/>
            <color indexed="81"/>
            <rFont val="Tahoma"/>
            <family val="2"/>
          </rPr>
          <t>required</t>
        </r>
      </text>
    </comment>
    <comment ref="A24" authorId="0" shapeId="0">
      <text>
        <r>
          <rPr>
            <b/>
            <sz val="9"/>
            <color indexed="81"/>
            <rFont val="Tahoma"/>
            <family val="2"/>
          </rPr>
          <t>required</t>
        </r>
      </text>
    </comment>
  </commentList>
</comments>
</file>

<file path=xl/comments2.xml><?xml version="1.0" encoding="utf-8"?>
<comments xmlns="http://schemas.openxmlformats.org/spreadsheetml/2006/main">
  <authors>
    <author>Priska von Haller</author>
  </authors>
  <commentList>
    <comment ref="C23" authorId="0" shapeId="0">
      <text>
        <r>
          <rPr>
            <sz val="9"/>
            <color indexed="81"/>
            <rFont val="Tahoma"/>
            <family val="2"/>
          </rPr>
          <t xml:space="preserve">Non-refundable sign up fee of 10% is applied when instrument time is scheduled via the web portal:
</t>
        </r>
      </text>
    </comment>
    <comment ref="C24" authorId="0" shapeId="0">
      <text>
        <r>
          <rPr>
            <sz val="9"/>
            <color indexed="81"/>
            <rFont val="Tahoma"/>
            <family val="2"/>
          </rPr>
          <t>The remaining 90% of the total cost will be applied only if instrument time is used, i.e. not canceled by user:</t>
        </r>
      </text>
    </comment>
    <comment ref="C41" authorId="0" shapeId="0">
      <text>
        <r>
          <rPr>
            <sz val="9"/>
            <color indexed="81"/>
            <rFont val="Tahoma"/>
            <family val="2"/>
          </rPr>
          <t xml:space="preserve">Non-refundable sign up fee of 10% is applied when instrument time is scheduled via the web portal:
</t>
        </r>
      </text>
    </comment>
    <comment ref="C42" authorId="0" shapeId="0">
      <text>
        <r>
          <rPr>
            <sz val="9"/>
            <color indexed="81"/>
            <rFont val="Tahoma"/>
            <family val="2"/>
          </rPr>
          <t>The remaining 90% of the total cost will be applied only if instrument time is used, i.e. not canceled by user:</t>
        </r>
      </text>
    </comment>
  </commentList>
</comments>
</file>

<file path=xl/sharedStrings.xml><?xml version="1.0" encoding="utf-8"?>
<sst xmlns="http://schemas.openxmlformats.org/spreadsheetml/2006/main" count="395" uniqueCount="296">
  <si>
    <t>Instrumentation:</t>
  </si>
  <si>
    <t>TSQA</t>
  </si>
  <si>
    <t>TSQ Altis</t>
  </si>
  <si>
    <t>TSQV</t>
  </si>
  <si>
    <t>TSQ Vantage</t>
  </si>
  <si>
    <t>Exploris</t>
  </si>
  <si>
    <t>Orbitrap Exploris</t>
  </si>
  <si>
    <t>QE+</t>
  </si>
  <si>
    <t>Q Exactive plus</t>
  </si>
  <si>
    <t>Elite</t>
  </si>
  <si>
    <t>Orbitrap Velos Elite</t>
  </si>
  <si>
    <t>Fusion</t>
  </si>
  <si>
    <t>Orbitrap Fusion</t>
  </si>
  <si>
    <t>Lumos</t>
  </si>
  <si>
    <t>Orbitrap Fusion Lumos</t>
  </si>
  <si>
    <t>for a detailed description check out our resources webpage</t>
  </si>
  <si>
    <t>UW Internal Rates Without Labor</t>
  </si>
  <si>
    <t>QE +</t>
  </si>
  <si>
    <t>Hourly Rate</t>
  </si>
  <si>
    <t>Enter the number of hours here:</t>
  </si>
  <si>
    <t>Total instrument time:</t>
  </si>
  <si>
    <t>Setup fee per consecutive time block</t>
  </si>
  <si>
    <t>Total Cost:</t>
  </si>
  <si>
    <t>non refundable sign-up fee is 10% of the total cost</t>
  </si>
  <si>
    <t>Used instrument time is 90% of the total cost</t>
  </si>
  <si>
    <t>UW Internal Rates With Additional Labor</t>
  </si>
  <si>
    <t>last updated</t>
  </si>
  <si>
    <r>
      <t xml:space="preserve">Buffer A:     0.1% Formic Acid in Water </t>
    </r>
    <r>
      <rPr>
        <sz val="11"/>
        <color theme="0" tint="-0.34998626667073579"/>
        <rFont val="Calibri"/>
        <family val="2"/>
        <scheme val="minor"/>
      </rPr>
      <t>(Optima™ LC/MS, Solvent Blends, Fisher Chemical)</t>
    </r>
  </si>
  <si>
    <r>
      <t>Buffer B:     0.1% Formic Acid in Acetonitrile</t>
    </r>
    <r>
      <rPr>
        <sz val="11"/>
        <color theme="0" tint="-0.34998626667073579"/>
        <rFont val="Calibri"/>
        <family val="2"/>
        <scheme val="minor"/>
      </rPr>
      <t xml:space="preserve"> (Optima™ LC/MS, Solvent Blends, Fisher Chemical)</t>
    </r>
  </si>
  <si>
    <t>Trapping default:     2% B / 98% A for 10 min at 2 µl/min</t>
  </si>
  <si>
    <t>Enter the number of samples, replicate analyses per sample, blanks and QC's to calculate the time needed for the analysis:</t>
  </si>
  <si>
    <t>Number of samples:</t>
  </si>
  <si>
    <t>Number of replicate LC-MS analyses per sample:</t>
  </si>
  <si>
    <t>Number of blanks:</t>
  </si>
  <si>
    <t>Analytical Gradients:</t>
  </si>
  <si>
    <t>Short</t>
  </si>
  <si>
    <t>Medium</t>
  </si>
  <si>
    <t>Long</t>
  </si>
  <si>
    <t>Extra long</t>
  </si>
  <si>
    <t>Custom</t>
  </si>
  <si>
    <t>Short [60 mins]</t>
  </si>
  <si>
    <r>
      <t xml:space="preserve">Short:            5 - 30% B in 60 mins; 80% B for 10min;  2% B for 30 mins, 10 min trapping </t>
    </r>
    <r>
      <rPr>
        <sz val="11"/>
        <color theme="1"/>
        <rFont val="Wingdings"/>
        <charset val="2"/>
      </rPr>
      <t>à</t>
    </r>
    <r>
      <rPr>
        <sz val="11"/>
        <color theme="1"/>
        <rFont val="Calibri"/>
        <family val="2"/>
      </rPr>
      <t xml:space="preserve"> total analysis time = 110 mins per LC-MS run</t>
    </r>
  </si>
  <si>
    <t>Medium [90 mins] (default)</t>
  </si>
  <si>
    <t>Long [120 mins]</t>
  </si>
  <si>
    <t>Extra long [180 mins]</t>
  </si>
  <si>
    <t>Custom specify your own:</t>
  </si>
  <si>
    <t>QC (quality control)</t>
  </si>
  <si>
    <t>QC (AngioNeuro std) runs, analysis time is 75 min per QC</t>
  </si>
  <si>
    <t>blanks</t>
  </si>
  <si>
    <t>Analysis time [min]</t>
  </si>
  <si>
    <t>UWPR sample submission form for LC-MS/MS analyses:</t>
  </si>
  <si>
    <t xml:space="preserve">Only samples ready for mass spectrometry analysis are accepted. At this time we do not offer any sample preparation. </t>
  </si>
  <si>
    <t>Radioactive samples are not allowed!</t>
  </si>
  <si>
    <t>Before submitting any samples:</t>
  </si>
  <si>
    <r>
      <t xml:space="preserve">              </t>
    </r>
    <r>
      <rPr>
        <sz val="11"/>
        <color theme="1"/>
        <rFont val="Wingdings"/>
        <charset val="2"/>
      </rPr>
      <t>à</t>
    </r>
    <r>
      <rPr>
        <sz val="11"/>
        <color theme="1"/>
        <rFont val="Calibri"/>
        <family val="2"/>
        <scheme val="minor"/>
      </rPr>
      <t xml:space="preserve">      Please contact us to discuss your project.</t>
    </r>
  </si>
  <si>
    <r>
      <t xml:space="preserve">              </t>
    </r>
    <r>
      <rPr>
        <sz val="11"/>
        <color theme="1"/>
        <rFont val="Wingdings"/>
        <charset val="2"/>
      </rPr>
      <t>à</t>
    </r>
    <r>
      <rPr>
        <sz val="11"/>
        <color theme="1"/>
        <rFont val="Calibri"/>
        <family val="2"/>
        <scheme val="minor"/>
      </rPr>
      <t xml:space="preserve">      Create a project and submit billing information online and make sure you select “Mass Spec. analysis by UWPR personnel?”:</t>
    </r>
  </si>
  <si>
    <t>Then complete this form and upload it to your project online and email priska@uw.edu to coordinate a time to drop off your samples.</t>
  </si>
  <si>
    <t>Once we receive this form and your samples we schedule the instrument time needed for the analysis. Note: cancellation time is 48hrs, 10%  (of total cost) sign up fee is non-refundable.</t>
  </si>
  <si>
    <r>
      <t xml:space="preserve">Customer Information </t>
    </r>
    <r>
      <rPr>
        <i/>
        <sz val="12"/>
        <color theme="1"/>
        <rFont val="Calibri"/>
        <family val="2"/>
        <scheme val="minor"/>
      </rPr>
      <t>(all fields required)</t>
    </r>
  </si>
  <si>
    <t>Principal Investigator (PI):</t>
  </si>
  <si>
    <t>Submission Date</t>
  </si>
  <si>
    <t>PI is aware of and approved this order?</t>
  </si>
  <si>
    <t>Project #</t>
  </si>
  <si>
    <t>Submitted by</t>
  </si>
  <si>
    <t>Phone</t>
  </si>
  <si>
    <t>Email address:</t>
  </si>
  <si>
    <t>Total instrument hours</t>
  </si>
  <si>
    <t>see below how to calculate the time you need, note time is scheduled in full blocks, sign-up fee is non refundable</t>
  </si>
  <si>
    <t>Sample information</t>
  </si>
  <si>
    <t>Brief description:</t>
  </si>
  <si>
    <t xml:space="preserve">e.g. sample1, blank, sample2,  QC, sample3  …. </t>
  </si>
  <si>
    <t>Sample’s Return Requested?</t>
  </si>
  <si>
    <r>
      <t>samples unclaimed within two weeks of analysis will be discarded, sample storage at -20</t>
    </r>
    <r>
      <rPr>
        <vertAlign val="superscript"/>
        <sz val="11"/>
        <color theme="1"/>
        <rFont val="Calibri"/>
        <family val="2"/>
        <scheme val="minor"/>
      </rPr>
      <t>o</t>
    </r>
    <r>
      <rPr>
        <sz val="11"/>
        <color theme="1"/>
        <rFont val="Calibri"/>
        <family val="2"/>
        <scheme val="minor"/>
      </rPr>
      <t>C</t>
    </r>
  </si>
  <si>
    <t xml:space="preserve">Sample Format (please select): </t>
  </si>
  <si>
    <t>Concentration (µg or µg/µl)</t>
  </si>
  <si>
    <t>µg/µl</t>
  </si>
  <si>
    <t>µg (if dry)</t>
  </si>
  <si>
    <t>complex peptide mixture: 0.1-0.5µg on column for QE, Fusion/Lumos and 1-2 µg on column for Orbitrap XL</t>
  </si>
  <si>
    <t>Injection volume per LC-MS run</t>
  </si>
  <si>
    <t>µl</t>
  </si>
  <si>
    <t>range 1-8 µl</t>
  </si>
  <si>
    <t>single peptide 0.1-0.5 pmol  on column for QE, Fusion/Lumos and 0.5-2pmol on column for Orbitrap XL</t>
  </si>
  <si>
    <t>Method of Purification</t>
  </si>
  <si>
    <t>Sample Composition (salts, buffers, pH etc.):</t>
  </si>
  <si>
    <t>Reduction &amp; Alkylation:</t>
  </si>
  <si>
    <t>Modifications:</t>
  </si>
  <si>
    <t>Modification detail (e.g. 10-plex etc.):</t>
  </si>
  <si>
    <t>Amino Acids Modified:</t>
  </si>
  <si>
    <t>Digestion Enzyme (other than Trypsin):</t>
  </si>
  <si>
    <t>Analysis details:</t>
  </si>
  <si>
    <t>Column information:</t>
  </si>
  <si>
    <t>Analytical column ID 75 µm, beads Dr. Maisch ReprosilPur C18AQ  5µm  120Å,    length 35 cm</t>
  </si>
  <si>
    <t>cm (specify custom length if desired)</t>
  </si>
  <si>
    <t>Trap column ID 100 µm, beads Dr. Maisch ReprosilPur C18AQ  5µm  120Å,             length 3 cm</t>
  </si>
  <si>
    <t>Gradient information:</t>
  </si>
  <si>
    <r>
      <t xml:space="preserve">Gradient default (Medium):      5 - 30% B in 90 mins; 80% B for 10min;  2% B for 30 mins, 10 min trapping  </t>
    </r>
    <r>
      <rPr>
        <sz val="11"/>
        <color theme="1"/>
        <rFont val="Wingdings"/>
        <charset val="2"/>
      </rPr>
      <t>à</t>
    </r>
    <r>
      <rPr>
        <sz val="11"/>
        <color theme="1"/>
        <rFont val="Calibri"/>
        <family val="2"/>
        <scheme val="minor"/>
      </rPr>
      <t xml:space="preserve">  total analysis time = ~140 mins per LC-MS run</t>
    </r>
  </si>
  <si>
    <t>To specify different gradient list here and check the checkbox below:</t>
  </si>
  <si>
    <t>Number of extra QC (standards):</t>
  </si>
  <si>
    <t># analyses</t>
  </si>
  <si>
    <t>min run time per blank is 40 min</t>
  </si>
  <si>
    <t>Est. total hrs:</t>
  </si>
  <si>
    <t>incl. 2 hrs minimum setup (colunn preparation, hookup, equilibration and 1 QC)</t>
  </si>
  <si>
    <t>Select Instrument</t>
  </si>
  <si>
    <t>Cost Estimate:</t>
  </si>
  <si>
    <t>Hourly rate</t>
  </si>
  <si>
    <t>Setup fee</t>
  </si>
  <si>
    <t>MS acquisition</t>
  </si>
  <si>
    <t>if left blank we use UWPR default method settings</t>
  </si>
  <si>
    <t>Gradient:</t>
  </si>
  <si>
    <t>Full scan</t>
  </si>
  <si>
    <t>m/z range:</t>
  </si>
  <si>
    <t>Resolution:</t>
  </si>
  <si>
    <t>MS/MS scan</t>
  </si>
  <si>
    <t>Top N/cyle time:</t>
  </si>
  <si>
    <t>Specify and additional settings or scans:</t>
  </si>
  <si>
    <t>Non-refundable sign up fee of 10% is applied when instrument time is scheduled via the web portal</t>
  </si>
  <si>
    <t>Database Search Information</t>
  </si>
  <si>
    <t>The remaining 90% of the total cost will be applied only if instrument time is used, i.e. not canceled</t>
  </si>
  <si>
    <t xml:space="preserve">Database search performed by UWPR? </t>
  </si>
  <si>
    <t xml:space="preserve">Note this is just an estimate based on the information you provided in this document. </t>
  </si>
  <si>
    <t>Database search includes Comet search, and Peptide/Protein profit analysis, please discuss details with Jimmy engj@uw.edu</t>
  </si>
  <si>
    <t xml:space="preserve">The actual cost will be determined after your samples are analyzed and reported in our online system. </t>
  </si>
  <si>
    <t>Taxonomy (species):</t>
  </si>
  <si>
    <t xml:space="preserve">If desired, select modifications to be searched below </t>
  </si>
  <si>
    <t>describe labels (10 plex, Lys label… ):</t>
  </si>
  <si>
    <t>Specify amino acid(s) and mass:</t>
  </si>
  <si>
    <t>aa</t>
  </si>
  <si>
    <t>mass (monoisotopic)</t>
  </si>
  <si>
    <r>
      <t xml:space="preserve">Medium:      5 - 30% B in 90 mins; 80% B for 10min;  2% B for 30 mins, 10 min trapping </t>
    </r>
    <r>
      <rPr>
        <sz val="12"/>
        <color theme="1"/>
        <rFont val="Wingdings"/>
        <charset val="2"/>
      </rPr>
      <t>à</t>
    </r>
    <r>
      <rPr>
        <sz val="12"/>
        <color theme="1"/>
        <rFont val="Calibri"/>
        <family val="2"/>
        <scheme val="minor"/>
      </rPr>
      <t xml:space="preserve"> total analysis time = 140 mins per LC-MS run</t>
    </r>
  </si>
  <si>
    <t>Recommended concentrations</t>
  </si>
  <si>
    <t>In-solution samples</t>
  </si>
  <si>
    <t>At least several hundred femtomole of protein in 10-20 µL of sample</t>
  </si>
  <si>
    <t>Injection volume 1-5 µl is ideal, up to 8µl max</t>
  </si>
  <si>
    <t>For complex mixtures up to 0.5µg (QE/Fusion/Lumos) or up to 1- 2 µg (OT-XL) on column  per injection</t>
  </si>
  <si>
    <t>MRM on TSQVantage: some peptides can be quantified in the low amol range (~10 amol) others require more like low fmol</t>
  </si>
  <si>
    <t>General Advice:</t>
  </si>
  <si>
    <t>Samples can be submitted in solution (min 10-20 µL volume). Avoid any detergents and unnecessary sample buffers. For a comprehensive list of buffers and salts compatible with mass spectrometry, please see the Salt Tolerance Table. A BCA or Bradford assay (or similar) should be done to estimate the amount of protein in solution before submission and the amount indicated on the form.  Ideally, we would like several hundred femtomoles to 1 pmol of protein for identification. If you need to clean up your sample, you can find some tips on our website:</t>
  </si>
  <si>
    <t>http://www.proteomicsresource.washington.edu/protocols03/</t>
  </si>
  <si>
    <t>In-gel-digest samples</t>
  </si>
  <si>
    <t>Start with min of one picomole of protein (in gel)</t>
  </si>
  <si>
    <t>General Advice about in-gel digestion:</t>
  </si>
  <si>
    <t xml:space="preserve">It is very kritical to avoid contaminations, particularly keratin from skin and hair. Work clean, wipe all surfaces that come in contact with the gel e.g. with ethanol and wear gloves at all times. </t>
  </si>
  <si>
    <t>There are many protocols out there, including on our website.</t>
  </si>
  <si>
    <t>http://www.proteomicsresource.washington.edu/protocols03/ingeldigestion.php</t>
  </si>
  <si>
    <t>https://tools.thermofisher.com/content/sfs/brochures/TR0050-Stained-gels-for-MS.pdf</t>
  </si>
  <si>
    <t xml:space="preserve">We recommend gels be stained with either Commassie Blue or Sypro Ruby. These produce the best results. Stains with colloidal coomassie G-250 generally produce “better stains”, most common commassie blue stains are capatible with mass spectrometry. Silver stained gels generally produce less robust results because they modify the proteins and crosslink the peptides to the gels. If you need to use silver stains, they must be mass spec compatible. Most commercial suppliers will indicate this on their product insert. </t>
  </si>
  <si>
    <t>e.g.</t>
  </si>
  <si>
    <t>Pierce Silver Stain Kit for Mass Spectrometry</t>
  </si>
  <si>
    <t>Avoid contaminations:</t>
  </si>
  <si>
    <t>Contaminations compete with your peptides of interest!</t>
  </si>
  <si>
    <t>Contaminants bind to your column, preventing peptides to bind</t>
  </si>
  <si>
    <t>Contaminants will be analyzed by the mass spec, the more MS2 scans are wasted on contaminants, the fewer MS2 scans are available to identify your peptides</t>
  </si>
  <si>
    <t>Contaminants can clog columns costing you instrument time.</t>
  </si>
  <si>
    <t>Contaminants can reduce instrument sensitivity, we will charge you for instrument cleaning minimum of 2 days or 48hrs.</t>
  </si>
  <si>
    <t>Salt tolerances:</t>
  </si>
  <si>
    <t>no salts!</t>
  </si>
  <si>
    <t>salt tolerances</t>
  </si>
  <si>
    <t>Detergent tolerances:</t>
  </si>
  <si>
    <t>no detergents!</t>
  </si>
  <si>
    <t>detergent tolerances</t>
  </si>
  <si>
    <t>Lipids:</t>
  </si>
  <si>
    <t>no lipids!</t>
  </si>
  <si>
    <t>Other ources for contamination</t>
  </si>
  <si>
    <t>glassware previously exposed to detergents</t>
  </si>
  <si>
    <t>Avoid Contaminations (pdf)</t>
  </si>
  <si>
    <t>plastics</t>
  </si>
  <si>
    <t>acids contaminated with plastic from pipett tips</t>
  </si>
  <si>
    <t>contaminations</t>
  </si>
  <si>
    <t>Detergents (e.g. Triton, SDS)</t>
  </si>
  <si>
    <t>PEG</t>
  </si>
  <si>
    <t>Polymers</t>
  </si>
  <si>
    <t>Sephadex</t>
  </si>
  <si>
    <t>DTT</t>
  </si>
  <si>
    <t>BME</t>
  </si>
  <si>
    <t>HEPES (or other non-volatile buffer)</t>
  </si>
  <si>
    <t>EDTA</t>
  </si>
  <si>
    <t>Phosphate salts</t>
  </si>
  <si>
    <t>Flag tag elution</t>
  </si>
  <si>
    <t>Elution reagents</t>
  </si>
  <si>
    <t>Protease inhibitors (e.g. AEBSF, Roche Mini Complete, aprotinin, leupeptin)</t>
  </si>
  <si>
    <t>Phosphatase inhibitors</t>
  </si>
  <si>
    <t>Any enzymes</t>
  </si>
  <si>
    <t>Reduction and alkylation</t>
  </si>
  <si>
    <t>Denaturants (e.g. urea)</t>
  </si>
  <si>
    <t>This table for Salt Tolaraces is originally from the Scripps website, but we are adding new concentrations as they become available.:</t>
  </si>
  <si>
    <t>http://masspec.scripps.edu/services/proteomics/images/saltbuffer.pdf</t>
  </si>
  <si>
    <r>
      <rPr>
        <sz val="11"/>
        <rFont val="Calibri"/>
        <family val="2"/>
        <scheme val="minor"/>
      </rPr>
      <t>Surfactant, Buffer and Salt</t>
    </r>
  </si>
  <si>
    <r>
      <rPr>
        <sz val="11"/>
        <rFont val="Calibri"/>
        <family val="2"/>
        <scheme val="minor"/>
      </rPr>
      <t xml:space="preserve">Mw
</t>
    </r>
    <r>
      <rPr>
        <sz val="10"/>
        <rFont val="Calibri"/>
        <family val="2"/>
        <scheme val="minor"/>
      </rPr>
      <t>(g/mol.)</t>
    </r>
  </si>
  <si>
    <t>MALDI
(mM)</t>
  </si>
  <si>
    <t>MALDI
(wt.%)</t>
  </si>
  <si>
    <r>
      <rPr>
        <sz val="11"/>
        <rFont val="Calibri"/>
        <family val="2"/>
        <scheme val="minor"/>
      </rPr>
      <t>ESI
(mM)</t>
    </r>
  </si>
  <si>
    <r>
      <rPr>
        <sz val="11"/>
        <rFont val="Calibri"/>
        <family val="2"/>
        <scheme val="minor"/>
      </rPr>
      <t>ESI
(wt.%)</t>
    </r>
  </si>
  <si>
    <r>
      <t>Reference</t>
    </r>
    <r>
      <rPr>
        <sz val="7"/>
        <rFont val="Calibri"/>
        <family val="2"/>
        <scheme val="minor"/>
      </rPr>
      <t>*</t>
    </r>
  </si>
  <si>
    <t>BICINE</t>
  </si>
  <si>
    <t>n. a.</t>
  </si>
  <si>
    <t>B</t>
  </si>
  <si>
    <t>Brij</t>
  </si>
  <si>
    <t>G</t>
  </si>
  <si>
    <t>CHAPS</t>
  </si>
  <si>
    <t>G,C, E</t>
  </si>
  <si>
    <t>CTAB</t>
  </si>
  <si>
    <t>&lt;3.5</t>
  </si>
  <si>
    <t>&lt;0.1</t>
  </si>
  <si>
    <t>F</t>
  </si>
  <si>
    <t>Dithiothreitol</t>
  </si>
  <si>
    <t>D</t>
  </si>
  <si>
    <t>Glycerol</t>
  </si>
  <si>
    <t>C, D</t>
  </si>
  <si>
    <t>Guanidine, HCl</t>
  </si>
  <si>
    <t>HEPES</t>
  </si>
  <si>
    <t>A, B</t>
  </si>
  <si>
    <t>IGEPAL CA-630</t>
  </si>
  <si>
    <t>LDAO</t>
  </si>
  <si>
    <t>&lt;4.4</t>
  </si>
  <si>
    <t>C, F</t>
  </si>
  <si>
    <t>n- Hexyl glucoside</t>
  </si>
  <si>
    <t>E</t>
  </si>
  <si>
    <t>NaCl</t>
  </si>
  <si>
    <t>NaHPO4</t>
  </si>
  <si>
    <t>B, C, D, F</t>
  </si>
  <si>
    <t>n-Dodecyl glucoside</t>
  </si>
  <si>
    <t>n-Dodecyl maltoside</t>
  </si>
  <si>
    <t>n-Dodecyl sucrose</t>
  </si>
  <si>
    <t>NH4HCO3</t>
  </si>
  <si>
    <t>N-Octyl-  -glucopyranoside</t>
  </si>
  <si>
    <t>C, E,G</t>
  </si>
  <si>
    <t>n-Octyl sucrose</t>
  </si>
  <si>
    <t>NP-40</t>
  </si>
  <si>
    <t>n.a.</t>
  </si>
  <si>
    <t>Octyl thioglucoside</t>
  </si>
  <si>
    <t>PEG1000</t>
  </si>
  <si>
    <t>PEG2000</t>
  </si>
  <si>
    <t>C,</t>
  </si>
  <si>
    <t>SDS</t>
  </si>
  <si>
    <t>C, D, E, F</t>
  </si>
  <si>
    <t>Sodium Acetate</t>
  </si>
  <si>
    <t>B, C</t>
  </si>
  <si>
    <t>Sodium Azide</t>
  </si>
  <si>
    <t>Sodium Cholate</t>
  </si>
  <si>
    <t>Sodium Taurocholate</t>
  </si>
  <si>
    <t>&lt;1.9</t>
  </si>
  <si>
    <t>TFA</t>
  </si>
  <si>
    <t>Pri. Comm.</t>
  </si>
  <si>
    <t>Thesit</t>
  </si>
  <si>
    <t>&lt;1.7</t>
  </si>
  <si>
    <t>TRIS</t>
  </si>
  <si>
    <t>Triton X-100,</t>
  </si>
  <si>
    <t>&lt;1.6</t>
  </si>
  <si>
    <t>C, E, G</t>
  </si>
  <si>
    <t>Tween20</t>
  </si>
  <si>
    <t>E, G</t>
  </si>
  <si>
    <t>Urea</t>
  </si>
  <si>
    <t>Zwittergent, 3-16</t>
  </si>
  <si>
    <t>C</t>
  </si>
  <si>
    <r>
      <rPr>
        <sz val="11"/>
        <rFont val="Calibri"/>
        <family val="2"/>
        <scheme val="minor"/>
      </rPr>
      <t>*Note:        When multiple recommendations were available, the lower (or lowest)</t>
    </r>
  </si>
  <si>
    <r>
      <rPr>
        <sz val="11"/>
        <rFont val="Calibri"/>
        <family val="2"/>
        <scheme val="minor"/>
      </rPr>
      <t>concentration was chosen.</t>
    </r>
  </si>
  <si>
    <r>
      <rPr>
        <sz val="11"/>
        <rFont val="Calibri"/>
        <family val="2"/>
        <scheme val="minor"/>
      </rPr>
      <t>HEPES:      N-[2-hydroxyethyl]piperazine-N’-[2-ethanesulfonic acid]</t>
    </r>
  </si>
  <si>
    <r>
      <rPr>
        <sz val="11"/>
        <rFont val="Calibri"/>
        <family val="2"/>
        <scheme val="minor"/>
      </rPr>
      <t>TRIS:         Tris[hydroxymethyl]aminomethane acetate</t>
    </r>
  </si>
  <si>
    <r>
      <rPr>
        <sz val="11"/>
        <rFont val="Calibri"/>
        <family val="2"/>
        <scheme val="minor"/>
      </rPr>
      <t>BICINE:     N,N-bis[2-hydroxyethyl]glycine</t>
    </r>
  </si>
  <si>
    <r>
      <rPr>
        <sz val="11"/>
        <rFont val="Calibri"/>
        <family val="2"/>
        <scheme val="minor"/>
      </rPr>
      <t>CHAPS:     3-[(3-cholamidopropyl)-dimethylammonio]-1-propane sulfonate</t>
    </r>
  </si>
  <si>
    <r>
      <rPr>
        <sz val="11"/>
        <rFont val="Calibri"/>
        <family val="2"/>
        <scheme val="minor"/>
      </rPr>
      <t>PEG:          polyethylene glycol</t>
    </r>
  </si>
  <si>
    <r>
      <rPr>
        <sz val="11"/>
        <rFont val="Calibri"/>
        <family val="2"/>
        <scheme val="minor"/>
      </rPr>
      <t>LDAO:       Lauryldimethylamine oxide</t>
    </r>
  </si>
  <si>
    <r>
      <rPr>
        <sz val="11"/>
        <rFont val="Calibri"/>
        <family val="2"/>
        <scheme val="minor"/>
      </rPr>
      <t>TFA:          Trifluoroacetic acid</t>
    </r>
  </si>
  <si>
    <r>
      <rPr>
        <b/>
        <sz val="11"/>
        <rFont val="Calibri"/>
        <family val="2"/>
        <scheme val="minor"/>
      </rPr>
      <t>References:</t>
    </r>
  </si>
  <si>
    <r>
      <rPr>
        <sz val="11"/>
        <rFont val="Calibri"/>
        <family val="2"/>
        <scheme val="minor"/>
      </rPr>
      <t xml:space="preserve">A: Kallweit, U. et al. Rapid Comm. Mass Spec. </t>
    </r>
    <r>
      <rPr>
        <b/>
        <sz val="11"/>
        <rFont val="Calibri"/>
        <family val="2"/>
        <scheme val="minor"/>
      </rPr>
      <t>10</t>
    </r>
    <r>
      <rPr>
        <sz val="11"/>
        <rFont val="Calibri"/>
        <family val="2"/>
        <scheme val="minor"/>
      </rPr>
      <t xml:space="preserve">, 845-849, 1996. </t>
    </r>
  </si>
  <si>
    <r>
      <rPr>
        <sz val="11"/>
        <rFont val="Calibri"/>
        <family val="2"/>
        <scheme val="minor"/>
      </rPr>
      <t xml:space="preserve">B: Yao, J. et al. J. Am. Soc. Mass Spectrom </t>
    </r>
    <r>
      <rPr>
        <b/>
        <sz val="11"/>
        <rFont val="Calibri"/>
        <family val="2"/>
        <scheme val="minor"/>
      </rPr>
      <t>9</t>
    </r>
    <r>
      <rPr>
        <sz val="11"/>
        <rFont val="Calibri"/>
        <family val="2"/>
        <scheme val="minor"/>
      </rPr>
      <t>, 805-813, 1998</t>
    </r>
  </si>
  <si>
    <r>
      <rPr>
        <sz val="11"/>
        <rFont val="Calibri"/>
        <family val="2"/>
        <scheme val="minor"/>
      </rPr>
      <t xml:space="preserve">C: Coligan, J. E. et al. In Current Protocols in Protein Science </t>
    </r>
    <r>
      <rPr>
        <b/>
        <sz val="11"/>
        <rFont val="Calibri"/>
        <family val="2"/>
        <scheme val="minor"/>
      </rPr>
      <t>2</t>
    </r>
    <r>
      <rPr>
        <sz val="11"/>
        <rFont val="Calibri"/>
        <family val="2"/>
        <scheme val="minor"/>
      </rPr>
      <t>, unit 16.2</t>
    </r>
  </si>
  <si>
    <t>D: Gevaert, K. et al. ABRF web publication, 1998.</t>
  </si>
  <si>
    <r>
      <rPr>
        <sz val="11"/>
        <rFont val="Calibri"/>
        <family val="2"/>
        <scheme val="minor"/>
      </rPr>
      <t xml:space="preserve">E: Ogorzalek, et al., Protein Science </t>
    </r>
    <r>
      <rPr>
        <b/>
        <sz val="11"/>
        <rFont val="Calibri"/>
        <family val="2"/>
        <scheme val="minor"/>
      </rPr>
      <t>3</t>
    </r>
    <r>
      <rPr>
        <sz val="11"/>
        <rFont val="Calibri"/>
        <family val="2"/>
        <scheme val="minor"/>
      </rPr>
      <t>, 1975-1983.</t>
    </r>
  </si>
  <si>
    <r>
      <rPr>
        <sz val="11"/>
        <rFont val="Calibri"/>
        <family val="2"/>
        <scheme val="minor"/>
      </rPr>
      <t xml:space="preserve">F. Kay, I. and Mallet, A.I. Rapid Comm. Mass Spec. </t>
    </r>
    <r>
      <rPr>
        <b/>
        <sz val="11"/>
        <rFont val="Calibri"/>
        <family val="2"/>
        <scheme val="minor"/>
      </rPr>
      <t>7</t>
    </r>
    <r>
      <rPr>
        <sz val="11"/>
        <rFont val="Calibri"/>
        <family val="2"/>
        <scheme val="minor"/>
      </rPr>
      <t>, 744-746, 1993.</t>
    </r>
  </si>
  <si>
    <t>G: Funk et al. Rapid Commun. Mass Spectrom. 2005; 19: 2986–2988</t>
  </si>
  <si>
    <t>Methods</t>
  </si>
  <si>
    <t>(to be completed by UWPR)</t>
  </si>
  <si>
    <t>Mass Spec method</t>
  </si>
  <si>
    <t>HPLC method</t>
  </si>
  <si>
    <t>to be completed by UWPR</t>
  </si>
  <si>
    <t>File Name</t>
  </si>
  <si>
    <t>Comment</t>
  </si>
  <si>
    <t>Path</t>
  </si>
  <si>
    <t>Instrument Method</t>
  </si>
  <si>
    <t>Inj Vol</t>
  </si>
  <si>
    <t>Position</t>
  </si>
  <si>
    <t>start</t>
  </si>
  <si>
    <t>end</t>
  </si>
  <si>
    <t>*</t>
  </si>
  <si>
    <r>
      <t>Sample label (</t>
    </r>
    <r>
      <rPr>
        <sz val="11"/>
        <color rgb="FFFF0000"/>
        <rFont val="Calibri"/>
        <family val="2"/>
        <scheme val="minor"/>
      </rPr>
      <t>as it appears on vials</t>
    </r>
    <r>
      <rPr>
        <sz val="11"/>
        <color theme="1"/>
        <rFont val="Calibri"/>
        <family val="2"/>
        <scheme val="minor"/>
      </rPr>
      <t>) in the order you want them analyzed:</t>
    </r>
  </si>
  <si>
    <t>Rates effective 11/1/2021 subject to change without notice</t>
  </si>
  <si>
    <t>Revised 10/28/2021</t>
  </si>
  <si>
    <t>Budget  #</t>
  </si>
  <si>
    <t>Make sure the budget number online is current. If you submitted more than one budget/PO number please specify which one should to be used. You can use up to two budget numbers, please specify the percentage for each number.</t>
  </si>
  <si>
    <t>https://proteomicsresource.washington.edu/</t>
  </si>
  <si>
    <t>TIC of samples</t>
  </si>
  <si>
    <t>TIC of QC before samples</t>
  </si>
  <si>
    <t>TIC of QC after samples</t>
  </si>
  <si>
    <r>
      <t xml:space="preserve">Long:              5 - 30% B in 120 mins; 80% B for 10min;  2% B for 30 mins, 10 min trapping </t>
    </r>
    <r>
      <rPr>
        <sz val="11"/>
        <color theme="1"/>
        <rFont val="Wingdings"/>
        <charset val="2"/>
      </rPr>
      <t>à</t>
    </r>
    <r>
      <rPr>
        <sz val="11"/>
        <color theme="1"/>
        <rFont val="Calibri"/>
        <family val="2"/>
        <scheme val="minor"/>
      </rPr>
      <t xml:space="preserve"> total analysis time = 170 mins per LC-MS run</t>
    </r>
  </si>
  <si>
    <r>
      <t xml:space="preserve">Extra long:    5 - 30% B in 180 mins; 80% B for 10min;  2% B for 30 mins, 10 min trapping </t>
    </r>
    <r>
      <rPr>
        <sz val="11"/>
        <color theme="1"/>
        <rFont val="Wingdings"/>
        <charset val="2"/>
      </rPr>
      <t>à</t>
    </r>
    <r>
      <rPr>
        <sz val="11"/>
        <color theme="1"/>
        <rFont val="Calibri"/>
        <family val="2"/>
        <scheme val="minor"/>
      </rPr>
      <t xml:space="preserve"> total analysis time = 230 mins per LC-MS run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</si>
</sst>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_(&quot;$&quot;* \(#,##0\);_(&quot;$&quot;* &quot;-&quot;_);_(@_)"/>
    <numFmt numFmtId="44" formatCode="_(&quot;$&quot;* #,##0.00_);_(&quot;$&quot;* \(#,##0.00\);_(&quot;$&quot;* &quot;-&quot;??_);_(@_)"/>
    <numFmt numFmtId="164" formatCode="_(&quot;$&quot;* #,##0.00_);_(&quot;$&quot;* \(#,##0.00\);_(&quot;$&quot;* &quot;-&quot;_);_(@_)"/>
    <numFmt numFmtId="165" formatCode="0.0"/>
    <numFmt numFmtId="166" formatCode="&quot;$&quot;#,##0.00"/>
  </numFmts>
  <fonts count="7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Times New Roman"/>
      <family val="1"/>
    </font>
    <font>
      <b/>
      <i/>
      <sz val="14"/>
      <color theme="5" tint="-0.249977111117893"/>
      <name val="Arial Narrow"/>
      <family val="2"/>
    </font>
    <font>
      <sz val="8"/>
      <name val="Arial Narrow"/>
      <family val="2"/>
    </font>
    <font>
      <b/>
      <i/>
      <sz val="11"/>
      <color theme="5" tint="-0.249977111117893"/>
      <name val="Arial Narrow"/>
      <family val="2"/>
    </font>
    <font>
      <sz val="12"/>
      <name val="Arial Narrow"/>
      <family val="2"/>
    </font>
    <font>
      <sz val="11"/>
      <color theme="0" tint="-0.34998626667073579"/>
      <name val="Times New Roman"/>
      <family val="1"/>
    </font>
    <font>
      <b/>
      <i/>
      <sz val="14"/>
      <color theme="0"/>
      <name val="Arial Narrow"/>
      <family val="2"/>
    </font>
    <font>
      <i/>
      <sz val="9"/>
      <color theme="2"/>
      <name val="Arial Narrow"/>
      <family val="2"/>
    </font>
    <font>
      <b/>
      <sz val="10"/>
      <color theme="0"/>
      <name val="Arial Narrow"/>
      <family val="2"/>
    </font>
    <font>
      <b/>
      <sz val="10"/>
      <name val="Arial Narrow"/>
      <family val="2"/>
    </font>
    <font>
      <sz val="10"/>
      <name val="Arial Narrow"/>
      <family val="2"/>
    </font>
    <font>
      <b/>
      <sz val="12"/>
      <color rgb="FF0070C0"/>
      <name val="Arial Narrow"/>
      <family val="2"/>
    </font>
    <font>
      <sz val="10"/>
      <color theme="0" tint="-0.14999847407452621"/>
      <name val="Arial Narrow"/>
      <family val="2"/>
    </font>
    <font>
      <sz val="12"/>
      <name val="Times New Roman"/>
      <family val="1"/>
    </font>
    <font>
      <b/>
      <sz val="12"/>
      <name val="Arial Narrow"/>
      <family val="2"/>
    </font>
    <font>
      <sz val="12"/>
      <color theme="1"/>
      <name val="Calibri"/>
      <family val="2"/>
      <scheme val="minor"/>
    </font>
    <font>
      <sz val="10"/>
      <color theme="0"/>
      <name val="Arial Narrow"/>
      <family val="2"/>
    </font>
    <font>
      <sz val="9"/>
      <color indexed="81"/>
      <name val="Tahoma"/>
      <family val="2"/>
    </font>
    <font>
      <i/>
      <sz val="11"/>
      <color theme="0" tint="-0.34998626667073579"/>
      <name val="Calibri"/>
      <family val="2"/>
      <scheme val="minor"/>
    </font>
    <font>
      <b/>
      <i/>
      <sz val="14"/>
      <color theme="1"/>
      <name val="Calibri"/>
      <family val="2"/>
      <scheme val="minor"/>
    </font>
    <font>
      <b/>
      <i/>
      <sz val="12"/>
      <color theme="1"/>
      <name val="Calibri"/>
      <family val="2"/>
      <scheme val="minor"/>
    </font>
    <font>
      <b/>
      <i/>
      <sz val="11"/>
      <color theme="1"/>
      <name val="Calibri"/>
      <family val="2"/>
      <scheme val="minor"/>
    </font>
    <font>
      <sz val="11"/>
      <color theme="0" tint="-0.34998626667073579"/>
      <name val="Calibri"/>
      <family val="2"/>
      <scheme val="minor"/>
    </font>
    <font>
      <sz val="11"/>
      <color theme="1"/>
      <name val="Wingdings"/>
      <charset val="2"/>
    </font>
    <font>
      <i/>
      <sz val="11"/>
      <color theme="1"/>
      <name val="Calibri"/>
      <family val="2"/>
      <scheme val="minor"/>
    </font>
    <font>
      <sz val="11"/>
      <name val="Arial Narrow"/>
      <family val="2"/>
    </font>
    <font>
      <sz val="11"/>
      <name val="Calibri"/>
      <family val="2"/>
      <scheme val="minor"/>
    </font>
    <font>
      <u/>
      <sz val="11"/>
      <color theme="10"/>
      <name val="Times New Roman"/>
      <family val="1"/>
    </font>
    <font>
      <u/>
      <sz val="11"/>
      <color theme="10"/>
      <name val="Arial Narrow"/>
      <family val="2"/>
    </font>
    <font>
      <b/>
      <sz val="14"/>
      <color theme="1"/>
      <name val="Calibri"/>
      <family val="2"/>
      <scheme val="minor"/>
    </font>
    <font>
      <b/>
      <i/>
      <sz val="11"/>
      <color theme="0" tint="-0.34998626667073579"/>
      <name val="Arial Narrow"/>
      <family val="2"/>
    </font>
    <font>
      <i/>
      <sz val="10"/>
      <color theme="0" tint="-0.34998626667073579"/>
      <name val="Arial Narrow"/>
      <family val="2"/>
    </font>
    <font>
      <sz val="11"/>
      <color theme="0" tint="-0.249977111117893"/>
      <name val="Calibri"/>
      <family val="2"/>
      <scheme val="minor"/>
    </font>
    <font>
      <sz val="11"/>
      <color theme="1"/>
      <name val="Calibri"/>
      <family val="2"/>
    </font>
    <font>
      <i/>
      <sz val="14"/>
      <color theme="0" tint="-0.34998626667073579"/>
      <name val="Arial Narrow"/>
      <family val="2"/>
    </font>
    <font>
      <sz val="10"/>
      <color theme="0" tint="-0.34998626667073579"/>
      <name val="Arial Narrow"/>
      <family val="2"/>
    </font>
    <font>
      <sz val="10"/>
      <color theme="0" tint="-0.249977111117893"/>
      <name val="Arial Narrow"/>
      <family val="2"/>
    </font>
    <font>
      <sz val="12"/>
      <color theme="0" tint="-0.249977111117893"/>
      <name val="Arial Narrow"/>
      <family val="2"/>
    </font>
    <font>
      <b/>
      <i/>
      <sz val="12"/>
      <name val="Calibri"/>
      <family val="2"/>
      <scheme val="minor"/>
    </font>
    <font>
      <b/>
      <sz val="12"/>
      <name val="Calibri"/>
      <family val="2"/>
      <scheme val="minor"/>
    </font>
    <font>
      <b/>
      <i/>
      <sz val="14"/>
      <name val="Calibri"/>
      <family val="2"/>
      <scheme val="minor"/>
    </font>
    <font>
      <b/>
      <sz val="12"/>
      <color theme="0"/>
      <name val="Calibri"/>
      <family val="2"/>
      <scheme val="minor"/>
    </font>
    <font>
      <b/>
      <sz val="12"/>
      <color theme="1"/>
      <name val="Calibri"/>
      <family val="2"/>
      <scheme val="minor"/>
    </font>
    <font>
      <sz val="11"/>
      <color rgb="FFFF0000"/>
      <name val="Calibri"/>
      <family val="2"/>
      <scheme val="minor"/>
    </font>
    <font>
      <sz val="8"/>
      <color rgb="FF000000"/>
      <name val="Tahoma"/>
      <family val="2"/>
    </font>
    <font>
      <b/>
      <i/>
      <sz val="11"/>
      <color rgb="FFFF0000"/>
      <name val="Calibri"/>
      <family val="2"/>
      <scheme val="minor"/>
    </font>
    <font>
      <b/>
      <u/>
      <sz val="11"/>
      <color theme="1"/>
      <name val="Calibri"/>
      <family val="2"/>
      <scheme val="minor"/>
    </font>
    <font>
      <i/>
      <sz val="12"/>
      <color theme="1"/>
      <name val="Calibri"/>
      <family val="2"/>
      <scheme val="minor"/>
    </font>
    <font>
      <sz val="10"/>
      <color theme="1"/>
      <name val="Arial Narrow"/>
      <family val="2"/>
    </font>
    <font>
      <vertAlign val="superscript"/>
      <sz val="11"/>
      <color theme="1"/>
      <name val="Calibri"/>
      <family val="2"/>
      <scheme val="minor"/>
    </font>
    <font>
      <b/>
      <sz val="12"/>
      <color theme="0" tint="-0.249977111117893"/>
      <name val="Calibri"/>
      <family val="2"/>
      <scheme val="minor"/>
    </font>
    <font>
      <b/>
      <i/>
      <sz val="11"/>
      <name val="Calibri"/>
      <family val="2"/>
      <scheme val="minor"/>
    </font>
    <font>
      <b/>
      <sz val="11"/>
      <name val="Calibri"/>
      <family val="2"/>
      <scheme val="minor"/>
    </font>
    <font>
      <b/>
      <i/>
      <sz val="14"/>
      <name val="Arial Narrow"/>
      <family val="2"/>
    </font>
    <font>
      <b/>
      <sz val="9"/>
      <color indexed="81"/>
      <name val="Tahoma"/>
      <family val="2"/>
    </font>
    <font>
      <b/>
      <i/>
      <sz val="12"/>
      <color theme="0"/>
      <name val="Calibri"/>
      <family val="2"/>
      <scheme val="minor"/>
    </font>
    <font>
      <sz val="12"/>
      <color theme="0" tint="-0.249977111117893"/>
      <name val="Calibri"/>
      <family val="2"/>
      <scheme val="minor"/>
    </font>
    <font>
      <sz val="12"/>
      <color theme="1"/>
      <name val="Wingdings"/>
      <charset val="2"/>
    </font>
    <font>
      <sz val="12"/>
      <color rgb="FFFF0000"/>
      <name val="Calibri"/>
      <family val="2"/>
      <scheme val="minor"/>
    </font>
    <font>
      <sz val="12"/>
      <color theme="0" tint="-0.34998626667073579"/>
      <name val="Arial Narrow"/>
      <family val="2"/>
    </font>
    <font>
      <sz val="12"/>
      <color theme="0" tint="-0.34998626667073579"/>
      <name val="Times New Roman"/>
      <family val="1"/>
    </font>
    <font>
      <b/>
      <i/>
      <sz val="16"/>
      <color theme="1"/>
      <name val="Calibri"/>
      <family val="2"/>
      <scheme val="minor"/>
    </font>
    <font>
      <b/>
      <sz val="11"/>
      <color rgb="FFFF0000"/>
      <name val="Calibri"/>
      <family val="2"/>
      <scheme val="minor"/>
    </font>
    <font>
      <sz val="8"/>
      <color theme="1"/>
      <name val="Calibri"/>
      <family val="2"/>
      <scheme val="minor"/>
    </font>
    <font>
      <sz val="10"/>
      <name val="Calibri"/>
      <family val="2"/>
      <scheme val="minor"/>
    </font>
    <font>
      <sz val="11"/>
      <color theme="0" tint="-0.14999847407452621"/>
      <name val="Calibri"/>
      <family val="2"/>
      <scheme val="minor"/>
    </font>
    <font>
      <sz val="7"/>
      <name val="Calibri"/>
      <family val="2"/>
      <scheme val="minor"/>
    </font>
    <font>
      <sz val="10"/>
      <color rgb="FFFF0000"/>
      <name val="Arial Narrow"/>
      <family val="2"/>
    </font>
    <font>
      <b/>
      <sz val="12"/>
      <color rgb="FFFF0000"/>
      <name val="Calibri"/>
      <family val="2"/>
      <scheme val="minor"/>
    </font>
    <font>
      <b/>
      <sz val="14"/>
      <color theme="7" tint="0.79998168889431442"/>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499984740745262"/>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medium">
        <color indexed="64"/>
      </bottom>
      <diagonal/>
    </border>
    <border>
      <left/>
      <right/>
      <top/>
      <bottom style="thin">
        <color theme="1"/>
      </bottom>
      <diagonal/>
    </border>
    <border>
      <left/>
      <right/>
      <top style="thin">
        <color theme="1"/>
      </top>
      <bottom style="thin">
        <color theme="1"/>
      </bottom>
      <diagonal/>
    </border>
    <border>
      <left style="thin">
        <color theme="0"/>
      </left>
      <right/>
      <top/>
      <bottom/>
      <diagonal/>
    </border>
    <border>
      <left style="thin">
        <color theme="0"/>
      </left>
      <right/>
      <top/>
      <bottom style="thin">
        <color indexed="64"/>
      </bottom>
      <diagonal/>
    </border>
    <border>
      <left/>
      <right/>
      <top style="thick">
        <color theme="7" tint="-0.249977111117893"/>
      </top>
      <bottom style="thick">
        <color theme="7" tint="-0.249977111117893"/>
      </bottom>
      <diagonal/>
    </border>
  </borders>
  <cellStyleXfs count="4">
    <xf numFmtId="0" fontId="0" fillId="0" borderId="0"/>
    <xf numFmtId="0" fontId="3" fillId="0" borderId="0" applyNumberFormat="0" applyFill="0" applyBorder="0" applyAlignment="0" applyProtection="0"/>
    <xf numFmtId="0" fontId="4" fillId="0" borderId="0"/>
    <xf numFmtId="0" fontId="31" fillId="0" borderId="0" applyNumberFormat="0" applyFill="0" applyBorder="0" applyAlignment="0" applyProtection="0">
      <alignment vertical="top"/>
      <protection locked="0"/>
    </xf>
  </cellStyleXfs>
  <cellXfs count="260">
    <xf numFmtId="0" fontId="0" fillId="0" borderId="0" xfId="0"/>
    <xf numFmtId="0" fontId="5" fillId="2" borderId="0" xfId="2" applyFont="1" applyFill="1"/>
    <xf numFmtId="0" fontId="0" fillId="2" borderId="0" xfId="0" applyFill="1"/>
    <xf numFmtId="0" fontId="6" fillId="2" borderId="0" xfId="2" applyFont="1" applyFill="1"/>
    <xf numFmtId="0" fontId="7" fillId="2" borderId="0" xfId="2" applyFont="1" applyFill="1"/>
    <xf numFmtId="0" fontId="8" fillId="2" borderId="0" xfId="2" applyFont="1" applyFill="1"/>
    <xf numFmtId="0" fontId="9" fillId="2" borderId="0" xfId="2" applyFont="1" applyFill="1"/>
    <xf numFmtId="0" fontId="3" fillId="2" borderId="0" xfId="1" applyFill="1"/>
    <xf numFmtId="0" fontId="3" fillId="2" borderId="0" xfId="1" applyFill="1" applyBorder="1" applyAlignment="1" applyProtection="1"/>
    <xf numFmtId="0" fontId="10" fillId="3" borderId="1" xfId="2" applyFont="1" applyFill="1" applyBorder="1"/>
    <xf numFmtId="0" fontId="10" fillId="3" borderId="2" xfId="2" applyFont="1" applyFill="1" applyBorder="1"/>
    <xf numFmtId="0" fontId="4" fillId="3" borderId="2" xfId="2" applyFill="1" applyBorder="1"/>
    <xf numFmtId="14" fontId="11" fillId="3" borderId="2" xfId="2" applyNumberFormat="1" applyFont="1" applyFill="1" applyBorder="1"/>
    <xf numFmtId="0" fontId="4" fillId="3" borderId="3" xfId="2" applyFill="1" applyBorder="1"/>
    <xf numFmtId="0" fontId="10" fillId="2" borderId="0" xfId="2" applyFont="1" applyFill="1"/>
    <xf numFmtId="0" fontId="4" fillId="2" borderId="0" xfId="2" applyFill="1"/>
    <xf numFmtId="0" fontId="12" fillId="3" borderId="4" xfId="2" applyFont="1" applyFill="1" applyBorder="1"/>
    <xf numFmtId="0" fontId="12" fillId="3" borderId="0" xfId="2" applyFont="1" applyFill="1" applyAlignment="1">
      <alignment horizontal="center"/>
    </xf>
    <xf numFmtId="0" fontId="12" fillId="3" borderId="0" xfId="2" applyFont="1" applyFill="1"/>
    <xf numFmtId="0" fontId="12" fillId="3" borderId="5" xfId="2" applyFont="1" applyFill="1" applyBorder="1"/>
    <xf numFmtId="0" fontId="12" fillId="2" borderId="0" xfId="2" applyFont="1" applyFill="1"/>
    <xf numFmtId="0" fontId="12" fillId="2" borderId="0" xfId="2" applyFont="1" applyFill="1" applyAlignment="1">
      <alignment horizontal="center"/>
    </xf>
    <xf numFmtId="0" fontId="13" fillId="4" borderId="6" xfId="2" applyFont="1" applyFill="1" applyBorder="1"/>
    <xf numFmtId="0" fontId="13" fillId="4" borderId="7" xfId="2" applyFont="1" applyFill="1" applyBorder="1" applyAlignment="1">
      <alignment horizontal="center"/>
    </xf>
    <xf numFmtId="0" fontId="13" fillId="4" borderId="8" xfId="2" applyFont="1" applyFill="1" applyBorder="1" applyAlignment="1">
      <alignment horizontal="center"/>
    </xf>
    <xf numFmtId="0" fontId="13" fillId="2" borderId="0" xfId="2" applyFont="1" applyFill="1"/>
    <xf numFmtId="0" fontId="13" fillId="2" borderId="0" xfId="2" applyFont="1" applyFill="1" applyAlignment="1">
      <alignment horizontal="center"/>
    </xf>
    <xf numFmtId="0" fontId="14" fillId="2" borderId="0" xfId="2" applyFont="1" applyFill="1" applyAlignment="1">
      <alignment horizontal="center"/>
    </xf>
    <xf numFmtId="164" fontId="14" fillId="0" borderId="8" xfId="2" applyNumberFormat="1" applyFont="1" applyBorder="1" applyAlignment="1">
      <alignment horizontal="center"/>
    </xf>
    <xf numFmtId="164" fontId="14" fillId="2" borderId="0" xfId="2" applyNumberFormat="1" applyFont="1" applyFill="1" applyAlignment="1">
      <alignment horizontal="center"/>
    </xf>
    <xf numFmtId="0" fontId="14" fillId="2" borderId="0" xfId="2" applyFont="1" applyFill="1"/>
    <xf numFmtId="0" fontId="15" fillId="2" borderId="0" xfId="2" applyFont="1" applyFill="1" applyAlignment="1">
      <alignment horizontal="left"/>
    </xf>
    <xf numFmtId="37" fontId="15" fillId="5" borderId="0" xfId="2" applyNumberFormat="1" applyFont="1" applyFill="1" applyAlignment="1">
      <alignment horizontal="center"/>
    </xf>
    <xf numFmtId="164" fontId="16" fillId="2" borderId="0" xfId="2" applyNumberFormat="1" applyFont="1" applyFill="1" applyAlignment="1">
      <alignment horizontal="center"/>
    </xf>
    <xf numFmtId="37" fontId="15" fillId="2" borderId="0" xfId="2" applyNumberFormat="1" applyFont="1" applyFill="1" applyAlignment="1">
      <alignment horizontal="center"/>
    </xf>
    <xf numFmtId="0" fontId="16" fillId="2" borderId="9" xfId="2" applyFont="1" applyFill="1" applyBorder="1"/>
    <xf numFmtId="37" fontId="16" fillId="2" borderId="9" xfId="2" applyNumberFormat="1" applyFont="1" applyFill="1" applyBorder="1" applyAlignment="1">
      <alignment horizontal="center"/>
    </xf>
    <xf numFmtId="164" fontId="16" fillId="2" borderId="9" xfId="2" applyNumberFormat="1" applyFont="1" applyFill="1" applyBorder="1" applyAlignment="1">
      <alignment horizontal="center"/>
    </xf>
    <xf numFmtId="0" fontId="16" fillId="2" borderId="0" xfId="2" applyFont="1" applyFill="1"/>
    <xf numFmtId="37" fontId="16" fillId="2" borderId="0" xfId="2" applyNumberFormat="1" applyFont="1" applyFill="1" applyAlignment="1">
      <alignment horizontal="center"/>
    </xf>
    <xf numFmtId="0" fontId="14" fillId="2" borderId="10" xfId="2" applyFont="1" applyFill="1" applyBorder="1"/>
    <xf numFmtId="0" fontId="14" fillId="2" borderId="11" xfId="2" applyFont="1" applyFill="1" applyBorder="1" applyAlignment="1">
      <alignment horizontal="center"/>
    </xf>
    <xf numFmtId="164" fontId="14" fillId="2" borderId="12" xfId="2" applyNumberFormat="1" applyFont="1" applyFill="1" applyBorder="1" applyAlignment="1">
      <alignment horizontal="center"/>
    </xf>
    <xf numFmtId="0" fontId="14" fillId="2" borderId="4" xfId="2" applyFont="1" applyFill="1" applyBorder="1"/>
    <xf numFmtId="37" fontId="14" fillId="2" borderId="0" xfId="2" applyNumberFormat="1" applyFont="1" applyFill="1" applyAlignment="1">
      <alignment horizontal="center"/>
    </xf>
    <xf numFmtId="164" fontId="14" fillId="2" borderId="8" xfId="2" applyNumberFormat="1" applyFont="1" applyFill="1" applyBorder="1" applyAlignment="1">
      <alignment horizontal="center"/>
    </xf>
    <xf numFmtId="0" fontId="17" fillId="2" borderId="0" xfId="2" applyFont="1" applyFill="1"/>
    <xf numFmtId="0" fontId="18" fillId="2" borderId="13" xfId="2" applyFont="1" applyFill="1" applyBorder="1"/>
    <xf numFmtId="0" fontId="18" fillId="2" borderId="14" xfId="2" applyFont="1" applyFill="1" applyBorder="1" applyAlignment="1">
      <alignment horizontal="center"/>
    </xf>
    <xf numFmtId="164" fontId="18" fillId="2" borderId="15" xfId="2" applyNumberFormat="1" applyFont="1" applyFill="1" applyBorder="1" applyAlignment="1">
      <alignment horizontal="center"/>
    </xf>
    <xf numFmtId="0" fontId="19" fillId="2" borderId="0" xfId="0" applyFont="1" applyFill="1"/>
    <xf numFmtId="0" fontId="18" fillId="2" borderId="0" xfId="2" applyFont="1" applyFill="1"/>
    <xf numFmtId="0" fontId="18" fillId="2" borderId="0" xfId="2" applyFont="1" applyFill="1" applyAlignment="1">
      <alignment horizontal="center"/>
    </xf>
    <xf numFmtId="164" fontId="18" fillId="2" borderId="0" xfId="2" applyNumberFormat="1" applyFont="1" applyFill="1" applyAlignment="1">
      <alignment horizontal="center"/>
    </xf>
    <xf numFmtId="42" fontId="14" fillId="2" borderId="0" xfId="2" applyNumberFormat="1" applyFont="1" applyFill="1" applyAlignment="1">
      <alignment horizontal="center"/>
    </xf>
    <xf numFmtId="44" fontId="14" fillId="2" borderId="8" xfId="2" applyNumberFormat="1" applyFont="1" applyFill="1" applyBorder="1" applyAlignment="1">
      <alignment horizontal="center" vertical="center"/>
    </xf>
    <xf numFmtId="44" fontId="14" fillId="2" borderId="0" xfId="2" applyNumberFormat="1" applyFont="1" applyFill="1" applyAlignment="1">
      <alignment horizontal="center" vertical="center"/>
    </xf>
    <xf numFmtId="0" fontId="14" fillId="2" borderId="0" xfId="2" applyFont="1" applyFill="1" applyAlignment="1">
      <alignment horizontal="left" vertical="center" wrapText="1"/>
    </xf>
    <xf numFmtId="4" fontId="14" fillId="2" borderId="0" xfId="2" applyNumberFormat="1" applyFont="1" applyFill="1" applyAlignment="1">
      <alignment horizontal="center"/>
    </xf>
    <xf numFmtId="42" fontId="14" fillId="3" borderId="2" xfId="2" applyNumberFormat="1" applyFont="1" applyFill="1" applyBorder="1"/>
    <xf numFmtId="4" fontId="14" fillId="3" borderId="2" xfId="2" applyNumberFormat="1" applyFont="1" applyFill="1" applyBorder="1" applyAlignment="1">
      <alignment horizontal="center"/>
    </xf>
    <xf numFmtId="4" fontId="14" fillId="3" borderId="3" xfId="2" applyNumberFormat="1" applyFont="1" applyFill="1" applyBorder="1" applyAlignment="1">
      <alignment horizontal="center"/>
    </xf>
    <xf numFmtId="42" fontId="14" fillId="2" borderId="0" xfId="2" applyNumberFormat="1" applyFont="1" applyFill="1"/>
    <xf numFmtId="0" fontId="20" fillId="3" borderId="0" xfId="2" applyFont="1" applyFill="1"/>
    <xf numFmtId="4" fontId="20" fillId="3" borderId="0" xfId="2" applyNumberFormat="1" applyFont="1" applyFill="1" applyAlignment="1">
      <alignment horizontal="center"/>
    </xf>
    <xf numFmtId="4" fontId="20" fillId="3" borderId="5" xfId="2" applyNumberFormat="1" applyFont="1" applyFill="1" applyBorder="1" applyAlignment="1">
      <alignment horizontal="center"/>
    </xf>
    <xf numFmtId="0" fontId="20" fillId="2" borderId="0" xfId="2" applyFont="1" applyFill="1"/>
    <xf numFmtId="4" fontId="20" fillId="2" borderId="0" xfId="2" applyNumberFormat="1" applyFont="1" applyFill="1" applyAlignment="1">
      <alignment horizontal="center"/>
    </xf>
    <xf numFmtId="164" fontId="14" fillId="0" borderId="12" xfId="2" applyNumberFormat="1" applyFont="1" applyBorder="1" applyAlignment="1">
      <alignment horizontal="center"/>
    </xf>
    <xf numFmtId="0" fontId="8" fillId="2" borderId="0" xfId="2" applyFont="1" applyFill="1" applyAlignment="1">
      <alignment horizontal="center"/>
    </xf>
    <xf numFmtId="44" fontId="14" fillId="2" borderId="0" xfId="2" applyNumberFormat="1" applyFont="1" applyFill="1" applyAlignment="1">
      <alignment horizontal="center"/>
    </xf>
    <xf numFmtId="0" fontId="23" fillId="2" borderId="0" xfId="0" applyFont="1" applyFill="1" applyAlignment="1">
      <alignment vertical="center"/>
    </xf>
    <xf numFmtId="0" fontId="0" fillId="2" borderId="0" xfId="0" applyFill="1" applyAlignment="1">
      <alignment vertical="center"/>
    </xf>
    <xf numFmtId="0" fontId="24" fillId="2" borderId="0" xfId="0" applyFont="1" applyFill="1" applyAlignment="1">
      <alignment vertical="center"/>
    </xf>
    <xf numFmtId="0" fontId="25" fillId="2" borderId="0" xfId="0" applyFont="1" applyFill="1" applyAlignment="1">
      <alignment vertical="center"/>
    </xf>
    <xf numFmtId="0" fontId="0" fillId="2" borderId="0" xfId="0" applyFill="1" applyAlignment="1">
      <alignment horizontal="left" vertical="center"/>
    </xf>
    <xf numFmtId="0" fontId="29" fillId="2" borderId="0" xfId="2" applyFont="1" applyFill="1"/>
    <xf numFmtId="0" fontId="30" fillId="2" borderId="0" xfId="0" applyFont="1" applyFill="1" applyAlignment="1">
      <alignment horizontal="left" vertical="center"/>
    </xf>
    <xf numFmtId="0" fontId="32" fillId="2" borderId="0" xfId="3" applyFont="1" applyFill="1" applyBorder="1" applyAlignment="1" applyProtection="1"/>
    <xf numFmtId="0" fontId="0" fillId="6" borderId="8" xfId="0" applyFill="1" applyBorder="1" applyAlignment="1">
      <alignment horizontal="center" vertical="center" wrapText="1"/>
    </xf>
    <xf numFmtId="0" fontId="0" fillId="2" borderId="0" xfId="0" applyFill="1" applyAlignment="1">
      <alignment horizontal="right" vertical="center"/>
    </xf>
    <xf numFmtId="0" fontId="26" fillId="2" borderId="0" xfId="0" applyFont="1" applyFill="1" applyAlignment="1">
      <alignment horizontal="center" vertical="center"/>
    </xf>
    <xf numFmtId="0" fontId="34" fillId="2" borderId="0" xfId="2" applyFont="1" applyFill="1"/>
    <xf numFmtId="0" fontId="35" fillId="2" borderId="0" xfId="2" applyFont="1" applyFill="1" applyAlignment="1">
      <alignment horizontal="center"/>
    </xf>
    <xf numFmtId="0" fontId="0" fillId="2" borderId="0" xfId="0" applyFill="1" applyAlignment="1">
      <alignment horizontal="left"/>
    </xf>
    <xf numFmtId="0" fontId="0" fillId="0" borderId="4" xfId="0" applyBorder="1" applyAlignment="1">
      <alignment horizontal="left" vertical="center"/>
    </xf>
    <xf numFmtId="0" fontId="38" fillId="2" borderId="0" xfId="2" applyFont="1" applyFill="1"/>
    <xf numFmtId="0" fontId="39" fillId="2" borderId="0" xfId="2" applyFont="1" applyFill="1"/>
    <xf numFmtId="0" fontId="39" fillId="2" borderId="0" xfId="2" applyFont="1" applyFill="1" applyAlignment="1">
      <alignment horizontal="center"/>
    </xf>
    <xf numFmtId="42" fontId="39" fillId="2" borderId="0" xfId="2" applyNumberFormat="1" applyFont="1" applyFill="1"/>
    <xf numFmtId="0" fontId="28" fillId="2" borderId="0" xfId="0" applyFont="1" applyFill="1" applyAlignment="1">
      <alignment horizontal="left" vertical="center"/>
    </xf>
    <xf numFmtId="0" fontId="0" fillId="0" borderId="10" xfId="0" applyBorder="1" applyAlignment="1">
      <alignment horizontal="left" vertical="center"/>
    </xf>
    <xf numFmtId="0" fontId="0" fillId="0" borderId="9" xfId="0" applyBorder="1" applyAlignment="1">
      <alignment horizontal="center" vertical="center"/>
    </xf>
    <xf numFmtId="0" fontId="0" fillId="2" borderId="0" xfId="0" applyFill="1" applyAlignment="1">
      <alignment horizontal="center" vertical="center"/>
    </xf>
    <xf numFmtId="37" fontId="40" fillId="2" borderId="0" xfId="2" applyNumberFormat="1" applyFont="1" applyFill="1" applyAlignment="1">
      <alignment horizontal="center"/>
    </xf>
    <xf numFmtId="37" fontId="41" fillId="2" borderId="0" xfId="2" applyNumberFormat="1" applyFont="1" applyFill="1" applyAlignment="1">
      <alignment horizontal="center"/>
    </xf>
    <xf numFmtId="0" fontId="26" fillId="2" borderId="0" xfId="0" applyFont="1" applyFill="1" applyAlignment="1">
      <alignment vertical="center"/>
    </xf>
    <xf numFmtId="0" fontId="42" fillId="2" borderId="0" xfId="2" applyFont="1" applyFill="1" applyAlignment="1">
      <alignment horizontal="center"/>
    </xf>
    <xf numFmtId="164" fontId="30" fillId="2" borderId="0" xfId="2" applyNumberFormat="1" applyFont="1" applyFill="1" applyAlignment="1">
      <alignment horizontal="center"/>
    </xf>
    <xf numFmtId="164" fontId="43" fillId="2" borderId="0" xfId="2" applyNumberFormat="1" applyFont="1" applyFill="1" applyAlignment="1">
      <alignment horizontal="center"/>
    </xf>
    <xf numFmtId="165" fontId="2" fillId="2" borderId="0" xfId="0" applyNumberFormat="1" applyFont="1" applyFill="1" applyAlignment="1">
      <alignment horizontal="center" vertical="center"/>
    </xf>
    <xf numFmtId="0" fontId="43" fillId="2" borderId="0" xfId="2" applyFont="1" applyFill="1"/>
    <xf numFmtId="0" fontId="36" fillId="2" borderId="0" xfId="0" applyFont="1" applyFill="1"/>
    <xf numFmtId="44" fontId="9" fillId="2" borderId="0" xfId="2" applyNumberFormat="1" applyFont="1" applyFill="1"/>
    <xf numFmtId="164" fontId="39" fillId="2" borderId="0" xfId="2" applyNumberFormat="1" applyFont="1" applyFill="1"/>
    <xf numFmtId="0" fontId="0" fillId="7" borderId="0" xfId="0" applyFill="1"/>
    <xf numFmtId="0" fontId="0" fillId="2" borderId="0" xfId="0" applyFill="1" applyAlignment="1">
      <alignment horizontal="center"/>
    </xf>
    <xf numFmtId="0" fontId="22" fillId="2" borderId="0" xfId="0" applyFont="1" applyFill="1" applyAlignment="1">
      <alignment horizontal="right"/>
    </xf>
    <xf numFmtId="14" fontId="22" fillId="2" borderId="0" xfId="0" applyNumberFormat="1" applyFont="1" applyFill="1" applyAlignment="1">
      <alignment horizontal="center"/>
    </xf>
    <xf numFmtId="0" fontId="47" fillId="2" borderId="0" xfId="0" applyFont="1" applyFill="1"/>
    <xf numFmtId="0" fontId="49" fillId="2" borderId="0" xfId="0" applyFont="1" applyFill="1" applyAlignment="1">
      <alignment vertical="center"/>
    </xf>
    <xf numFmtId="0" fontId="50" fillId="2" borderId="0" xfId="0" applyFont="1" applyFill="1" applyAlignment="1">
      <alignment vertical="center"/>
    </xf>
    <xf numFmtId="0" fontId="3" fillId="2" borderId="0" xfId="1" applyFill="1" applyAlignment="1">
      <alignment vertical="center"/>
    </xf>
    <xf numFmtId="0" fontId="47" fillId="2" borderId="0" xfId="0" applyFont="1" applyFill="1" applyAlignment="1">
      <alignment vertical="center"/>
    </xf>
    <xf numFmtId="0" fontId="0" fillId="2" borderId="0" xfId="0" applyFill="1" applyAlignment="1">
      <alignment horizontal="left" vertical="top"/>
    </xf>
    <xf numFmtId="0" fontId="0" fillId="2" borderId="17" xfId="0" applyFill="1" applyBorder="1"/>
    <xf numFmtId="0" fontId="0" fillId="2" borderId="16" xfId="0" applyFill="1" applyBorder="1" applyAlignment="1">
      <alignment horizontal="left" vertical="center"/>
    </xf>
    <xf numFmtId="0" fontId="52" fillId="2" borderId="0" xfId="0" applyFont="1" applyFill="1" applyAlignment="1">
      <alignment vertical="center"/>
    </xf>
    <xf numFmtId="0" fontId="47" fillId="2" borderId="0" xfId="0" applyFont="1" applyFill="1" applyAlignment="1">
      <alignment horizontal="center" vertical="center"/>
    </xf>
    <xf numFmtId="0" fontId="0" fillId="2" borderId="17" xfId="0" applyFill="1" applyBorder="1" applyAlignment="1">
      <alignment vertical="center"/>
    </xf>
    <xf numFmtId="0" fontId="0" fillId="2" borderId="9" xfId="0" applyFill="1" applyBorder="1" applyAlignment="1">
      <alignment vertical="center"/>
    </xf>
    <xf numFmtId="0" fontId="0" fillId="2" borderId="9" xfId="0" applyFill="1" applyBorder="1"/>
    <xf numFmtId="0" fontId="0" fillId="2" borderId="0" xfId="0" applyFill="1" applyAlignment="1">
      <alignment horizontal="left" vertical="center"/>
    </xf>
    <xf numFmtId="0" fontId="0" fillId="2" borderId="9" xfId="0" applyFill="1" applyBorder="1" applyAlignment="1">
      <alignment horizontal="right" vertical="center"/>
    </xf>
    <xf numFmtId="0" fontId="0" fillId="2" borderId="9" xfId="0" applyFill="1" applyBorder="1" applyAlignment="1" applyProtection="1">
      <alignment horizontal="right" vertical="center"/>
      <protection locked="0"/>
    </xf>
    <xf numFmtId="0" fontId="28" fillId="2" borderId="0" xfId="0" applyFont="1" applyFill="1" applyAlignment="1">
      <alignment horizontal="right" vertical="center"/>
    </xf>
    <xf numFmtId="0" fontId="33" fillId="2" borderId="0" xfId="0" applyFont="1" applyFill="1"/>
    <xf numFmtId="0" fontId="0" fillId="2" borderId="0" xfId="0" applyFill="1" applyAlignment="1">
      <alignment vertical="center" wrapText="1"/>
    </xf>
    <xf numFmtId="0" fontId="0" fillId="2" borderId="8" xfId="0" applyFill="1" applyBorder="1" applyAlignment="1">
      <alignment horizontal="center" vertical="center" wrapText="1"/>
    </xf>
    <xf numFmtId="0" fontId="0" fillId="0" borderId="20" xfId="0" quotePrefix="1" applyBorder="1" applyAlignment="1">
      <alignment horizontal="center" vertical="center"/>
    </xf>
    <xf numFmtId="0" fontId="0" fillId="0" borderId="21" xfId="0" quotePrefix="1" applyBorder="1" applyAlignment="1">
      <alignment horizontal="center" vertical="center"/>
    </xf>
    <xf numFmtId="165" fontId="36" fillId="0" borderId="9" xfId="0" applyNumberFormat="1" applyFont="1" applyBorder="1" applyAlignment="1">
      <alignment horizontal="center" vertical="center"/>
    </xf>
    <xf numFmtId="165" fontId="54" fillId="0" borderId="9" xfId="0" applyNumberFormat="1" applyFont="1" applyBorder="1" applyAlignment="1">
      <alignment horizontal="center" vertical="center"/>
    </xf>
    <xf numFmtId="0" fontId="36" fillId="2" borderId="0" xfId="0" applyFont="1" applyFill="1" applyAlignment="1">
      <alignment horizontal="right"/>
    </xf>
    <xf numFmtId="0" fontId="36" fillId="2" borderId="0" xfId="0" applyFont="1" applyFill="1" applyAlignment="1">
      <alignment vertical="center"/>
    </xf>
    <xf numFmtId="0" fontId="44" fillId="2" borderId="0" xfId="2" applyFont="1" applyFill="1"/>
    <xf numFmtId="0" fontId="55" fillId="2" borderId="0" xfId="2" applyFont="1" applyFill="1"/>
    <xf numFmtId="0" fontId="56" fillId="2" borderId="0" xfId="2" applyFont="1" applyFill="1"/>
    <xf numFmtId="0" fontId="57" fillId="2" borderId="0" xfId="2" applyFont="1" applyFill="1" applyAlignment="1">
      <alignment horizontal="right"/>
    </xf>
    <xf numFmtId="0" fontId="55" fillId="2" borderId="0" xfId="2" applyFont="1" applyFill="1" applyAlignment="1">
      <alignment horizontal="center"/>
    </xf>
    <xf numFmtId="0" fontId="0" fillId="2" borderId="16" xfId="0" applyFill="1" applyBorder="1" applyAlignment="1">
      <alignment vertical="center"/>
    </xf>
    <xf numFmtId="0" fontId="0" fillId="2" borderId="16" xfId="0" applyFill="1" applyBorder="1"/>
    <xf numFmtId="0" fontId="45" fillId="9" borderId="0" xfId="0" applyFont="1" applyFill="1" applyBorder="1" applyAlignment="1">
      <alignment horizontal="center"/>
    </xf>
    <xf numFmtId="0" fontId="0" fillId="9" borderId="2" xfId="0" applyFill="1" applyBorder="1"/>
    <xf numFmtId="0" fontId="59" fillId="9" borderId="2" xfId="0" applyFont="1" applyFill="1" applyBorder="1"/>
    <xf numFmtId="0" fontId="1" fillId="9" borderId="2" xfId="0" applyFont="1" applyFill="1" applyBorder="1"/>
    <xf numFmtId="0" fontId="0" fillId="9" borderId="3" xfId="0" applyFill="1" applyBorder="1"/>
    <xf numFmtId="0" fontId="45" fillId="9" borderId="5" xfId="0" applyFont="1" applyFill="1" applyBorder="1" applyAlignment="1">
      <alignment horizontal="center"/>
    </xf>
    <xf numFmtId="0" fontId="23" fillId="4" borderId="4" xfId="0" applyFont="1" applyFill="1" applyBorder="1"/>
    <xf numFmtId="0" fontId="0" fillId="2" borderId="0" xfId="0" applyFill="1" applyBorder="1" applyAlignment="1">
      <alignment horizontal="center"/>
    </xf>
    <xf numFmtId="0" fontId="0" fillId="2" borderId="5" xfId="0" applyFill="1" applyBorder="1" applyAlignment="1">
      <alignment horizontal="center"/>
    </xf>
    <xf numFmtId="166" fontId="0" fillId="2" borderId="0" xfId="0" applyNumberFormat="1" applyFill="1" applyBorder="1" applyAlignment="1">
      <alignment horizontal="center"/>
    </xf>
    <xf numFmtId="166" fontId="0" fillId="2" borderId="5" xfId="0" applyNumberFormat="1" applyFill="1" applyBorder="1" applyAlignment="1">
      <alignment horizontal="center"/>
    </xf>
    <xf numFmtId="0" fontId="46" fillId="4" borderId="4" xfId="0" applyFont="1" applyFill="1" applyBorder="1"/>
    <xf numFmtId="0" fontId="46" fillId="4" borderId="0" xfId="0" applyFont="1" applyFill="1" applyBorder="1"/>
    <xf numFmtId="166" fontId="46" fillId="2" borderId="0" xfId="0" applyNumberFormat="1" applyFont="1" applyFill="1" applyBorder="1" applyAlignment="1">
      <alignment horizontal="center"/>
    </xf>
    <xf numFmtId="166" fontId="46" fillId="2" borderId="5" xfId="0" applyNumberFormat="1" applyFont="1" applyFill="1" applyBorder="1" applyAlignment="1">
      <alignment horizontal="center"/>
    </xf>
    <xf numFmtId="0" fontId="0" fillId="2" borderId="0" xfId="0" applyFill="1" applyBorder="1"/>
    <xf numFmtId="0" fontId="0" fillId="2" borderId="5" xfId="0" applyFill="1" applyBorder="1"/>
    <xf numFmtId="0" fontId="0" fillId="2" borderId="11" xfId="0" applyFill="1" applyBorder="1"/>
    <xf numFmtId="166" fontId="36" fillId="2" borderId="0" xfId="0" applyNumberFormat="1" applyFont="1" applyFill="1" applyBorder="1" applyAlignment="1">
      <alignment horizontal="center"/>
    </xf>
    <xf numFmtId="166" fontId="36" fillId="2" borderId="5" xfId="0" applyNumberFormat="1" applyFont="1" applyFill="1" applyBorder="1" applyAlignment="1">
      <alignment horizontal="center"/>
    </xf>
    <xf numFmtId="0" fontId="2" fillId="8" borderId="6" xfId="0" applyFont="1" applyFill="1" applyBorder="1" applyAlignment="1">
      <alignment vertical="center"/>
    </xf>
    <xf numFmtId="0" fontId="2" fillId="8" borderId="16" xfId="0" applyFont="1" applyFill="1" applyBorder="1" applyAlignment="1">
      <alignment horizontal="center" vertical="center"/>
    </xf>
    <xf numFmtId="0" fontId="2" fillId="8" borderId="16" xfId="0" applyFont="1" applyFill="1" applyBorder="1" applyAlignment="1">
      <alignment horizontal="right" vertical="center"/>
    </xf>
    <xf numFmtId="165" fontId="2" fillId="8" borderId="16" xfId="0" applyNumberFormat="1" applyFont="1" applyFill="1" applyBorder="1" applyAlignment="1">
      <alignment horizontal="center" vertical="center"/>
    </xf>
    <xf numFmtId="165" fontId="0" fillId="8" borderId="16" xfId="0" applyNumberFormat="1" applyFill="1" applyBorder="1" applyAlignment="1">
      <alignment horizontal="center" vertical="center"/>
    </xf>
    <xf numFmtId="165" fontId="46" fillId="8" borderId="16" xfId="0" applyNumberFormat="1" applyFont="1" applyFill="1" applyBorder="1" applyAlignment="1">
      <alignment horizontal="center" vertical="center"/>
    </xf>
    <xf numFmtId="0" fontId="2" fillId="8" borderId="1" xfId="0" applyFont="1" applyFill="1" applyBorder="1" applyAlignment="1">
      <alignment vertical="center"/>
    </xf>
    <xf numFmtId="0" fontId="2" fillId="8" borderId="2" xfId="0" applyFont="1" applyFill="1" applyBorder="1" applyAlignment="1">
      <alignment horizontal="center" vertical="center"/>
    </xf>
    <xf numFmtId="0" fontId="2" fillId="8" borderId="2" xfId="0" quotePrefix="1" applyFont="1" applyFill="1" applyBorder="1" applyAlignment="1">
      <alignment horizontal="center" vertical="center"/>
    </xf>
    <xf numFmtId="0" fontId="46"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0" fillId="0" borderId="0" xfId="0" applyBorder="1" applyAlignment="1">
      <alignment horizontal="center" vertical="center"/>
    </xf>
    <xf numFmtId="165" fontId="36" fillId="0" borderId="0" xfId="0" applyNumberFormat="1" applyFont="1" applyBorder="1" applyAlignment="1">
      <alignment horizontal="center" vertical="center"/>
    </xf>
    <xf numFmtId="0" fontId="54" fillId="0" borderId="0" xfId="0" applyFont="1" applyBorder="1" applyAlignment="1">
      <alignment horizontal="center" vertical="center"/>
    </xf>
    <xf numFmtId="0" fontId="36" fillId="0" borderId="0" xfId="0" applyFont="1" applyBorder="1" applyAlignment="1">
      <alignment horizontal="center" vertical="center"/>
    </xf>
    <xf numFmtId="165" fontId="54" fillId="0" borderId="0" xfId="0" applyNumberFormat="1" applyFont="1" applyBorder="1" applyAlignment="1">
      <alignment horizontal="center" vertical="center"/>
    </xf>
    <xf numFmtId="0" fontId="46" fillId="0" borderId="4" xfId="0" applyFont="1" applyBorder="1" applyAlignment="1">
      <alignment horizontal="left" vertical="center"/>
    </xf>
    <xf numFmtId="0" fontId="19" fillId="0" borderId="0" xfId="0" applyFont="1" applyBorder="1" applyAlignment="1">
      <alignment horizontal="center" vertical="center"/>
    </xf>
    <xf numFmtId="0" fontId="19" fillId="0" borderId="20" xfId="0" quotePrefix="1" applyFont="1" applyBorder="1" applyAlignment="1">
      <alignment horizontal="center" vertical="center"/>
    </xf>
    <xf numFmtId="0" fontId="60" fillId="0" borderId="0" xfId="0" applyFont="1" applyBorder="1" applyAlignment="1">
      <alignment horizontal="center" vertical="center"/>
    </xf>
    <xf numFmtId="0" fontId="19" fillId="2" borderId="0" xfId="0" applyFont="1" applyFill="1" applyAlignment="1">
      <alignment vertical="center"/>
    </xf>
    <xf numFmtId="0" fontId="62" fillId="2" borderId="0" xfId="0" applyFont="1" applyFill="1"/>
    <xf numFmtId="0" fontId="63" fillId="2" borderId="0" xfId="2" applyFont="1" applyFill="1" applyAlignment="1">
      <alignment horizontal="center"/>
    </xf>
    <xf numFmtId="164" fontId="63" fillId="2" borderId="0" xfId="2" applyNumberFormat="1" applyFont="1" applyFill="1"/>
    <xf numFmtId="0" fontId="64" fillId="2" borderId="0" xfId="2" applyFont="1" applyFill="1"/>
    <xf numFmtId="0" fontId="65" fillId="2" borderId="0" xfId="0" applyFont="1" applyFill="1" applyAlignment="1">
      <alignment vertical="center"/>
    </xf>
    <xf numFmtId="0" fontId="2" fillId="2" borderId="0" xfId="0" applyFont="1" applyFill="1" applyAlignment="1">
      <alignment vertical="center"/>
    </xf>
    <xf numFmtId="0" fontId="26" fillId="2" borderId="0" xfId="0" applyFont="1" applyFill="1"/>
    <xf numFmtId="0" fontId="3" fillId="2" borderId="0" xfId="1" applyFill="1" applyAlignment="1">
      <alignment horizontal="center" vertical="center" wrapText="1"/>
    </xf>
    <xf numFmtId="0" fontId="2" fillId="2" borderId="0" xfId="0" applyFont="1" applyFill="1"/>
    <xf numFmtId="0" fontId="3" fillId="2" borderId="0" xfId="1" applyFill="1" applyBorder="1"/>
    <xf numFmtId="0" fontId="0" fillId="2" borderId="0" xfId="0" applyFill="1" applyAlignment="1">
      <alignment horizontal="left" wrapText="1"/>
    </xf>
    <xf numFmtId="0" fontId="66" fillId="2" borderId="0" xfId="0" applyFont="1" applyFill="1"/>
    <xf numFmtId="0" fontId="3" fillId="0" borderId="0" xfId="1" applyAlignment="1">
      <alignment horizontal="left" vertical="center" wrapText="1" indent="1"/>
    </xf>
    <xf numFmtId="0" fontId="67" fillId="2" borderId="0" xfId="0" applyFont="1" applyFill="1"/>
    <xf numFmtId="0" fontId="0" fillId="2" borderId="22" xfId="0" applyFill="1" applyBorder="1" applyAlignment="1">
      <alignment horizontal="left" vertical="top"/>
    </xf>
    <xf numFmtId="0" fontId="0" fillId="2" borderId="22" xfId="0" applyFill="1" applyBorder="1" applyAlignment="1">
      <alignment horizontal="left" vertical="top" wrapText="1"/>
    </xf>
    <xf numFmtId="0" fontId="69" fillId="2" borderId="22" xfId="0" applyFont="1" applyFill="1" applyBorder="1" applyAlignment="1">
      <alignment horizontal="left" vertical="top" wrapText="1"/>
    </xf>
    <xf numFmtId="0" fontId="0" fillId="2" borderId="0" xfId="0" applyFill="1" applyAlignment="1">
      <alignment horizontal="center" vertical="top"/>
    </xf>
    <xf numFmtId="0" fontId="69" fillId="2" borderId="0" xfId="0" applyFont="1" applyFill="1" applyAlignment="1">
      <alignment horizontal="center" vertical="top"/>
    </xf>
    <xf numFmtId="0" fontId="69" fillId="2" borderId="0" xfId="0" applyFont="1" applyFill="1" applyAlignment="1">
      <alignment horizontal="center"/>
    </xf>
    <xf numFmtId="0" fontId="69" fillId="2" borderId="0" xfId="0" applyFont="1" applyFill="1"/>
    <xf numFmtId="0" fontId="30" fillId="2" borderId="0" xfId="0" applyFont="1" applyFill="1" applyAlignment="1">
      <alignment horizontal="left" vertical="top"/>
    </xf>
    <xf numFmtId="0" fontId="47" fillId="2" borderId="0" xfId="0" applyFont="1" applyFill="1" applyAlignment="1">
      <alignment horizontal="right" vertical="center"/>
    </xf>
    <xf numFmtId="44" fontId="0" fillId="2" borderId="16" xfId="0" applyNumberFormat="1" applyFill="1" applyBorder="1" applyAlignment="1">
      <alignment horizontal="left" vertical="center"/>
    </xf>
    <xf numFmtId="0" fontId="0" fillId="2" borderId="9" xfId="0" applyFill="1" applyBorder="1" applyAlignment="1">
      <alignment horizontal="center" vertical="center"/>
    </xf>
    <xf numFmtId="0" fontId="0" fillId="2" borderId="16" xfId="0" applyFill="1" applyBorder="1" applyAlignment="1">
      <alignment horizontal="center" vertical="center"/>
    </xf>
    <xf numFmtId="0" fontId="0" fillId="2" borderId="9" xfId="0" applyFill="1" applyBorder="1" applyAlignment="1">
      <alignment horizontal="left" vertical="center"/>
    </xf>
    <xf numFmtId="0" fontId="2" fillId="2" borderId="9" xfId="0" applyFont="1" applyFill="1" applyBorder="1" applyAlignment="1">
      <alignment horizontal="left"/>
    </xf>
    <xf numFmtId="2" fontId="0" fillId="2" borderId="9" xfId="0" applyNumberFormat="1" applyFill="1" applyBorder="1" applyAlignment="1">
      <alignment horizontal="left" vertical="center"/>
    </xf>
    <xf numFmtId="0" fontId="0" fillId="2" borderId="0" xfId="0" applyFill="1" applyAlignment="1">
      <alignment horizontal="left" vertical="center" wrapText="1"/>
    </xf>
    <xf numFmtId="0" fontId="0" fillId="2" borderId="18" xfId="0" applyFill="1" applyBorder="1" applyAlignment="1">
      <alignment horizontal="left" vertical="center" wrapText="1"/>
    </xf>
    <xf numFmtId="0" fontId="0" fillId="2" borderId="0" xfId="0" applyFill="1" applyAlignment="1">
      <alignment horizontal="left" vertical="center"/>
    </xf>
    <xf numFmtId="0" fontId="0" fillId="2" borderId="19" xfId="0" applyFill="1" applyBorder="1" applyAlignment="1">
      <alignment horizontal="left" vertical="center"/>
    </xf>
    <xf numFmtId="0" fontId="0" fillId="2" borderId="16" xfId="0" applyFill="1" applyBorder="1" applyAlignment="1">
      <alignment horizontal="left" vertical="center"/>
    </xf>
    <xf numFmtId="0" fontId="0" fillId="2" borderId="9" xfId="0" applyFill="1" applyBorder="1" applyAlignment="1">
      <alignment horizontal="left"/>
    </xf>
    <xf numFmtId="0" fontId="0" fillId="2" borderId="9" xfId="0" applyFill="1" applyBorder="1" applyAlignment="1">
      <alignment horizontal="center"/>
    </xf>
    <xf numFmtId="0" fontId="14" fillId="2" borderId="0" xfId="2" applyFont="1" applyFill="1" applyAlignment="1">
      <alignment horizontal="left"/>
    </xf>
    <xf numFmtId="0" fontId="14" fillId="2" borderId="0" xfId="2" applyFont="1" applyFill="1" applyAlignment="1">
      <alignment horizontal="left" vertical="center" wrapText="1"/>
    </xf>
    <xf numFmtId="0" fontId="14" fillId="4" borderId="6" xfId="2" applyFont="1" applyFill="1" applyBorder="1" applyAlignment="1">
      <alignment horizontal="left"/>
    </xf>
    <xf numFmtId="0" fontId="14" fillId="4" borderId="7" xfId="2" applyFont="1" applyFill="1" applyBorder="1" applyAlignment="1">
      <alignment horizontal="left"/>
    </xf>
    <xf numFmtId="0" fontId="14" fillId="4" borderId="6" xfId="2" applyFont="1" applyFill="1" applyBorder="1" applyAlignment="1">
      <alignment horizontal="left" vertical="center" wrapText="1"/>
    </xf>
    <xf numFmtId="0" fontId="14" fillId="4" borderId="7" xfId="2" applyFont="1" applyFill="1" applyBorder="1" applyAlignment="1">
      <alignment horizontal="left" vertical="center" wrapText="1"/>
    </xf>
    <xf numFmtId="0" fontId="25" fillId="2" borderId="0" xfId="0" applyFont="1" applyFill="1" applyAlignment="1">
      <alignment horizontal="left" wrapText="1"/>
    </xf>
    <xf numFmtId="0" fontId="3" fillId="2" borderId="0" xfId="1" applyFill="1" applyAlignment="1">
      <alignment horizontal="left" vertical="center" wrapText="1"/>
    </xf>
    <xf numFmtId="0" fontId="2" fillId="2" borderId="0" xfId="0" applyFont="1" applyFill="1" applyAlignment="1">
      <alignment horizontal="left" wrapText="1"/>
    </xf>
    <xf numFmtId="0" fontId="30" fillId="2" borderId="22" xfId="0" applyFont="1" applyFill="1" applyBorder="1" applyAlignment="1">
      <alignment horizontal="left" vertical="top" wrapText="1"/>
    </xf>
    <xf numFmtId="0" fontId="71" fillId="2" borderId="0" xfId="2" applyFont="1" applyFill="1" applyAlignment="1">
      <alignment horizontal="left" vertical="center" wrapText="1"/>
    </xf>
    <xf numFmtId="0" fontId="47" fillId="2" borderId="17" xfId="0" applyFont="1" applyFill="1" applyBorder="1"/>
    <xf numFmtId="0" fontId="47" fillId="2" borderId="0" xfId="0" applyFont="1" applyFill="1" applyAlignment="1">
      <alignment horizontal="left" vertical="center"/>
    </xf>
    <xf numFmtId="0" fontId="72" fillId="2" borderId="0" xfId="2" applyFont="1" applyFill="1"/>
    <xf numFmtId="0" fontId="47" fillId="9" borderId="2" xfId="0" applyFont="1" applyFill="1" applyBorder="1"/>
    <xf numFmtId="164" fontId="47" fillId="2" borderId="0" xfId="2" applyNumberFormat="1" applyFont="1" applyFill="1" applyAlignment="1">
      <alignment horizontal="center"/>
    </xf>
    <xf numFmtId="0" fontId="47" fillId="9" borderId="4" xfId="0" applyFont="1" applyFill="1" applyBorder="1"/>
    <xf numFmtId="0" fontId="72" fillId="9" borderId="0" xfId="0" applyFont="1" applyFill="1" applyBorder="1"/>
    <xf numFmtId="165" fontId="66" fillId="2" borderId="0" xfId="0" applyNumberFormat="1" applyFont="1" applyFill="1" applyAlignment="1">
      <alignment horizontal="center" vertical="center"/>
    </xf>
    <xf numFmtId="0" fontId="0" fillId="2" borderId="4" xfId="0" applyFont="1" applyFill="1" applyBorder="1"/>
    <xf numFmtId="0" fontId="28" fillId="2" borderId="0" xfId="0" applyFont="1" applyFill="1" applyBorder="1" applyAlignment="1">
      <alignment horizontal="right"/>
    </xf>
    <xf numFmtId="166" fontId="0" fillId="2" borderId="0" xfId="0" applyNumberFormat="1" applyFont="1" applyFill="1" applyBorder="1" applyAlignment="1">
      <alignment horizontal="center"/>
    </xf>
    <xf numFmtId="0" fontId="0" fillId="4" borderId="0" xfId="0" applyFont="1" applyFill="1" applyBorder="1"/>
    <xf numFmtId="0" fontId="0" fillId="2" borderId="0" xfId="0" applyFont="1" applyFill="1" applyBorder="1" applyAlignment="1">
      <alignment horizontal="center"/>
    </xf>
    <xf numFmtId="0" fontId="0" fillId="4" borderId="4" xfId="0" applyFont="1" applyFill="1" applyBorder="1"/>
    <xf numFmtId="0" fontId="52" fillId="2" borderId="4" xfId="2" applyFont="1" applyFill="1" applyBorder="1" applyAlignment="1">
      <alignment horizontal="left" vertical="center"/>
    </xf>
    <xf numFmtId="0" fontId="0" fillId="2" borderId="0" xfId="0" applyFont="1" applyFill="1" applyBorder="1"/>
    <xf numFmtId="0" fontId="52" fillId="2" borderId="0" xfId="2" applyFont="1" applyFill="1" applyBorder="1" applyAlignment="1">
      <alignment horizontal="left" vertical="center" wrapText="1"/>
    </xf>
    <xf numFmtId="0" fontId="0" fillId="2" borderId="10" xfId="0" applyFont="1" applyFill="1" applyBorder="1"/>
    <xf numFmtId="0" fontId="52" fillId="2" borderId="9" xfId="2" applyFont="1" applyFill="1" applyBorder="1" applyAlignment="1">
      <alignment horizontal="left" vertical="center" wrapText="1"/>
    </xf>
    <xf numFmtId="0" fontId="0" fillId="2" borderId="9" xfId="0" applyFont="1" applyFill="1" applyBorder="1"/>
    <xf numFmtId="0" fontId="0" fillId="2" borderId="0" xfId="0" applyFont="1" applyFill="1" applyAlignment="1">
      <alignment vertical="center"/>
    </xf>
    <xf numFmtId="0" fontId="0" fillId="2" borderId="0" xfId="0" applyFont="1" applyFill="1"/>
    <xf numFmtId="0" fontId="46" fillId="2" borderId="0" xfId="0" applyFont="1" applyFill="1" applyAlignment="1">
      <alignment vertical="center"/>
    </xf>
    <xf numFmtId="0" fontId="0" fillId="0" borderId="5" xfId="0" applyFont="1" applyBorder="1" applyAlignment="1">
      <alignment horizontal="center" vertical="center"/>
    </xf>
    <xf numFmtId="0" fontId="19" fillId="0" borderId="5" xfId="0" applyFont="1" applyBorder="1" applyAlignment="1">
      <alignment horizontal="center" vertical="center"/>
    </xf>
    <xf numFmtId="165" fontId="0" fillId="0" borderId="5" xfId="0" applyNumberFormat="1" applyFont="1" applyBorder="1" applyAlignment="1">
      <alignment horizontal="center" vertical="center"/>
    </xf>
    <xf numFmtId="165" fontId="0" fillId="0" borderId="11" xfId="0" applyNumberFormat="1" applyFont="1" applyBorder="1" applyAlignment="1">
      <alignment horizontal="center" vertical="center"/>
    </xf>
    <xf numFmtId="165" fontId="0" fillId="8" borderId="7" xfId="0" applyNumberFormat="1" applyFont="1" applyFill="1" applyBorder="1" applyAlignment="1">
      <alignment horizontal="center" vertical="center"/>
    </xf>
    <xf numFmtId="37" fontId="52" fillId="2" borderId="0" xfId="2" applyNumberFormat="1" applyFont="1" applyFill="1" applyAlignment="1">
      <alignment horizontal="center"/>
    </xf>
    <xf numFmtId="0" fontId="73" fillId="9" borderId="1" xfId="0" applyFont="1" applyFill="1" applyBorder="1"/>
  </cellXfs>
  <cellStyles count="4">
    <cellStyle name="Hyperlink" xfId="1" builtinId="8"/>
    <cellStyle name="Hyperlink 4" xfId="3"/>
    <cellStyle name="Normal" xfId="0" builtinId="0"/>
    <cellStyle name="Normal 3" xfId="2"/>
  </cellStyles>
  <dxfs count="32">
    <dxf>
      <font>
        <color theme="0" tint="-0.14996795556505021"/>
      </font>
    </dxf>
    <dxf>
      <font>
        <color theme="0" tint="-0.14996795556505021"/>
      </font>
    </dxf>
    <dxf>
      <fill>
        <patternFill>
          <bgColor rgb="FFFFFF99"/>
        </patternFill>
      </fill>
    </dxf>
    <dxf>
      <fill>
        <patternFill>
          <bgColor rgb="FFFFFF99"/>
        </patternFill>
      </fill>
    </dxf>
    <dxf>
      <fill>
        <patternFill>
          <bgColor rgb="FFFFFF99"/>
        </patternFill>
      </fill>
    </dxf>
    <dxf>
      <fill>
        <patternFill>
          <bgColor rgb="FFFFFF99"/>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25</xdr:row>
          <xdr:rowOff>57150</xdr:rowOff>
        </xdr:from>
        <xdr:to>
          <xdr:col>3</xdr:col>
          <xdr:colOff>1371600</xdr:colOff>
          <xdr:row>25</xdr:row>
          <xdr:rowOff>266700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3333750" y="6772275"/>
              <a:ext cx="1371600" cy="209550"/>
              <a:chOff x="2266949" y="4686300"/>
              <a:chExt cx="1685926" cy="209550"/>
            </a:xfrm>
          </xdr:grpSpPr>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2266949"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3171825"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26</xdr:row>
          <xdr:rowOff>66675</xdr:rowOff>
        </xdr:from>
        <xdr:to>
          <xdr:col>3</xdr:col>
          <xdr:colOff>638175</xdr:colOff>
          <xdr:row>26</xdr:row>
          <xdr:rowOff>276225</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Dry/Solid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26</xdr:row>
          <xdr:rowOff>66675</xdr:rowOff>
        </xdr:from>
        <xdr:to>
          <xdr:col>3</xdr:col>
          <xdr:colOff>1371600</xdr:colOff>
          <xdr:row>26</xdr:row>
          <xdr:rowOff>276225</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Liquid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838200</xdr:colOff>
          <xdr:row>63</xdr:row>
          <xdr:rowOff>9525</xdr:rowOff>
        </xdr:from>
        <xdr:to>
          <xdr:col>3</xdr:col>
          <xdr:colOff>247650</xdr:colOff>
          <xdr:row>64</xdr:row>
          <xdr:rowOff>28575</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Fusion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1333500</xdr:colOff>
          <xdr:row>63</xdr:row>
          <xdr:rowOff>9525</xdr:rowOff>
        </xdr:from>
        <xdr:to>
          <xdr:col>5</xdr:col>
          <xdr:colOff>342900</xdr:colOff>
          <xdr:row>64</xdr:row>
          <xdr:rowOff>38100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Q Exactive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476250</xdr:colOff>
          <xdr:row>63</xdr:row>
          <xdr:rowOff>9525</xdr:rowOff>
        </xdr:from>
        <xdr:to>
          <xdr:col>6</xdr:col>
          <xdr:colOff>19050</xdr:colOff>
          <xdr:row>64</xdr:row>
          <xdr:rowOff>38100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000-000007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Velos-Elite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63</xdr:row>
          <xdr:rowOff>9525</xdr:rowOff>
        </xdr:from>
        <xdr:to>
          <xdr:col>3</xdr:col>
          <xdr:colOff>1200150</xdr:colOff>
          <xdr:row>64</xdr:row>
          <xdr:rowOff>38100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000-000008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Exploris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67</xdr:row>
          <xdr:rowOff>38100</xdr:rowOff>
        </xdr:from>
        <xdr:to>
          <xdr:col>7</xdr:col>
          <xdr:colOff>990600</xdr:colOff>
          <xdr:row>67</xdr:row>
          <xdr:rowOff>257175</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67</xdr:row>
          <xdr:rowOff>38100</xdr:rowOff>
        </xdr:from>
        <xdr:to>
          <xdr:col>8</xdr:col>
          <xdr:colOff>504825</xdr:colOff>
          <xdr:row>67</xdr:row>
          <xdr:rowOff>257175</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68</xdr:row>
          <xdr:rowOff>66675</xdr:rowOff>
        </xdr:from>
        <xdr:to>
          <xdr:col>7</xdr:col>
          <xdr:colOff>990600</xdr:colOff>
          <xdr:row>69</xdr:row>
          <xdr:rowOff>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68</xdr:row>
          <xdr:rowOff>66675</xdr:rowOff>
        </xdr:from>
        <xdr:to>
          <xdr:col>8</xdr:col>
          <xdr:colOff>504825</xdr:colOff>
          <xdr:row>69</xdr:row>
          <xdr:rowOff>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123825</xdr:colOff>
          <xdr:row>68</xdr:row>
          <xdr:rowOff>66675</xdr:rowOff>
        </xdr:from>
        <xdr:to>
          <xdr:col>5</xdr:col>
          <xdr:colOff>200025</xdr:colOff>
          <xdr:row>69</xdr:row>
          <xdr:rowOff>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68</xdr:row>
          <xdr:rowOff>66675</xdr:rowOff>
        </xdr:from>
        <xdr:to>
          <xdr:col>5</xdr:col>
          <xdr:colOff>847725</xdr:colOff>
          <xdr:row>69</xdr:row>
          <xdr:rowOff>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HCD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942975</xdr:colOff>
          <xdr:row>68</xdr:row>
          <xdr:rowOff>66675</xdr:rowOff>
        </xdr:from>
        <xdr:to>
          <xdr:col>5</xdr:col>
          <xdr:colOff>1400175</xdr:colOff>
          <xdr:row>69</xdr:row>
          <xdr:rowOff>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000-00000F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ETD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74</xdr:row>
          <xdr:rowOff>85725</xdr:rowOff>
        </xdr:from>
        <xdr:to>
          <xdr:col>3</xdr:col>
          <xdr:colOff>638175</xdr:colOff>
          <xdr:row>75</xdr:row>
          <xdr:rowOff>9525</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000-000010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74</xdr:row>
          <xdr:rowOff>85725</xdr:rowOff>
        </xdr:from>
        <xdr:to>
          <xdr:col>3</xdr:col>
          <xdr:colOff>1371600</xdr:colOff>
          <xdr:row>75</xdr:row>
          <xdr:rowOff>9525</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000-000011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78</xdr:row>
          <xdr:rowOff>95250</xdr:rowOff>
        </xdr:from>
        <xdr:to>
          <xdr:col>1</xdr:col>
          <xdr:colOff>895350</xdr:colOff>
          <xdr:row>79</xdr:row>
          <xdr:rowOff>28575</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000-000012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oxidation (M)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1009650</xdr:colOff>
          <xdr:row>78</xdr:row>
          <xdr:rowOff>95250</xdr:rowOff>
        </xdr:from>
        <xdr:to>
          <xdr:col>3</xdr:col>
          <xdr:colOff>152400</xdr:colOff>
          <xdr:row>79</xdr:row>
          <xdr:rowOff>28575</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carboxymethyl (C) if using iodoacetic acid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809625</xdr:colOff>
          <xdr:row>78</xdr:row>
          <xdr:rowOff>95250</xdr:rowOff>
        </xdr:from>
        <xdr:to>
          <xdr:col>5</xdr:col>
          <xdr:colOff>1285875</xdr:colOff>
          <xdr:row>79</xdr:row>
          <xdr:rowOff>28575</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000-000014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carbamidomethyl (C) if using iodoacetamide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32</xdr:row>
          <xdr:rowOff>57150</xdr:rowOff>
        </xdr:from>
        <xdr:to>
          <xdr:col>3</xdr:col>
          <xdr:colOff>638175</xdr:colOff>
          <xdr:row>32</xdr:row>
          <xdr:rowOff>276225</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iTRAQ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32</xdr:row>
          <xdr:rowOff>57150</xdr:rowOff>
        </xdr:from>
        <xdr:to>
          <xdr:col>3</xdr:col>
          <xdr:colOff>1181100</xdr:colOff>
          <xdr:row>32</xdr:row>
          <xdr:rowOff>276225</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000-000016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TMT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1276350</xdr:colOff>
          <xdr:row>32</xdr:row>
          <xdr:rowOff>57150</xdr:rowOff>
        </xdr:from>
        <xdr:to>
          <xdr:col>5</xdr:col>
          <xdr:colOff>104775</xdr:colOff>
          <xdr:row>32</xdr:row>
          <xdr:rowOff>276225</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000-000017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SILAC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32</xdr:row>
          <xdr:rowOff>57150</xdr:rowOff>
        </xdr:from>
        <xdr:to>
          <xdr:col>6</xdr:col>
          <xdr:colOff>333375</xdr:colOff>
          <xdr:row>32</xdr:row>
          <xdr:rowOff>276225</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 (please specify below)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64</xdr:row>
          <xdr:rowOff>114300</xdr:rowOff>
        </xdr:from>
        <xdr:to>
          <xdr:col>2</xdr:col>
          <xdr:colOff>923925</xdr:colOff>
          <xdr:row>65</xdr:row>
          <xdr:rowOff>142875</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000-000019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TSQ Altis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63</xdr:row>
          <xdr:rowOff>9525</xdr:rowOff>
        </xdr:from>
        <xdr:to>
          <xdr:col>2</xdr:col>
          <xdr:colOff>695325</xdr:colOff>
          <xdr:row>64</xdr:row>
          <xdr:rowOff>28575</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000-00001A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Lumos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79</xdr:row>
          <xdr:rowOff>95250</xdr:rowOff>
        </xdr:from>
        <xdr:to>
          <xdr:col>1</xdr:col>
          <xdr:colOff>981075</xdr:colOff>
          <xdr:row>80</xdr:row>
          <xdr:rowOff>28575</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000-00001B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phosphorylation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82</xdr:row>
          <xdr:rowOff>57150</xdr:rowOff>
        </xdr:from>
        <xdr:to>
          <xdr:col>1</xdr:col>
          <xdr:colOff>981075</xdr:colOff>
          <xdr:row>82</xdr:row>
          <xdr:rowOff>276225</xdr:rowOff>
        </xdr:to>
        <xdr:sp macro="" textlink="">
          <xdr:nvSpPr>
            <xdr:cNvPr id="2076" name="Check Box 28" hidden="1">
              <a:extLst>
                <a:ext uri="{63B3BB69-23CF-44E3-9099-C40C66FF867C}">
                  <a14:compatExt spid="_x0000_s2076"/>
                </a:ext>
                <a:ext uri="{FF2B5EF4-FFF2-40B4-BE49-F238E27FC236}">
                  <a16:creationId xmlns:a16="http://schemas.microsoft.com/office/drawing/2014/main" id="{00000000-0008-0000-0000-00001C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80</xdr:row>
          <xdr:rowOff>95250</xdr:rowOff>
        </xdr:from>
        <xdr:to>
          <xdr:col>1</xdr:col>
          <xdr:colOff>619125</xdr:colOff>
          <xdr:row>81</xdr:row>
          <xdr:rowOff>19050</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000-00001D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iTRAQ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714375</xdr:colOff>
          <xdr:row>80</xdr:row>
          <xdr:rowOff>85725</xdr:rowOff>
        </xdr:from>
        <xdr:to>
          <xdr:col>1</xdr:col>
          <xdr:colOff>1171575</xdr:colOff>
          <xdr:row>81</xdr:row>
          <xdr:rowOff>19050</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000-00001E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TMT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1257300</xdr:colOff>
          <xdr:row>80</xdr:row>
          <xdr:rowOff>95250</xdr:rowOff>
        </xdr:from>
        <xdr:to>
          <xdr:col>1</xdr:col>
          <xdr:colOff>1895475</xdr:colOff>
          <xdr:row>81</xdr:row>
          <xdr:rowOff>19050</xdr:rowOff>
        </xdr:to>
        <xdr:sp macro="" textlink="">
          <xdr:nvSpPr>
            <xdr:cNvPr id="2079" name="Check Box 31" hidden="1">
              <a:extLst>
                <a:ext uri="{63B3BB69-23CF-44E3-9099-C40C66FF867C}">
                  <a14:compatExt spid="_x0000_s2079"/>
                </a:ext>
                <a:ext uri="{FF2B5EF4-FFF2-40B4-BE49-F238E27FC236}">
                  <a16:creationId xmlns:a16="http://schemas.microsoft.com/office/drawing/2014/main" id="{00000000-0008-0000-0000-00001F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SILAC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52</xdr:row>
          <xdr:rowOff>28575</xdr:rowOff>
        </xdr:from>
        <xdr:to>
          <xdr:col>5</xdr:col>
          <xdr:colOff>590550</xdr:colOff>
          <xdr:row>52</xdr:row>
          <xdr:rowOff>247650</xdr:rowOff>
        </xdr:to>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000-000020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52</xdr:row>
          <xdr:rowOff>28575</xdr:rowOff>
        </xdr:from>
        <xdr:to>
          <xdr:col>6</xdr:col>
          <xdr:colOff>361950</xdr:colOff>
          <xdr:row>52</xdr:row>
          <xdr:rowOff>247650</xdr:rowOff>
        </xdr:to>
        <xdr:sp macro="" textlink="">
          <xdr:nvSpPr>
            <xdr:cNvPr id="2081" name="Check Box 33" hidden="1">
              <a:extLst>
                <a:ext uri="{63B3BB69-23CF-44E3-9099-C40C66FF867C}">
                  <a14:compatExt spid="_x0000_s2081"/>
                </a:ext>
                <a:ext uri="{FF2B5EF4-FFF2-40B4-BE49-F238E27FC236}">
                  <a16:creationId xmlns:a16="http://schemas.microsoft.com/office/drawing/2014/main" id="{00000000-0008-0000-0000-000021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52</xdr:row>
          <xdr:rowOff>28575</xdr:rowOff>
        </xdr:from>
        <xdr:to>
          <xdr:col>7</xdr:col>
          <xdr:colOff>600075</xdr:colOff>
          <xdr:row>52</xdr:row>
          <xdr:rowOff>247650</xdr:rowOff>
        </xdr:to>
        <xdr:sp macro="" textlink="">
          <xdr:nvSpPr>
            <xdr:cNvPr id="2082" name="Check Box 34" hidden="1">
              <a:extLst>
                <a:ext uri="{63B3BB69-23CF-44E3-9099-C40C66FF867C}">
                  <a14:compatExt spid="_x0000_s2082"/>
                </a:ext>
                <a:ext uri="{FF2B5EF4-FFF2-40B4-BE49-F238E27FC236}">
                  <a16:creationId xmlns:a16="http://schemas.microsoft.com/office/drawing/2014/main" id="{00000000-0008-0000-0000-000022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1419225</xdr:colOff>
          <xdr:row>52</xdr:row>
          <xdr:rowOff>28575</xdr:rowOff>
        </xdr:from>
        <xdr:to>
          <xdr:col>8</xdr:col>
          <xdr:colOff>276225</xdr:colOff>
          <xdr:row>52</xdr:row>
          <xdr:rowOff>247650</xdr:rowOff>
        </xdr:to>
        <xdr:sp macro="" textlink="">
          <xdr:nvSpPr>
            <xdr:cNvPr id="2083" name="Check Box 35" hidden="1">
              <a:extLst>
                <a:ext uri="{63B3BB69-23CF-44E3-9099-C40C66FF867C}">
                  <a14:compatExt spid="_x0000_s2083"/>
                </a:ext>
                <a:ext uri="{FF2B5EF4-FFF2-40B4-BE49-F238E27FC236}">
                  <a16:creationId xmlns:a16="http://schemas.microsoft.com/office/drawing/2014/main" id="{00000000-0008-0000-0000-000023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52</xdr:row>
          <xdr:rowOff>28575</xdr:rowOff>
        </xdr:from>
        <xdr:to>
          <xdr:col>9</xdr:col>
          <xdr:colOff>285750</xdr:colOff>
          <xdr:row>52</xdr:row>
          <xdr:rowOff>247650</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31</xdr:row>
          <xdr:rowOff>38100</xdr:rowOff>
        </xdr:from>
        <xdr:to>
          <xdr:col>3</xdr:col>
          <xdr:colOff>638175</xdr:colOff>
          <xdr:row>31</xdr:row>
          <xdr:rowOff>257175</xdr:rowOff>
        </xdr:to>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31</xdr:row>
          <xdr:rowOff>38100</xdr:rowOff>
        </xdr:from>
        <xdr:to>
          <xdr:col>3</xdr:col>
          <xdr:colOff>1362075</xdr:colOff>
          <xdr:row>31</xdr:row>
          <xdr:rowOff>257175</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933450</xdr:colOff>
          <xdr:row>14</xdr:row>
          <xdr:rowOff>76200</xdr:rowOff>
        </xdr:from>
        <xdr:to>
          <xdr:col>3</xdr:col>
          <xdr:colOff>1162050</xdr:colOff>
          <xdr:row>15</xdr:row>
          <xdr:rowOff>0</xdr:rowOff>
        </xdr:to>
        <xdr:grpSp>
          <xdr:nvGrpSpPr>
            <xdr:cNvPr id="41" name="Group 40">
              <a:extLst>
                <a:ext uri="{FF2B5EF4-FFF2-40B4-BE49-F238E27FC236}">
                  <a16:creationId xmlns:a16="http://schemas.microsoft.com/office/drawing/2014/main" id="{00000000-0008-0000-0000-000029000000}"/>
                </a:ext>
              </a:extLst>
            </xdr:cNvPr>
            <xdr:cNvGrpSpPr/>
          </xdr:nvGrpSpPr>
          <xdr:grpSpPr>
            <a:xfrm>
              <a:off x="3028950" y="3686175"/>
              <a:ext cx="1466850" cy="209550"/>
              <a:chOff x="2266949" y="4686300"/>
              <a:chExt cx="1685926" cy="209550"/>
            </a:xfrm>
          </xdr:grpSpPr>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000-000027080000}"/>
                  </a:ext>
                </a:extLst>
              </xdr:cNvPr>
              <xdr:cNvSpPr/>
            </xdr:nvSpPr>
            <xdr:spPr bwMode="auto">
              <a:xfrm>
                <a:off x="2266949"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000-000028080000}"/>
                  </a:ext>
                </a:extLst>
              </xdr:cNvPr>
              <xdr:cNvSpPr/>
            </xdr:nvSpPr>
            <xdr:spPr bwMode="auto">
              <a:xfrm>
                <a:off x="3171825"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1028700</xdr:colOff>
          <xdr:row>64</xdr:row>
          <xdr:rowOff>114300</xdr:rowOff>
        </xdr:from>
        <xdr:to>
          <xdr:col>3</xdr:col>
          <xdr:colOff>809625</xdr:colOff>
          <xdr:row>65</xdr:row>
          <xdr:rowOff>142875</xdr:rowOff>
        </xdr:to>
        <xdr:sp macro="" textlink="">
          <xdr:nvSpPr>
            <xdr:cNvPr id="2089" name="Check Box 41" hidden="1">
              <a:extLst>
                <a:ext uri="{63B3BB69-23CF-44E3-9099-C40C66FF867C}">
                  <a14:compatExt spid="_x0000_s2089"/>
                </a:ext>
                <a:ext uri="{FF2B5EF4-FFF2-40B4-BE49-F238E27FC236}">
                  <a16:creationId xmlns:a16="http://schemas.microsoft.com/office/drawing/2014/main" id="{00000000-0008-0000-0000-000029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TSQ Vantage</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38</xdr:col>
      <xdr:colOff>190500</xdr:colOff>
      <xdr:row>1</xdr:row>
      <xdr:rowOff>19050</xdr:rowOff>
    </xdr:from>
    <xdr:ext cx="12809725" cy="7842532"/>
    <xdr:sp macro="" textlink="">
      <xdr:nvSpPr>
        <xdr:cNvPr id="2" name="TextBox 1">
          <a:extLst>
            <a:ext uri="{FF2B5EF4-FFF2-40B4-BE49-F238E27FC236}">
              <a16:creationId xmlns:a16="http://schemas.microsoft.com/office/drawing/2014/main" id="{16770865-5185-4299-AD13-82CD47C2F9F7}"/>
            </a:ext>
          </a:extLst>
        </xdr:cNvPr>
        <xdr:cNvSpPr txBox="1"/>
      </xdr:nvSpPr>
      <xdr:spPr>
        <a:xfrm>
          <a:off x="23355300" y="209550"/>
          <a:ext cx="12809725" cy="7842532"/>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Method</a:t>
          </a:r>
          <a:r>
            <a:rPr lang="en-US" sz="1100" b="1" baseline="0">
              <a:solidFill>
                <a:schemeClr val="tx1"/>
              </a:solidFill>
              <a:effectLst/>
              <a:latin typeface="+mn-lt"/>
              <a:ea typeface="+mn-ea"/>
              <a:cs typeface="+mn-cs"/>
            </a:rPr>
            <a:t> drafts (Waters </a:t>
          </a:r>
          <a:r>
            <a:rPr lang="en-US" sz="1100" b="1" baseline="0">
              <a:solidFill>
                <a:schemeClr val="accent1">
                  <a:lumMod val="75000"/>
                </a:schemeClr>
              </a:solidFill>
              <a:effectLst/>
              <a:latin typeface="+mn-lt"/>
              <a:ea typeface="+mn-ea"/>
              <a:cs typeface="+mn-cs"/>
            </a:rPr>
            <a:t>nanoAcquity</a:t>
          </a:r>
          <a:r>
            <a:rPr lang="en-US" sz="1100" b="1" baseline="0">
              <a:solidFill>
                <a:schemeClr val="tx1"/>
              </a:solidFill>
              <a:effectLst/>
              <a:latin typeface="+mn-lt"/>
              <a:ea typeface="+mn-ea"/>
              <a:cs typeface="+mn-cs"/>
            </a:rPr>
            <a:t>)</a:t>
          </a:r>
        </a:p>
        <a:p>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For detailed method information specific to your experiment open the raw file in Qual Browser. Highlight the green pushpin and do a right mouse click, select View/Report/Instrument method</a:t>
          </a:r>
        </a:p>
        <a:p>
          <a:r>
            <a:rPr lang="en-US" sz="1100">
              <a:solidFill>
                <a:schemeClr val="tx1"/>
              </a:solidFill>
              <a:effectLst/>
              <a:latin typeface="+mn-lt"/>
              <a:ea typeface="+mn-ea"/>
              <a:cs typeface="+mn-cs"/>
            </a:rPr>
            <a:t>Use the left and right arrow to toggle between mass spec and HPLC method</a:t>
          </a:r>
        </a:p>
        <a:p>
          <a:r>
            <a:rPr lang="en-US" sz="1100">
              <a:solidFill>
                <a:schemeClr val="tx1"/>
              </a:solidFill>
              <a:effectLst/>
              <a:latin typeface="+mn-lt"/>
              <a:ea typeface="+mn-ea"/>
              <a:cs typeface="+mn-cs"/>
            </a:rPr>
            <a:t>To copy the text:</a:t>
          </a:r>
        </a:p>
        <a:p>
          <a:r>
            <a:rPr lang="en-US" sz="1100">
              <a:solidFill>
                <a:schemeClr val="tx1"/>
              </a:solidFill>
              <a:effectLst/>
              <a:latin typeface="+mn-lt"/>
              <a:ea typeface="+mn-ea"/>
              <a:cs typeface="+mn-cs"/>
            </a:rPr>
            <a:t>Ctrl A and ctrl C, then go to word or xls and ctrl V</a:t>
          </a:r>
        </a:p>
        <a:p>
          <a:r>
            <a:rPr lang="en-US" sz="1100">
              <a:solidFill>
                <a:schemeClr val="tx1"/>
              </a:solidFill>
              <a:effectLst/>
              <a:latin typeface="+mn-lt"/>
              <a:ea typeface="+mn-ea"/>
              <a:cs typeface="+mn-cs"/>
            </a:rPr>
            <a:t>Use the left and right arrow to toggle between mass spec and HPLC method</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Below is a draft for</a:t>
          </a:r>
          <a:r>
            <a:rPr lang="en-US" sz="1100" baseline="0">
              <a:solidFill>
                <a:schemeClr val="tx1"/>
              </a:solidFill>
              <a:effectLst/>
              <a:latin typeface="+mn-lt"/>
              <a:ea typeface="+mn-ea"/>
              <a:cs typeface="+mn-cs"/>
            </a:rPr>
            <a:t> your methods, make sure you check and change all the </a:t>
          </a:r>
          <a:r>
            <a:rPr lang="en-US" sz="1100" baseline="0">
              <a:solidFill>
                <a:srgbClr val="FF0000"/>
              </a:solidFill>
              <a:effectLst/>
              <a:latin typeface="+mn-lt"/>
              <a:ea typeface="+mn-ea"/>
              <a:cs typeface="+mn-cs"/>
            </a:rPr>
            <a:t>details</a:t>
          </a:r>
          <a:r>
            <a:rPr lang="en-US" sz="1100" baseline="0">
              <a:solidFill>
                <a:schemeClr val="tx1"/>
              </a:solidFill>
              <a:effectLst/>
              <a:latin typeface="+mn-lt"/>
              <a:ea typeface="+mn-ea"/>
              <a:cs typeface="+mn-cs"/>
            </a:rPr>
            <a:t> based on your specific experiment.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Mass Spectrometry Analysis Fusion/Lumos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a:t>
          </a:r>
          <a:r>
            <a:rPr lang="en-US" sz="1100">
              <a:solidFill>
                <a:srgbClr val="FF0000"/>
              </a:solidFill>
              <a:effectLst/>
              <a:latin typeface="+mn-lt"/>
              <a:ea typeface="+mn-ea"/>
              <a:cs typeface="+mn-cs"/>
            </a:rPr>
            <a:t>Orbitrap Fusion Lumos</a:t>
          </a:r>
          <a:r>
            <a:rPr lang="en-US" sz="1100">
              <a:solidFill>
                <a:schemeClr val="tx1"/>
              </a:solidFill>
              <a:effectLst/>
              <a:latin typeface="+mn-lt"/>
              <a:ea typeface="+mn-ea"/>
              <a:cs typeface="+mn-cs"/>
            </a:rPr>
            <a:t> mass spectrometer (ThermoFisherScientific) equipped with a nano-Acquity UPLC system (Waters)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µL/min. After loading and desalting for </a:t>
          </a:r>
          <a:r>
            <a:rPr lang="en-US" sz="1100">
              <a:solidFill>
                <a:srgbClr val="FF0000"/>
              </a:solidFill>
              <a:effectLst/>
              <a:latin typeface="+mn-lt"/>
              <a:ea typeface="+mn-ea"/>
              <a:cs typeface="+mn-cs"/>
            </a:rPr>
            <a:t>10</a:t>
          </a:r>
          <a:r>
            <a:rPr lang="en-US" sz="1100">
              <a:solidFill>
                <a:schemeClr val="tx1"/>
              </a:solidFill>
              <a:effectLst/>
              <a:latin typeface="+mn-lt"/>
              <a:ea typeface="+mn-ea"/>
              <a:cs typeface="+mn-cs"/>
            </a:rPr>
            <a:t> min with 0.1% formic acid plus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acetonitrile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5-30</a:t>
          </a:r>
          <a:r>
            <a:rPr lang="en-US" sz="1100">
              <a:solidFill>
                <a:schemeClr val="tx1"/>
              </a:solidFill>
              <a:effectLst/>
              <a:latin typeface="+mn-lt"/>
              <a:ea typeface="+mn-ea"/>
              <a:cs typeface="+mn-cs"/>
            </a:rPr>
            <a:t>% solvent B (LCMS grade 0.1 % formic acid it acetonitrile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375 to 1575 </a:t>
          </a:r>
          <a:r>
            <a:rPr lang="en-US" sz="1100">
              <a:solidFill>
                <a:schemeClr val="tx1"/>
              </a:solidFill>
              <a:effectLst/>
              <a:latin typeface="+mn-lt"/>
              <a:ea typeface="+mn-ea"/>
              <a:cs typeface="+mn-cs"/>
            </a:rPr>
            <a:t>m/z at 120K resolution (at 200 m/z) with a </a:t>
          </a:r>
        </a:p>
        <a:p>
          <a:r>
            <a:rPr lang="en-US" sz="1100">
              <a:solidFill>
                <a:srgbClr val="FF0000"/>
              </a:solidFill>
              <a:effectLst/>
              <a:latin typeface="+mn-lt"/>
              <a:ea typeface="+mn-ea"/>
              <a:cs typeface="+mn-cs"/>
            </a:rPr>
            <a:t>7e5</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instrument was set to run in top speed mode with </a:t>
          </a:r>
          <a:r>
            <a:rPr lang="en-US" sz="1100">
              <a:solidFill>
                <a:srgbClr val="FF0000"/>
              </a:solidFill>
              <a:effectLst/>
              <a:latin typeface="+mn-lt"/>
              <a:ea typeface="+mn-ea"/>
              <a:cs typeface="+mn-cs"/>
            </a:rPr>
            <a:t>3 sec </a:t>
          </a:r>
          <a:r>
            <a:rPr lang="en-US" sz="1100">
              <a:solidFill>
                <a:schemeClr val="tx1"/>
              </a:solidFill>
              <a:effectLst/>
              <a:latin typeface="+mn-lt"/>
              <a:ea typeface="+mn-ea"/>
              <a:cs typeface="+mn-cs"/>
            </a:rPr>
            <a:t>cycle for the survey and the MS/MS scans. </a:t>
          </a: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IT MS2 (if</a:t>
          </a:r>
          <a:r>
            <a:rPr lang="en-US" sz="1100" b="1" baseline="0">
              <a:solidFill>
                <a:schemeClr val="tx1"/>
              </a:solidFill>
              <a:effectLst/>
              <a:latin typeface="+mn-lt"/>
              <a:ea typeface="+mn-ea"/>
              <a:cs typeface="+mn-cs"/>
            </a:rPr>
            <a:t> msms scans were acquired in the ion trap)</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 resulting fragments were detected using the rapid scan rate in the ion trap. The AGC target </a:t>
          </a:r>
        </a:p>
        <a:p>
          <a:r>
            <a:rPr lang="en-US" sz="1100">
              <a:solidFill>
                <a:schemeClr val="tx1"/>
              </a:solidFill>
              <a:effectLst/>
              <a:latin typeface="+mn-lt"/>
              <a:ea typeface="+mn-ea"/>
              <a:cs typeface="+mn-cs"/>
            </a:rPr>
            <a:t>for MS/MS was set to </a:t>
          </a:r>
          <a:r>
            <a:rPr lang="en-US" sz="1100">
              <a:solidFill>
                <a:srgbClr val="FF0000"/>
              </a:solidFill>
              <a:effectLst/>
              <a:latin typeface="+mn-lt"/>
              <a:ea typeface="+mn-ea"/>
              <a:cs typeface="+mn-cs"/>
            </a:rPr>
            <a:t>2e3</a:t>
          </a:r>
          <a:r>
            <a:rPr lang="en-US" sz="1100">
              <a:solidFill>
                <a:schemeClr val="tx1"/>
              </a:solidFill>
              <a:effectLst/>
              <a:latin typeface="+mn-lt"/>
              <a:ea typeface="+mn-ea"/>
              <a:cs typeface="+mn-cs"/>
            </a:rPr>
            <a:t> and the maximum injection time limited to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a:t>
          </a:r>
        </a:p>
        <a:p>
          <a:r>
            <a:rPr lang="en-US" sz="1100">
              <a:solidFill>
                <a:schemeClr val="tx1"/>
              </a:solidFill>
              <a:effectLst/>
              <a:latin typeface="+mn-lt"/>
              <a:ea typeface="+mn-ea"/>
              <a:cs typeface="+mn-cs"/>
            </a:rPr>
            <a:t>selection was enabled.</a:t>
          </a: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OT MS2 (if</a:t>
          </a:r>
          <a:r>
            <a:rPr lang="en-US" sz="1100" b="1" baseline="0">
              <a:solidFill>
                <a:schemeClr val="tx1"/>
              </a:solidFill>
              <a:effectLst/>
              <a:latin typeface="+mn-lt"/>
              <a:ea typeface="+mn-ea"/>
              <a:cs typeface="+mn-cs"/>
            </a:rPr>
            <a:t> msms scans were acquired in the orbitrap)</a:t>
          </a:r>
          <a:endParaRPr lang="en-US">
            <a:effectLst/>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 </a:t>
          </a:r>
          <a:r>
            <a:rPr lang="en-US" sz="1100">
              <a:solidFill>
                <a:schemeClr val="tx1"/>
              </a:solidFill>
              <a:effectLst/>
              <a:latin typeface="+mn-lt"/>
              <a:ea typeface="+mn-ea"/>
              <a:cs typeface="+mn-cs"/>
            </a:rPr>
            <a:t>of greater than </a:t>
          </a:r>
          <a:r>
            <a:rPr lang="en-US" sz="1100">
              <a:solidFill>
                <a:srgbClr val="FF0000"/>
              </a:solidFill>
              <a:effectLst/>
              <a:latin typeface="+mn-lt"/>
              <a:ea typeface="+mn-ea"/>
              <a:cs typeface="+mn-cs"/>
            </a:rPr>
            <a:t>2e4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Resulting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p>
        <a:p>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 </a:t>
          </a:r>
          <a:r>
            <a:rPr lang="en-US" sz="1100">
              <a:solidFill>
                <a:schemeClr val="tx1"/>
              </a:solidFill>
              <a:effectLst/>
              <a:latin typeface="+mn-lt"/>
              <a:ea typeface="+mn-ea"/>
              <a:cs typeface="+mn-cs"/>
            </a:rPr>
            <a:t>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selection was enabled.</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Mass Spectrometry Analysis Q Exactive Plus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Q Exactive Plus mass spectrometer (ThermoFisherScientific) equipped with a nano-Acquity UPLC system (Waters)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µL/min. After loading and desalting for </a:t>
          </a:r>
          <a:r>
            <a:rPr lang="en-US" sz="1100">
              <a:solidFill>
                <a:srgbClr val="FF0000"/>
              </a:solidFill>
              <a:effectLst/>
              <a:latin typeface="+mn-lt"/>
              <a:ea typeface="+mn-ea"/>
              <a:cs typeface="+mn-cs"/>
            </a:rPr>
            <a:t>10</a:t>
          </a:r>
          <a:r>
            <a:rPr lang="en-US" sz="1100">
              <a:solidFill>
                <a:schemeClr val="tx1"/>
              </a:solidFill>
              <a:effectLst/>
              <a:latin typeface="+mn-lt"/>
              <a:ea typeface="+mn-ea"/>
              <a:cs typeface="+mn-cs"/>
            </a:rPr>
            <a:t> min with 0.1% formic acid plus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acetonitrile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5-30</a:t>
          </a:r>
          <a:r>
            <a:rPr lang="en-US" sz="1100">
              <a:solidFill>
                <a:schemeClr val="tx1"/>
              </a:solidFill>
              <a:effectLst/>
              <a:latin typeface="+mn-lt"/>
              <a:ea typeface="+mn-ea"/>
              <a:cs typeface="+mn-cs"/>
            </a:rPr>
            <a:t>% solvent B (LCMS grade 0.1 % formic acid it acetonitrile (Fisher)) in </a:t>
          </a:r>
          <a:r>
            <a:rPr lang="en-US" sz="1100">
              <a:solidFill>
                <a:srgbClr val="FF0000"/>
              </a:solidFill>
              <a:effectLst/>
              <a:latin typeface="+mn-lt"/>
              <a:ea typeface="+mn-ea"/>
              <a:cs typeface="+mn-cs"/>
            </a:rPr>
            <a:t>90 </a:t>
          </a:r>
          <a:r>
            <a:rPr lang="en-US" sz="1100">
              <a:solidFill>
                <a:schemeClr val="tx1"/>
              </a:solidFill>
              <a:effectLst/>
              <a:latin typeface="+mn-lt"/>
              <a:ea typeface="+mn-ea"/>
              <a:cs typeface="+mn-cs"/>
            </a:rPr>
            <a:t>min at a</a:t>
          </a:r>
        </a:p>
        <a:p>
          <a:r>
            <a:rPr lang="en-US" sz="1100">
              <a:solidFill>
                <a:schemeClr val="tx1"/>
              </a:solidFill>
              <a:effectLst/>
              <a:latin typeface="+mn-lt"/>
              <a:ea typeface="+mn-ea"/>
              <a:cs typeface="+mn-cs"/>
            </a:rPr>
            <a:t> flow rate of </a:t>
          </a:r>
          <a:r>
            <a:rPr lang="en-US" sz="1100">
              <a:solidFill>
                <a:srgbClr val="FF0000"/>
              </a:solidFill>
              <a:effectLst/>
              <a:latin typeface="+mn-lt"/>
              <a:ea typeface="+mn-ea"/>
              <a:cs typeface="+mn-cs"/>
            </a:rPr>
            <a:t>300 </a:t>
          </a:r>
          <a:r>
            <a:rPr lang="en-US" sz="1100">
              <a:solidFill>
                <a:schemeClr val="tx1"/>
              </a:solidFill>
              <a:effectLst/>
              <a:latin typeface="+mn-lt"/>
              <a:ea typeface="+mn-ea"/>
              <a:cs typeface="+mn-cs"/>
            </a:rPr>
            <a:t>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400 to 2000 </a:t>
          </a:r>
          <a:r>
            <a:rPr lang="en-US" sz="1100">
              <a:solidFill>
                <a:schemeClr val="tx1"/>
              </a:solidFill>
              <a:effectLst/>
              <a:latin typeface="+mn-lt"/>
              <a:ea typeface="+mn-ea"/>
              <a:cs typeface="+mn-cs"/>
            </a:rPr>
            <a:t>m/z at </a:t>
          </a:r>
          <a:r>
            <a:rPr lang="en-US" sz="1100">
              <a:solidFill>
                <a:srgbClr val="FF0000"/>
              </a:solidFill>
              <a:effectLst/>
              <a:latin typeface="+mn-lt"/>
              <a:ea typeface="+mn-ea"/>
              <a:cs typeface="+mn-cs"/>
            </a:rPr>
            <a:t>70</a:t>
          </a:r>
          <a:r>
            <a:rPr lang="en-US" sz="1100">
              <a:solidFill>
                <a:schemeClr val="tx1"/>
              </a:solidFill>
              <a:effectLst/>
              <a:latin typeface="+mn-lt"/>
              <a:ea typeface="+mn-ea"/>
              <a:cs typeface="+mn-cs"/>
            </a:rPr>
            <a:t>K resolution (at 400 m/z) with </a:t>
          </a:r>
        </a:p>
        <a:p>
          <a:r>
            <a:rPr lang="en-US" sz="1100">
              <a:solidFill>
                <a:schemeClr val="tx1"/>
              </a:solidFill>
              <a:effectLst/>
              <a:latin typeface="+mn-lt"/>
              <a:ea typeface="+mn-ea"/>
              <a:cs typeface="+mn-cs"/>
            </a:rPr>
            <a:t>a </a:t>
          </a:r>
          <a:r>
            <a:rPr lang="en-US" sz="1100">
              <a:solidFill>
                <a:srgbClr val="FF0000"/>
              </a:solidFill>
              <a:effectLst/>
              <a:latin typeface="+mn-lt"/>
              <a:ea typeface="+mn-ea"/>
              <a:cs typeface="+mn-cs"/>
            </a:rPr>
            <a:t>1e6</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After the survey scan, tandem MS was performed on the top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a:t>
          </a:r>
        </a:p>
        <a:p>
          <a:r>
            <a:rPr lang="en-US" sz="1100">
              <a:solidFill>
                <a:schemeClr val="tx1"/>
              </a:solidFill>
              <a:effectLst/>
              <a:latin typeface="+mn-lt"/>
              <a:ea typeface="+mn-ea"/>
              <a:cs typeface="+mn-cs"/>
            </a:rPr>
            <a:t>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Higher-energy collisional dissociation (HCD) fragmentation was applied with a normalized collision energy of </a:t>
          </a:r>
          <a:r>
            <a:rPr lang="en-US" sz="1100">
              <a:solidFill>
                <a:srgbClr val="FF0000"/>
              </a:solidFill>
              <a:effectLst/>
              <a:latin typeface="+mn-lt"/>
              <a:ea typeface="+mn-ea"/>
              <a:cs typeface="+mn-cs"/>
            </a:rPr>
            <a:t>25 </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Resulting fragments were detected in the orbitrap mass analyzer at </a:t>
          </a:r>
          <a:r>
            <a:rPr lang="en-US" sz="1100">
              <a:solidFill>
                <a:srgbClr val="FF0000"/>
              </a:solidFill>
              <a:effectLst/>
              <a:latin typeface="+mn-lt"/>
              <a:ea typeface="+mn-ea"/>
              <a:cs typeface="+mn-cs"/>
            </a:rPr>
            <a:t>17.5</a:t>
          </a:r>
          <a:r>
            <a:rPr lang="en-US" sz="1100">
              <a:solidFill>
                <a:schemeClr val="tx1"/>
              </a:solidFill>
              <a:effectLst/>
              <a:latin typeface="+mn-lt"/>
              <a:ea typeface="+mn-ea"/>
              <a:cs typeface="+mn-cs"/>
            </a:rPr>
            <a:t>K resolution (at 400 m/z) with a 5e4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 </a:t>
          </a:r>
          <a:r>
            <a:rPr lang="en-US" sz="1100">
              <a:solidFill>
                <a:schemeClr val="tx1"/>
              </a:solidFill>
              <a:effectLst/>
              <a:latin typeface="+mn-lt"/>
              <a:ea typeface="+mn-ea"/>
              <a:cs typeface="+mn-cs"/>
            </a:rPr>
            <a:t>sec </a:t>
          </a:r>
        </a:p>
        <a:p>
          <a:r>
            <a:rPr lang="en-US" sz="1100">
              <a:solidFill>
                <a:schemeClr val="tx1"/>
              </a:solidFill>
              <a:effectLst/>
              <a:latin typeface="+mn-lt"/>
              <a:ea typeface="+mn-ea"/>
              <a:cs typeface="+mn-cs"/>
            </a:rPr>
            <a:t>and isotopes were excluded. </a:t>
          </a:r>
        </a:p>
        <a:p>
          <a:endParaRPr lang="en-US" sz="1100">
            <a:solidFill>
              <a:schemeClr val="tx1"/>
            </a:solidFill>
            <a:effectLst/>
            <a:latin typeface="+mn-lt"/>
            <a:ea typeface="+mn-ea"/>
            <a:cs typeface="+mn-cs"/>
          </a:endParaRPr>
        </a:p>
        <a:p>
          <a:endParaRPr lang="en-US" sz="1100"/>
        </a:p>
      </xdr:txBody>
    </xdr:sp>
    <xdr:clientData/>
  </xdr:oneCellAnchor>
  <xdr:oneCellAnchor>
    <xdr:from>
      <xdr:col>15</xdr:col>
      <xdr:colOff>409575</xdr:colOff>
      <xdr:row>1</xdr:row>
      <xdr:rowOff>28575</xdr:rowOff>
    </xdr:from>
    <xdr:ext cx="17526978" cy="8875891"/>
    <xdr:sp macro="" textlink="">
      <xdr:nvSpPr>
        <xdr:cNvPr id="3" name="TextBox 2">
          <a:extLst>
            <a:ext uri="{FF2B5EF4-FFF2-40B4-BE49-F238E27FC236}">
              <a16:creationId xmlns:a16="http://schemas.microsoft.com/office/drawing/2014/main" id="{50AE8A0A-AF19-402F-BAD6-D616BBE38404}"/>
            </a:ext>
          </a:extLst>
        </xdr:cNvPr>
        <xdr:cNvSpPr txBox="1"/>
      </xdr:nvSpPr>
      <xdr:spPr>
        <a:xfrm>
          <a:off x="9553575" y="219075"/>
          <a:ext cx="17526978" cy="8875891"/>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Method</a:t>
          </a:r>
          <a:r>
            <a:rPr lang="en-US" sz="1100" b="1" baseline="0">
              <a:solidFill>
                <a:schemeClr val="tx1"/>
              </a:solidFill>
              <a:effectLst/>
              <a:latin typeface="+mn-lt"/>
              <a:ea typeface="+mn-ea"/>
              <a:cs typeface="+mn-cs"/>
            </a:rPr>
            <a:t> drafts (Thermo </a:t>
          </a:r>
          <a:r>
            <a:rPr lang="en-US" sz="1100" b="1" baseline="0">
              <a:solidFill>
                <a:schemeClr val="accent1">
                  <a:lumMod val="75000"/>
                </a:schemeClr>
              </a:solidFill>
              <a:effectLst/>
              <a:latin typeface="+mn-lt"/>
              <a:ea typeface="+mn-ea"/>
              <a:cs typeface="+mn-cs"/>
            </a:rPr>
            <a:t>EASYnLC</a:t>
          </a:r>
          <a:r>
            <a:rPr lang="en-US" sz="1100" b="1" baseline="0">
              <a:solidFill>
                <a:schemeClr val="tx1"/>
              </a:solidFill>
              <a:effectLst/>
              <a:latin typeface="+mn-lt"/>
              <a:ea typeface="+mn-ea"/>
              <a:cs typeface="+mn-cs"/>
            </a:rPr>
            <a:t>)</a:t>
          </a:r>
        </a:p>
        <a:p>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For detailed method information specific to your experiment open the raw file in Qual Browser. Highlight the green pushpin and do a right mouse click, select View/Report/Instrument method</a:t>
          </a:r>
        </a:p>
        <a:p>
          <a:r>
            <a:rPr lang="en-US" sz="1100">
              <a:solidFill>
                <a:schemeClr val="tx1"/>
              </a:solidFill>
              <a:effectLst/>
              <a:latin typeface="+mn-lt"/>
              <a:ea typeface="+mn-ea"/>
              <a:cs typeface="+mn-cs"/>
            </a:rPr>
            <a:t>Use the left and right arrow to toggle between mass spec and HPLC method</a:t>
          </a:r>
        </a:p>
        <a:p>
          <a:r>
            <a:rPr lang="en-US" sz="1100">
              <a:solidFill>
                <a:schemeClr val="tx1"/>
              </a:solidFill>
              <a:effectLst/>
              <a:latin typeface="+mn-lt"/>
              <a:ea typeface="+mn-ea"/>
              <a:cs typeface="+mn-cs"/>
            </a:rPr>
            <a:t>In Freestyle open the</a:t>
          </a:r>
          <a:r>
            <a:rPr lang="en-US" sz="1100" baseline="0">
              <a:solidFill>
                <a:schemeClr val="tx1"/>
              </a:solidFill>
              <a:effectLst/>
              <a:latin typeface="+mn-lt"/>
              <a:ea typeface="+mn-ea"/>
              <a:cs typeface="+mn-cs"/>
            </a:rPr>
            <a:t> RAW file</a:t>
          </a:r>
          <a:r>
            <a:rPr lang="en-US" sz="1100">
              <a:solidFill>
                <a:schemeClr val="tx1"/>
              </a:solidFill>
              <a:effectLst/>
              <a:latin typeface="+mn-lt"/>
              <a:ea typeface="+mn-ea"/>
              <a:cs typeface="+mn-cs"/>
            </a:rPr>
            <a:t> click on instrument method</a:t>
          </a:r>
          <a:r>
            <a:rPr lang="en-US" sz="1100" baseline="0">
              <a:solidFill>
                <a:schemeClr val="tx1"/>
              </a:solidFill>
              <a:effectLst/>
              <a:latin typeface="+mn-lt"/>
              <a:ea typeface="+mn-ea"/>
              <a:cs typeface="+mn-cs"/>
            </a:rPr>
            <a:t> and select the instrument or HPLC to display the method</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To copy the text:</a:t>
          </a:r>
        </a:p>
        <a:p>
          <a:r>
            <a:rPr lang="en-US" sz="1100">
              <a:solidFill>
                <a:schemeClr val="tx1"/>
              </a:solidFill>
              <a:effectLst/>
              <a:latin typeface="+mn-lt"/>
              <a:ea typeface="+mn-ea"/>
              <a:cs typeface="+mn-cs"/>
            </a:rPr>
            <a:t>Ctrl A and ctrl C, then go to word or xls and ctrl V</a:t>
          </a:r>
        </a:p>
        <a:p>
          <a:r>
            <a:rPr lang="en-US" sz="1100">
              <a:solidFill>
                <a:schemeClr val="tx1"/>
              </a:solidFill>
              <a:effectLst/>
              <a:latin typeface="+mn-lt"/>
              <a:ea typeface="+mn-ea"/>
              <a:cs typeface="+mn-cs"/>
            </a:rPr>
            <a:t>Use the left and right arrow to toggle between mass spec and HPLC method</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Below is a draft for</a:t>
          </a:r>
          <a:r>
            <a:rPr lang="en-US" sz="1100" baseline="0">
              <a:solidFill>
                <a:schemeClr val="tx1"/>
              </a:solidFill>
              <a:effectLst/>
              <a:latin typeface="+mn-lt"/>
              <a:ea typeface="+mn-ea"/>
              <a:cs typeface="+mn-cs"/>
            </a:rPr>
            <a:t> your methods, make sure you check and change all the </a:t>
          </a:r>
          <a:r>
            <a:rPr lang="en-US" sz="1100" baseline="0">
              <a:solidFill>
                <a:srgbClr val="FF0000"/>
              </a:solidFill>
              <a:effectLst/>
              <a:latin typeface="+mn-lt"/>
              <a:ea typeface="+mn-ea"/>
              <a:cs typeface="+mn-cs"/>
            </a:rPr>
            <a:t>details</a:t>
          </a:r>
          <a:r>
            <a:rPr lang="en-US" sz="1100" baseline="0">
              <a:solidFill>
                <a:schemeClr val="tx1"/>
              </a:solidFill>
              <a:effectLst/>
              <a:latin typeface="+mn-lt"/>
              <a:ea typeface="+mn-ea"/>
              <a:cs typeface="+mn-cs"/>
            </a:rPr>
            <a:t> based on your specific experiment.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Mass Spectrometry Analysis Fusion/Lumos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a:t>
          </a:r>
          <a:r>
            <a:rPr lang="en-US" sz="1100">
              <a:solidFill>
                <a:srgbClr val="FF0000"/>
              </a:solidFill>
              <a:effectLst/>
              <a:latin typeface="+mn-lt"/>
              <a:ea typeface="+mn-ea"/>
              <a:cs typeface="+mn-cs"/>
            </a:rPr>
            <a:t>Orbitrap Fusion Lumos</a:t>
          </a:r>
          <a:r>
            <a:rPr lang="en-US" sz="1100">
              <a:solidFill>
                <a:schemeClr val="tx1"/>
              </a:solidFill>
              <a:effectLst/>
              <a:latin typeface="+mn-lt"/>
              <a:ea typeface="+mn-ea"/>
              <a:cs typeface="+mn-cs"/>
            </a:rPr>
            <a:t> mass spectrometer (ThermoFisherScientific) equipped with an EASYnLC</a:t>
          </a:r>
          <a:r>
            <a:rPr lang="en-US" sz="1100" baseline="0">
              <a:solidFill>
                <a:schemeClr val="tx1"/>
              </a:solidFill>
              <a:effectLst/>
              <a:latin typeface="+mn-lt"/>
              <a:ea typeface="+mn-ea"/>
              <a:cs typeface="+mn-cs"/>
            </a:rPr>
            <a:t> 1200 UPLC system </a:t>
          </a:r>
          <a:r>
            <a:rPr lang="en-US" sz="1100">
              <a:solidFill>
                <a:schemeClr val="tx1"/>
              </a:solidFill>
              <a:effectLst/>
              <a:latin typeface="+mn-lt"/>
              <a:ea typeface="+mn-ea"/>
              <a:cs typeface="+mn-cs"/>
            </a:rPr>
            <a:t>(ThermoFisherScientific)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with a volume</a:t>
          </a:r>
          <a:r>
            <a:rPr lang="en-US" sz="1100" baseline="0">
              <a:solidFill>
                <a:schemeClr val="tx1"/>
              </a:solidFill>
              <a:effectLst/>
              <a:latin typeface="+mn-lt"/>
              <a:ea typeface="+mn-ea"/>
              <a:cs typeface="+mn-cs"/>
            </a:rPr>
            <a:t> of </a:t>
          </a:r>
          <a:r>
            <a:rPr lang="en-US" sz="1100" baseline="0">
              <a:solidFill>
                <a:srgbClr val="FF0000"/>
              </a:solidFill>
              <a:effectLst/>
              <a:latin typeface="+mn-lt"/>
              <a:ea typeface="+mn-ea"/>
              <a:cs typeface="+mn-cs"/>
            </a:rPr>
            <a:t>18</a:t>
          </a:r>
          <a:r>
            <a:rPr lang="en-US" sz="1100" baseline="0">
              <a:solidFill>
                <a:schemeClr val="tx1"/>
              </a:solidFill>
              <a:effectLst/>
              <a:latin typeface="+mn-lt"/>
              <a:ea typeface="+mn-ea"/>
              <a:cs typeface="+mn-cs"/>
            </a:rPr>
            <a:t> µl </a:t>
          </a:r>
          <a:r>
            <a:rPr lang="en-US" sz="1100">
              <a:solidFill>
                <a:schemeClr val="tx1"/>
              </a:solidFill>
              <a:effectLst/>
              <a:latin typeface="+mn-lt"/>
              <a:ea typeface="+mn-ea"/>
              <a:cs typeface="+mn-cs"/>
            </a:rPr>
            <a:t>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µL/min. After loading and desalting with 0.1% formic acid in water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6-45 </a:t>
          </a:r>
          <a:r>
            <a:rPr lang="en-US" sz="1100">
              <a:solidFill>
                <a:schemeClr val="tx1"/>
              </a:solidFill>
              <a:effectLst/>
              <a:latin typeface="+mn-lt"/>
              <a:ea typeface="+mn-ea"/>
              <a:cs typeface="+mn-cs"/>
            </a:rPr>
            <a:t>% solvent B (LCMS grade 0.1 % formic acid,</a:t>
          </a:r>
          <a:r>
            <a:rPr lang="en-US" sz="1100" baseline="0">
              <a:solidFill>
                <a:schemeClr val="tx1"/>
              </a:solidFill>
              <a:effectLst/>
              <a:latin typeface="+mn-lt"/>
              <a:ea typeface="+mn-ea"/>
              <a:cs typeface="+mn-cs"/>
            </a:rPr>
            <a:t> 80 %</a:t>
          </a:r>
          <a:r>
            <a:rPr lang="en-US" sz="1100">
              <a:solidFill>
                <a:schemeClr val="tx1"/>
              </a:solidFill>
              <a:effectLst/>
              <a:latin typeface="+mn-lt"/>
              <a:ea typeface="+mn-ea"/>
              <a:cs typeface="+mn-cs"/>
            </a:rPr>
            <a:t> acetonitrile in water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375 to 1575 </a:t>
          </a:r>
          <a:r>
            <a:rPr lang="en-US" sz="1100">
              <a:solidFill>
                <a:schemeClr val="tx1"/>
              </a:solidFill>
              <a:effectLst/>
              <a:latin typeface="+mn-lt"/>
              <a:ea typeface="+mn-ea"/>
              <a:cs typeface="+mn-cs"/>
            </a:rPr>
            <a:t>m/z at 120K resolution (at 200 m/z) with a </a:t>
          </a:r>
        </a:p>
        <a:p>
          <a:r>
            <a:rPr lang="en-US" sz="1100">
              <a:solidFill>
                <a:srgbClr val="FF0000"/>
              </a:solidFill>
              <a:effectLst/>
              <a:latin typeface="+mn-lt"/>
              <a:ea typeface="+mn-ea"/>
              <a:cs typeface="+mn-cs"/>
            </a:rPr>
            <a:t>7e5</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instrument was set to run in top speed mode with </a:t>
          </a:r>
          <a:r>
            <a:rPr lang="en-US" sz="1100">
              <a:solidFill>
                <a:srgbClr val="FF0000"/>
              </a:solidFill>
              <a:effectLst/>
              <a:latin typeface="+mn-lt"/>
              <a:ea typeface="+mn-ea"/>
              <a:cs typeface="+mn-cs"/>
            </a:rPr>
            <a:t>3 sec </a:t>
          </a:r>
          <a:r>
            <a:rPr lang="en-US" sz="1100">
              <a:solidFill>
                <a:schemeClr val="tx1"/>
              </a:solidFill>
              <a:effectLst/>
              <a:latin typeface="+mn-lt"/>
              <a:ea typeface="+mn-ea"/>
              <a:cs typeface="+mn-cs"/>
            </a:rPr>
            <a:t>cycle for the survey and the MS/MS scans. </a:t>
          </a: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DDA using IT MS2 (if</a:t>
          </a:r>
          <a:r>
            <a:rPr lang="en-US" sz="1100" b="1" baseline="0">
              <a:solidFill>
                <a:schemeClr val="tx1"/>
              </a:solidFill>
              <a:effectLst/>
              <a:latin typeface="+mn-lt"/>
              <a:ea typeface="+mn-ea"/>
              <a:cs typeface="+mn-cs"/>
            </a:rPr>
            <a:t> msms scans were acquired in the ion trap)</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 resulting fragments were detected using the rapid scan rate in the ion trap. The AGC target </a:t>
          </a:r>
        </a:p>
        <a:p>
          <a:r>
            <a:rPr lang="en-US" sz="1100">
              <a:solidFill>
                <a:schemeClr val="tx1"/>
              </a:solidFill>
              <a:effectLst/>
              <a:latin typeface="+mn-lt"/>
              <a:ea typeface="+mn-ea"/>
              <a:cs typeface="+mn-cs"/>
            </a:rPr>
            <a:t>for MS/MS was set to </a:t>
          </a:r>
          <a:r>
            <a:rPr lang="en-US" sz="1100">
              <a:solidFill>
                <a:srgbClr val="FF0000"/>
              </a:solidFill>
              <a:effectLst/>
              <a:latin typeface="+mn-lt"/>
              <a:ea typeface="+mn-ea"/>
              <a:cs typeface="+mn-cs"/>
            </a:rPr>
            <a:t>2e3</a:t>
          </a:r>
          <a:r>
            <a:rPr lang="en-US" sz="1100">
              <a:solidFill>
                <a:schemeClr val="tx1"/>
              </a:solidFill>
              <a:effectLst/>
              <a:latin typeface="+mn-lt"/>
              <a:ea typeface="+mn-ea"/>
              <a:cs typeface="+mn-cs"/>
            </a:rPr>
            <a:t> and the maximum injection time limited to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a:t>
          </a:r>
        </a:p>
        <a:p>
          <a:r>
            <a:rPr lang="en-US" sz="1100">
              <a:solidFill>
                <a:schemeClr val="tx1"/>
              </a:solidFill>
              <a:effectLst/>
              <a:latin typeface="+mn-lt"/>
              <a:ea typeface="+mn-ea"/>
              <a:cs typeface="+mn-cs"/>
            </a:rPr>
            <a:t>selection was enabled.</a:t>
          </a: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DDA using OT MS2 (if</a:t>
          </a:r>
          <a:r>
            <a:rPr lang="en-US" sz="1100" b="1" baseline="0">
              <a:solidFill>
                <a:schemeClr val="tx1"/>
              </a:solidFill>
              <a:effectLst/>
              <a:latin typeface="+mn-lt"/>
              <a:ea typeface="+mn-ea"/>
              <a:cs typeface="+mn-cs"/>
            </a:rPr>
            <a:t> msms scans were acquired in the orbitrap)</a:t>
          </a:r>
          <a:endParaRPr lang="en-US">
            <a:effectLst/>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 </a:t>
          </a:r>
          <a:r>
            <a:rPr lang="en-US" sz="1100">
              <a:solidFill>
                <a:schemeClr val="tx1"/>
              </a:solidFill>
              <a:effectLst/>
              <a:latin typeface="+mn-lt"/>
              <a:ea typeface="+mn-ea"/>
              <a:cs typeface="+mn-cs"/>
            </a:rPr>
            <a:t>of greater than </a:t>
          </a:r>
          <a:r>
            <a:rPr lang="en-US" sz="1100">
              <a:solidFill>
                <a:srgbClr val="FF0000"/>
              </a:solidFill>
              <a:effectLst/>
              <a:latin typeface="+mn-lt"/>
              <a:ea typeface="+mn-ea"/>
              <a:cs typeface="+mn-cs"/>
            </a:rPr>
            <a:t>2e4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Resulting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p>
        <a:p>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 </a:t>
          </a:r>
          <a:r>
            <a:rPr lang="en-US" sz="1100">
              <a:solidFill>
                <a:schemeClr val="tx1"/>
              </a:solidFill>
              <a:effectLst/>
              <a:latin typeface="+mn-lt"/>
              <a:ea typeface="+mn-ea"/>
              <a:cs typeface="+mn-cs"/>
            </a:rPr>
            <a:t>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selection was enabled.</a:t>
          </a:r>
        </a:p>
        <a:p>
          <a:endParaRPr lang="en-US" sz="1100">
            <a:solidFill>
              <a:schemeClr val="tx1"/>
            </a:solidFill>
            <a:effectLst/>
            <a:latin typeface="+mn-lt"/>
            <a:ea typeface="+mn-ea"/>
            <a:cs typeface="+mn-cs"/>
          </a:endParaRPr>
        </a:p>
        <a:p>
          <a:r>
            <a:rPr lang="en-US" sz="1100" b="1" i="0">
              <a:solidFill>
                <a:schemeClr val="tx1"/>
              </a:solidFill>
              <a:effectLst/>
              <a:latin typeface="+mn-lt"/>
              <a:ea typeface="+mn-ea"/>
              <a:cs typeface="+mn-cs"/>
            </a:rPr>
            <a:t>Parallel Reaction Monitoring (PRM)</a:t>
          </a:r>
          <a:endParaRPr lang="en-US">
            <a:effectLst/>
          </a:endParaRPr>
        </a:p>
        <a:p>
          <a:r>
            <a:rPr lang="en-US" sz="1100">
              <a:solidFill>
                <a:schemeClr val="tx1"/>
              </a:solidFill>
              <a:effectLst/>
              <a:latin typeface="+mn-lt"/>
              <a:ea typeface="+mn-ea"/>
              <a:cs typeface="+mn-cs"/>
            </a:rPr>
            <a:t>Peptides were detected using a targeted</a:t>
          </a:r>
          <a:r>
            <a:rPr lang="en-US" sz="1100" baseline="0">
              <a:solidFill>
                <a:schemeClr val="tx1"/>
              </a:solidFill>
              <a:effectLst/>
              <a:latin typeface="+mn-lt"/>
              <a:ea typeface="+mn-ea"/>
              <a:cs typeface="+mn-cs"/>
            </a:rPr>
            <a:t> </a:t>
          </a:r>
          <a:r>
            <a:rPr lang="en-US" sz="1100" b="0" i="0">
              <a:solidFill>
                <a:schemeClr val="tx1"/>
              </a:solidFill>
              <a:effectLst/>
              <a:latin typeface="+mn-lt"/>
              <a:ea typeface="+mn-ea"/>
              <a:cs typeface="+mn-cs"/>
            </a:rPr>
            <a:t>Parallel Reaction Monitoring (PRM)</a:t>
          </a:r>
          <a:r>
            <a:rPr lang="en-US" sz="1100" b="0" i="0" baseline="0">
              <a:solidFill>
                <a:schemeClr val="tx1"/>
              </a:solidFill>
              <a:effectLst/>
              <a:latin typeface="+mn-lt"/>
              <a:ea typeface="+mn-ea"/>
              <a:cs typeface="+mn-cs"/>
            </a:rPr>
            <a:t> </a:t>
          </a:r>
          <a:r>
            <a:rPr lang="en-US" sz="1100">
              <a:solidFill>
                <a:schemeClr val="tx1"/>
              </a:solidFill>
              <a:effectLst/>
              <a:latin typeface="+mn-lt"/>
              <a:ea typeface="+mn-ea"/>
              <a:cs typeface="+mn-cs"/>
            </a:rPr>
            <a:t>method.  After the survey scan, targeted MSMS</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was performed based on the</a:t>
          </a:r>
          <a:r>
            <a:rPr lang="en-US" sz="1100" baseline="0">
              <a:solidFill>
                <a:schemeClr val="tx1"/>
              </a:solidFill>
              <a:effectLst/>
              <a:latin typeface="+mn-lt"/>
              <a:ea typeface="+mn-ea"/>
              <a:cs typeface="+mn-cs"/>
            </a:rPr>
            <a:t> inclusion list of </a:t>
          </a:r>
          <a:r>
            <a:rPr lang="en-US" sz="1100" baseline="0">
              <a:solidFill>
                <a:srgbClr val="FF0000"/>
              </a:solidFill>
              <a:effectLst/>
              <a:latin typeface="+mn-lt"/>
              <a:ea typeface="+mn-ea"/>
              <a:cs typeface="+mn-cs"/>
            </a:rPr>
            <a:t>N</a:t>
          </a:r>
          <a:r>
            <a:rPr lang="en-US" sz="1100" baseline="0">
              <a:solidFill>
                <a:schemeClr val="tx1"/>
              </a:solidFill>
              <a:effectLst/>
              <a:latin typeface="+mn-lt"/>
              <a:ea typeface="+mn-ea"/>
              <a:cs typeface="+mn-cs"/>
            </a:rPr>
            <a:t> precursors (m/z, charge state) generated by Skyline.</a:t>
          </a:r>
          <a:r>
            <a:rPr lang="en-US" sz="1100">
              <a:solidFill>
                <a:schemeClr val="tx1"/>
              </a:solidFill>
              <a:effectLst/>
              <a:latin typeface="+mn-lt"/>
              <a:ea typeface="+mn-ea"/>
              <a:cs typeface="+mn-cs"/>
            </a:rPr>
            <a:t> Precursors</a:t>
          </a:r>
          <a:r>
            <a:rPr lang="en-US" sz="1100" baseline="0">
              <a:solidFill>
                <a:schemeClr val="tx1"/>
              </a:solidFill>
              <a:effectLst/>
              <a:latin typeface="+mn-lt"/>
              <a:ea typeface="+mn-ea"/>
              <a:cs typeface="+mn-cs"/>
            </a:rPr>
            <a:t> were isolated</a:t>
          </a:r>
          <a:r>
            <a:rPr lang="en-US" sz="1100">
              <a:solidFill>
                <a:schemeClr val="tx1"/>
              </a:solidFill>
              <a:effectLst/>
              <a:latin typeface="+mn-lt"/>
              <a:ea typeface="+mn-ea"/>
              <a:cs typeface="+mn-cs"/>
            </a:rPr>
            <a:t>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endParaRPr lang="en-US">
            <a:effectLst/>
          </a:endParaRP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a:t>
          </a:r>
          <a:r>
            <a:rPr lang="en-US" sz="1100" baseline="0">
              <a:solidFill>
                <a:schemeClr val="tx1"/>
              </a:solidFill>
              <a:effectLst/>
              <a:latin typeface="+mn-lt"/>
              <a:ea typeface="+mn-ea"/>
              <a:cs typeface="+mn-cs"/>
            </a:rPr>
            <a:t> r</a:t>
          </a:r>
          <a:r>
            <a:rPr lang="en-US" sz="1100">
              <a:solidFill>
                <a:schemeClr val="tx1"/>
              </a:solidFill>
              <a:effectLst/>
              <a:latin typeface="+mn-lt"/>
              <a:ea typeface="+mn-ea"/>
              <a:cs typeface="+mn-cs"/>
            </a:rPr>
            <a:t>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endParaRPr lang="en-US">
            <a:effectLst/>
          </a:endParaRPr>
        </a:p>
        <a:p>
          <a:r>
            <a:rPr lang="en-US" sz="1100">
              <a:solidFill>
                <a:srgbClr val="FF0000"/>
              </a:solidFill>
              <a:effectLst/>
              <a:latin typeface="+mn-lt"/>
              <a:ea typeface="+mn-ea"/>
              <a:cs typeface="+mn-cs"/>
            </a:rPr>
            <a:t>1e4 </a:t>
          </a:r>
          <a:r>
            <a:rPr lang="en-US" sz="1100">
              <a:solidFill>
                <a:schemeClr val="tx1"/>
              </a:solidFill>
              <a:effectLst/>
              <a:latin typeface="+mn-lt"/>
              <a:ea typeface="+mn-ea"/>
              <a:cs typeface="+mn-cs"/>
            </a:rPr>
            <a:t>ion count target 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loop count was set </a:t>
          </a:r>
          <a:r>
            <a:rPr lang="en-US" sz="1100">
              <a:solidFill>
                <a:srgbClr val="FF0000"/>
              </a:solidFill>
              <a:effectLst/>
              <a:latin typeface="+mn-lt"/>
              <a:ea typeface="+mn-ea"/>
              <a:cs typeface="+mn-cs"/>
            </a:rPr>
            <a:t>to 'All' or N=xx</a:t>
          </a:r>
          <a:r>
            <a:rPr lang="en-US" sz="1100" baseline="0">
              <a:solidFill>
                <a:srgbClr val="FF0000"/>
              </a:solidFill>
              <a:effectLst/>
              <a:latin typeface="+mn-lt"/>
              <a:ea typeface="+mn-ea"/>
              <a:cs typeface="+mn-cs"/>
            </a:rPr>
            <a:t>, </a:t>
          </a:r>
          <a:r>
            <a:rPr lang="en-US" sz="1100" baseline="0">
              <a:solidFill>
                <a:schemeClr val="tx1"/>
              </a:solidFill>
              <a:effectLst/>
              <a:latin typeface="+mn-lt"/>
              <a:ea typeface="+mn-ea"/>
              <a:cs typeface="+mn-cs"/>
            </a:rPr>
            <a:t>to generate xx fragment ion spectra per MS1 scan</a:t>
          </a:r>
          <a:r>
            <a:rPr lang="en-US" sz="1100">
              <a:solidFill>
                <a:schemeClr val="tx1"/>
              </a:solidFill>
              <a:effectLst/>
              <a:latin typeface="+mn-lt"/>
              <a:ea typeface="+mn-ea"/>
              <a:cs typeface="+mn-cs"/>
            </a:rPr>
            <a:t>.</a:t>
          </a:r>
          <a:endParaRPr lang="en-US">
            <a:effectLst/>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Mass Spectrometry Analysis Q Exactive Plus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Q Exactive Plus mass spectrometer (ThermoFisherScientific) equipped with an EASYnLC</a:t>
          </a:r>
          <a:r>
            <a:rPr lang="en-US" sz="1100" baseline="0">
              <a:solidFill>
                <a:schemeClr val="tx1"/>
              </a:solidFill>
              <a:effectLst/>
              <a:latin typeface="+mn-lt"/>
              <a:ea typeface="+mn-ea"/>
              <a:cs typeface="+mn-cs"/>
            </a:rPr>
            <a:t> 1200 UPLC system </a:t>
          </a:r>
          <a:r>
            <a:rPr lang="en-US" sz="1100">
              <a:solidFill>
                <a:schemeClr val="tx1"/>
              </a:solidFill>
              <a:effectLst/>
              <a:latin typeface="+mn-lt"/>
              <a:ea typeface="+mn-ea"/>
              <a:cs typeface="+mn-cs"/>
            </a:rPr>
            <a:t>(ThermoFisherScientific)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with a volume</a:t>
          </a:r>
          <a:r>
            <a:rPr lang="en-US" sz="1100" baseline="0">
              <a:solidFill>
                <a:schemeClr val="tx1"/>
              </a:solidFill>
              <a:effectLst/>
              <a:latin typeface="+mn-lt"/>
              <a:ea typeface="+mn-ea"/>
              <a:cs typeface="+mn-cs"/>
            </a:rPr>
            <a:t> of </a:t>
          </a:r>
          <a:r>
            <a:rPr lang="en-US" sz="1100" baseline="0">
              <a:solidFill>
                <a:srgbClr val="FF0000"/>
              </a:solidFill>
              <a:effectLst/>
              <a:latin typeface="+mn-lt"/>
              <a:ea typeface="+mn-ea"/>
              <a:cs typeface="+mn-cs"/>
            </a:rPr>
            <a:t>18 </a:t>
          </a:r>
          <a:r>
            <a:rPr lang="en-US" sz="1100" baseline="0">
              <a:solidFill>
                <a:schemeClr val="tx1"/>
              </a:solidFill>
              <a:effectLst/>
              <a:latin typeface="+mn-lt"/>
              <a:ea typeface="+mn-ea"/>
              <a:cs typeface="+mn-cs"/>
            </a:rPr>
            <a:t>µl </a:t>
          </a:r>
          <a:r>
            <a:rPr lang="en-US" sz="1100">
              <a:solidFill>
                <a:schemeClr val="tx1"/>
              </a:solidFill>
              <a:effectLst/>
              <a:latin typeface="+mn-lt"/>
              <a:ea typeface="+mn-ea"/>
              <a:cs typeface="+mn-cs"/>
            </a:rPr>
            <a:t>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2.5 </a:t>
          </a:r>
          <a:r>
            <a:rPr lang="en-US" sz="1100">
              <a:solidFill>
                <a:schemeClr val="tx1"/>
              </a:solidFill>
              <a:effectLst/>
              <a:latin typeface="+mn-lt"/>
              <a:ea typeface="+mn-ea"/>
              <a:cs typeface="+mn-cs"/>
            </a:rPr>
            <a:t>µL/min. After loading and desalting with 0.1% formic acid in water (LCMS grade from Fisher), the trap was brought in-line with a pulled fused-silica capillary tip (75-μm i.d.) </a:t>
          </a:r>
          <a:endParaRPr lang="en-US">
            <a:effectLst/>
          </a:endParaRP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Reprosil-Pur C18-AQ 120 Å  5 µm (Dr. Maisch). Peptides were separated using a linear gradient, from </a:t>
          </a:r>
          <a:r>
            <a:rPr lang="en-US" sz="1100">
              <a:solidFill>
                <a:srgbClr val="FF0000"/>
              </a:solidFill>
              <a:effectLst/>
              <a:latin typeface="+mn-lt"/>
              <a:ea typeface="+mn-ea"/>
              <a:cs typeface="+mn-cs"/>
            </a:rPr>
            <a:t>6-45</a:t>
          </a:r>
          <a:r>
            <a:rPr lang="en-US" sz="1100">
              <a:solidFill>
                <a:schemeClr val="tx1"/>
              </a:solidFill>
              <a:effectLst/>
              <a:latin typeface="+mn-lt"/>
              <a:ea typeface="+mn-ea"/>
              <a:cs typeface="+mn-cs"/>
            </a:rPr>
            <a:t> % solvent B (LCMS grade 0.1 % formic acid,</a:t>
          </a:r>
          <a:r>
            <a:rPr lang="en-US" sz="1100" baseline="0">
              <a:solidFill>
                <a:schemeClr val="tx1"/>
              </a:solidFill>
              <a:effectLst/>
              <a:latin typeface="+mn-lt"/>
              <a:ea typeface="+mn-ea"/>
              <a:cs typeface="+mn-cs"/>
            </a:rPr>
            <a:t> 80 %</a:t>
          </a:r>
          <a:r>
            <a:rPr lang="en-US" sz="1100">
              <a:solidFill>
                <a:schemeClr val="tx1"/>
              </a:solidFill>
              <a:effectLst/>
              <a:latin typeface="+mn-lt"/>
              <a:ea typeface="+mn-ea"/>
              <a:cs typeface="+mn-cs"/>
            </a:rPr>
            <a:t> acetonitrile in water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400 to 2000 </a:t>
          </a:r>
          <a:r>
            <a:rPr lang="en-US" sz="1100">
              <a:solidFill>
                <a:schemeClr val="tx1"/>
              </a:solidFill>
              <a:effectLst/>
              <a:latin typeface="+mn-lt"/>
              <a:ea typeface="+mn-ea"/>
              <a:cs typeface="+mn-cs"/>
            </a:rPr>
            <a:t>m/z at </a:t>
          </a:r>
          <a:r>
            <a:rPr lang="en-US" sz="1100">
              <a:solidFill>
                <a:srgbClr val="FF0000"/>
              </a:solidFill>
              <a:effectLst/>
              <a:latin typeface="+mn-lt"/>
              <a:ea typeface="+mn-ea"/>
              <a:cs typeface="+mn-cs"/>
            </a:rPr>
            <a:t>70</a:t>
          </a:r>
          <a:r>
            <a:rPr lang="en-US" sz="1100">
              <a:solidFill>
                <a:schemeClr val="tx1"/>
              </a:solidFill>
              <a:effectLst/>
              <a:latin typeface="+mn-lt"/>
              <a:ea typeface="+mn-ea"/>
              <a:cs typeface="+mn-cs"/>
            </a:rPr>
            <a:t>K resolution (at 400 m/z) with </a:t>
          </a:r>
        </a:p>
        <a:p>
          <a:r>
            <a:rPr lang="en-US" sz="1100">
              <a:solidFill>
                <a:schemeClr val="tx1"/>
              </a:solidFill>
              <a:effectLst/>
              <a:latin typeface="+mn-lt"/>
              <a:ea typeface="+mn-ea"/>
              <a:cs typeface="+mn-cs"/>
            </a:rPr>
            <a:t>a </a:t>
          </a:r>
          <a:r>
            <a:rPr lang="en-US" sz="1100">
              <a:solidFill>
                <a:srgbClr val="FF0000"/>
              </a:solidFill>
              <a:effectLst/>
              <a:latin typeface="+mn-lt"/>
              <a:ea typeface="+mn-ea"/>
              <a:cs typeface="+mn-cs"/>
            </a:rPr>
            <a:t>1e6</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After the survey scan, tandem MS was performed on the top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a:t>
          </a:r>
        </a:p>
        <a:p>
          <a:r>
            <a:rPr lang="en-US" sz="1100">
              <a:solidFill>
                <a:schemeClr val="tx1"/>
              </a:solidFill>
              <a:effectLst/>
              <a:latin typeface="+mn-lt"/>
              <a:ea typeface="+mn-ea"/>
              <a:cs typeface="+mn-cs"/>
            </a:rPr>
            <a:t>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Higher-energy collisional dissociation (HCD) fragmentation was applied with a normalized collision energy of </a:t>
          </a:r>
          <a:r>
            <a:rPr lang="en-US" sz="1100">
              <a:solidFill>
                <a:srgbClr val="FF0000"/>
              </a:solidFill>
              <a:effectLst/>
              <a:latin typeface="+mn-lt"/>
              <a:ea typeface="+mn-ea"/>
              <a:cs typeface="+mn-cs"/>
            </a:rPr>
            <a:t>25 </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Resulting fragments were detected in the orbitrap mass analyzer at </a:t>
          </a:r>
          <a:r>
            <a:rPr lang="en-US" sz="1100">
              <a:solidFill>
                <a:srgbClr val="FF0000"/>
              </a:solidFill>
              <a:effectLst/>
              <a:latin typeface="+mn-lt"/>
              <a:ea typeface="+mn-ea"/>
              <a:cs typeface="+mn-cs"/>
            </a:rPr>
            <a:t>17.5</a:t>
          </a:r>
          <a:r>
            <a:rPr lang="en-US" sz="1100">
              <a:solidFill>
                <a:schemeClr val="tx1"/>
              </a:solidFill>
              <a:effectLst/>
              <a:latin typeface="+mn-lt"/>
              <a:ea typeface="+mn-ea"/>
              <a:cs typeface="+mn-cs"/>
            </a:rPr>
            <a:t>K resolution (at 400 m/z) with a 5e4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 </a:t>
          </a:r>
          <a:r>
            <a:rPr lang="en-US" sz="1100">
              <a:solidFill>
                <a:schemeClr val="tx1"/>
              </a:solidFill>
              <a:effectLst/>
              <a:latin typeface="+mn-lt"/>
              <a:ea typeface="+mn-ea"/>
              <a:cs typeface="+mn-cs"/>
            </a:rPr>
            <a:t>sec </a:t>
          </a:r>
        </a:p>
        <a:p>
          <a:r>
            <a:rPr lang="en-US" sz="1100">
              <a:solidFill>
                <a:schemeClr val="tx1"/>
              </a:solidFill>
              <a:effectLst/>
              <a:latin typeface="+mn-lt"/>
              <a:ea typeface="+mn-ea"/>
              <a:cs typeface="+mn-cs"/>
            </a:rPr>
            <a:t>and isotopes were excluded. </a:t>
          </a:r>
        </a:p>
        <a:p>
          <a:endParaRPr lang="en-US" sz="1100">
            <a:solidFill>
              <a:schemeClr val="tx1"/>
            </a:solidFill>
            <a:effectLst/>
            <a:latin typeface="+mn-lt"/>
            <a:ea typeface="+mn-ea"/>
            <a:cs typeface="+mn-cs"/>
          </a:endParaRPr>
        </a:p>
        <a:p>
          <a:endParaRPr lang="en-US" sz="1100"/>
        </a:p>
      </xdr:txBody>
    </xdr:sp>
    <xdr:clientData/>
  </xdr:oneCellAnchor>
  <xdr:oneCellAnchor>
    <xdr:from>
      <xdr:col>15</xdr:col>
      <xdr:colOff>409574</xdr:colOff>
      <xdr:row>47</xdr:row>
      <xdr:rowOff>57150</xdr:rowOff>
    </xdr:from>
    <xdr:ext cx="13554075" cy="3082639"/>
    <xdr:sp macro="" textlink="">
      <xdr:nvSpPr>
        <xdr:cNvPr id="4" name="TextBox 3">
          <a:extLst>
            <a:ext uri="{FF2B5EF4-FFF2-40B4-BE49-F238E27FC236}">
              <a16:creationId xmlns:a16="http://schemas.microsoft.com/office/drawing/2014/main" id="{815DC027-7882-4355-A048-34D6FE3BEE22}"/>
            </a:ext>
          </a:extLst>
        </xdr:cNvPr>
        <xdr:cNvSpPr txBox="1"/>
      </xdr:nvSpPr>
      <xdr:spPr>
        <a:xfrm>
          <a:off x="9553574" y="9010650"/>
          <a:ext cx="13554075" cy="3082639"/>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database search details check with Jimmy, here is a draft:</a:t>
          </a:r>
        </a:p>
        <a:p>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Thermo .raw files were converted to the mzXML format using the ReAdW (</a:t>
          </a:r>
          <a:r>
            <a:rPr lang="en-US" sz="1100" b="0" i="0">
              <a:solidFill>
                <a:srgbClr val="FF0000"/>
              </a:solidFill>
              <a:effectLst/>
              <a:latin typeface="+mn-lt"/>
              <a:ea typeface="+mn-ea"/>
              <a:cs typeface="+mn-cs"/>
            </a:rPr>
            <a:t>version 2016.1.0</a:t>
          </a:r>
          <a:r>
            <a:rPr lang="en-US" sz="1100" b="0" i="0">
              <a:solidFill>
                <a:schemeClr val="tx1"/>
              </a:solidFill>
              <a:effectLst/>
              <a:latin typeface="+mn-lt"/>
              <a:ea typeface="+mn-ea"/>
              <a:cs typeface="+mn-cs"/>
            </a:rPr>
            <a:t>) converter. The mzXML files were searched against a </a:t>
          </a:r>
          <a:r>
            <a:rPr lang="en-US" sz="1100" b="0" i="0">
              <a:solidFill>
                <a:srgbClr val="FF0000"/>
              </a:solidFill>
              <a:effectLst/>
              <a:latin typeface="+mn-lt"/>
              <a:ea typeface="+mn-ea"/>
              <a:cs typeface="+mn-cs"/>
            </a:rPr>
            <a:t>Species RAT.fasta </a:t>
          </a:r>
          <a:r>
            <a:rPr lang="en-US" sz="1100" b="0" i="0">
              <a:solidFill>
                <a:schemeClr val="tx1"/>
              </a:solidFill>
              <a:effectLst/>
              <a:latin typeface="+mn-lt"/>
              <a:ea typeface="+mn-ea"/>
              <a:cs typeface="+mn-cs"/>
            </a:rPr>
            <a:t>protein sequence database downloaded from UniProt </a:t>
          </a:r>
        </a:p>
        <a:p>
          <a:r>
            <a:rPr lang="en-US" sz="1100" b="0" i="0">
              <a:solidFill>
                <a:schemeClr val="tx1"/>
              </a:solidFill>
              <a:effectLst/>
              <a:latin typeface="+mn-lt"/>
              <a:ea typeface="+mn-ea"/>
              <a:cs typeface="+mn-cs"/>
            </a:rPr>
            <a:t>appended with common contaminant sequences (24,000 total sequence entries). A database search was performed using Comet (</a:t>
          </a:r>
          <a:r>
            <a:rPr lang="en-US" sz="1100" b="0" i="0">
              <a:solidFill>
                <a:srgbClr val="FF0000"/>
              </a:solidFill>
              <a:effectLst/>
              <a:latin typeface="+mn-lt"/>
              <a:ea typeface="+mn-ea"/>
              <a:cs typeface="+mn-cs"/>
            </a:rPr>
            <a:t> 2019.01 rev. 4 </a:t>
          </a:r>
          <a:r>
            <a:rPr lang="en-US" sz="1100" b="0" i="0">
              <a:solidFill>
                <a:schemeClr val="tx1"/>
              </a:solidFill>
              <a:effectLst/>
              <a:latin typeface="+mn-lt"/>
              <a:ea typeface="+mn-ea"/>
              <a:cs typeface="+mn-cs"/>
            </a:rPr>
            <a:t> ) with the following search parameters</a:t>
          </a:r>
          <a:r>
            <a:rPr lang="en-US" sz="1100" b="0" i="0">
              <a:solidFill>
                <a:srgbClr val="FF0000"/>
              </a:solidFill>
              <a:effectLst/>
              <a:latin typeface="+mn-lt"/>
              <a:ea typeface="+mn-ea"/>
              <a:cs typeface="+mn-cs"/>
            </a:rPr>
            <a:t>: 20 </a:t>
          </a:r>
          <a:r>
            <a:rPr lang="en-US" sz="1100" b="0" i="0">
              <a:solidFill>
                <a:schemeClr val="tx1"/>
              </a:solidFill>
              <a:effectLst/>
              <a:latin typeface="+mn-lt"/>
              <a:ea typeface="+mn-ea"/>
              <a:cs typeface="+mn-cs"/>
            </a:rPr>
            <a:t>ppm precursor tolerance, </a:t>
          </a:r>
        </a:p>
        <a:p>
          <a:r>
            <a:rPr lang="en-US" sz="1100" b="0" i="0">
              <a:solidFill>
                <a:schemeClr val="tx1"/>
              </a:solidFill>
              <a:effectLst/>
              <a:latin typeface="+mn-lt"/>
              <a:ea typeface="+mn-ea"/>
              <a:cs typeface="+mn-cs"/>
            </a:rPr>
            <a:t>concatenated target-decoy search, tryptic digest allowing 2 missed cleavages, variable</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modifications  for oxidized methionine </a:t>
          </a:r>
          <a:r>
            <a:rPr lang="en-US" sz="1100" b="0" i="0">
              <a:solidFill>
                <a:srgbClr val="FF0000"/>
              </a:solidFill>
              <a:effectLst/>
              <a:latin typeface="+mn-lt"/>
              <a:ea typeface="+mn-ea"/>
              <a:cs typeface="+mn-cs"/>
            </a:rPr>
            <a:t>and phosphorylation on STY, </a:t>
          </a:r>
          <a:r>
            <a:rPr lang="en-US" sz="1100" b="0" i="0">
              <a:solidFill>
                <a:schemeClr val="tx1"/>
              </a:solidFill>
              <a:effectLst/>
              <a:latin typeface="+mn-lt"/>
              <a:ea typeface="+mn-ea"/>
              <a:cs typeface="+mn-cs"/>
            </a:rPr>
            <a:t>and static modification for carboxyamidomethylation on cysteine. </a:t>
          </a:r>
        </a:p>
        <a:p>
          <a:r>
            <a:rPr lang="en-US" sz="1100" b="0" i="0">
              <a:solidFill>
                <a:schemeClr val="tx1"/>
              </a:solidFill>
              <a:effectLst/>
              <a:latin typeface="+mn-lt"/>
              <a:ea typeface="+mn-ea"/>
              <a:cs typeface="+mn-cs"/>
            </a:rPr>
            <a:t>The Comet search results were then processed with PeptideProphet and ProteinProphet tools from the Trans-Proteomic Pipeline software suite ( </a:t>
          </a:r>
          <a:r>
            <a:rPr lang="en-US" sz="1100" b="0" i="0">
              <a:solidFill>
                <a:srgbClr val="FF0000"/>
              </a:solidFill>
              <a:effectLst/>
              <a:latin typeface="+mn-lt"/>
              <a:ea typeface="+mn-ea"/>
              <a:cs typeface="+mn-cs"/>
            </a:rPr>
            <a:t>TPP v5.0.0 Typhoon  </a:t>
          </a:r>
          <a:r>
            <a:rPr lang="en-US" sz="1100" b="0" i="0">
              <a:solidFill>
                <a:schemeClr val="tx1"/>
              </a:solidFill>
              <a:effectLst/>
              <a:latin typeface="+mn-lt"/>
              <a:ea typeface="+mn-ea"/>
              <a:cs typeface="+mn-cs"/>
            </a:rPr>
            <a:t>).  </a:t>
          </a:r>
        </a:p>
        <a:p>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Acknowledgements: </a:t>
          </a:r>
        </a:p>
        <a:p>
          <a:r>
            <a:rPr lang="en-US" sz="1600" b="0" i="0">
              <a:solidFill>
                <a:schemeClr val="tx1"/>
              </a:solidFill>
              <a:effectLst/>
              <a:latin typeface="+mn-lt"/>
              <a:ea typeface="+mn-ea"/>
              <a:cs typeface="+mn-cs"/>
            </a:rPr>
            <a:t>For publications, the Proteomics Resource should always be acknowledged as follows in publications: </a:t>
          </a:r>
        </a:p>
        <a:p>
          <a:endParaRPr lang="en-US" sz="1600" b="0" i="0">
            <a:solidFill>
              <a:schemeClr val="tx1"/>
            </a:solidFill>
            <a:effectLst/>
            <a:latin typeface="+mn-lt"/>
            <a:ea typeface="+mn-ea"/>
            <a:cs typeface="+mn-cs"/>
          </a:endParaRPr>
        </a:p>
        <a:p>
          <a:r>
            <a:rPr lang="en-US" sz="1600" b="1" i="1">
              <a:solidFill>
                <a:schemeClr val="tx1"/>
              </a:solidFill>
              <a:effectLst/>
              <a:latin typeface="+mn-lt"/>
              <a:ea typeface="+mn-ea"/>
              <a:cs typeface="+mn-cs"/>
            </a:rPr>
            <a:t>This work is supported in part by the University of Washington's Proteomics Resource (UWPR95794).</a:t>
          </a:r>
          <a:endParaRPr lang="en-US" sz="1600" b="1" i="0">
            <a:solidFill>
              <a:schemeClr val="tx1"/>
            </a:solidFill>
            <a:effectLst/>
            <a:latin typeface="+mn-lt"/>
            <a:ea typeface="+mn-ea"/>
            <a:cs typeface="+mn-cs"/>
          </a:endParaRP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absolute">
    <xdr:from>
      <xdr:col>0</xdr:col>
      <xdr:colOff>419100</xdr:colOff>
      <xdr:row>1</xdr:row>
      <xdr:rowOff>209550</xdr:rowOff>
    </xdr:from>
    <xdr:to>
      <xdr:col>3</xdr:col>
      <xdr:colOff>90152</xdr:colOff>
      <xdr:row>8</xdr:row>
      <xdr:rowOff>147167</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419100" y="495300"/>
          <a:ext cx="2452352" cy="1471142"/>
          <a:chOff x="4591734" y="1323376"/>
          <a:chExt cx="2252327" cy="1471142"/>
        </a:xfrm>
      </xdr:grpSpPr>
      <xdr:sp macro="" textlink="">
        <xdr:nvSpPr>
          <xdr:cNvPr id="3" name="Partial Circle 2">
            <a:extLst>
              <a:ext uri="{FF2B5EF4-FFF2-40B4-BE49-F238E27FC236}">
                <a16:creationId xmlns:a16="http://schemas.microsoft.com/office/drawing/2014/main" id="{00000000-0008-0000-0100-000003000000}"/>
              </a:ext>
            </a:extLst>
          </xdr:cNvPr>
          <xdr:cNvSpPr/>
        </xdr:nvSpPr>
        <xdr:spPr>
          <a:xfrm>
            <a:off x="5038531" y="1422918"/>
            <a:ext cx="1371600" cy="1371600"/>
          </a:xfrm>
          <a:prstGeom prst="pie">
            <a:avLst>
              <a:gd name="adj1" fmla="val 19401482"/>
              <a:gd name="adj2" fmla="val 12840222"/>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4" name="Partial Circle 3">
            <a:extLst>
              <a:ext uri="{FF2B5EF4-FFF2-40B4-BE49-F238E27FC236}">
                <a16:creationId xmlns:a16="http://schemas.microsoft.com/office/drawing/2014/main" id="{00000000-0008-0000-0100-000004000000}"/>
              </a:ext>
            </a:extLst>
          </xdr:cNvPr>
          <xdr:cNvSpPr/>
        </xdr:nvSpPr>
        <xdr:spPr>
          <a:xfrm>
            <a:off x="5038531" y="1422918"/>
            <a:ext cx="1371600" cy="1371600"/>
          </a:xfrm>
          <a:prstGeom prst="pie">
            <a:avLst>
              <a:gd name="adj1" fmla="val 19401482"/>
              <a:gd name="adj2" fmla="val 5320023"/>
            </a:avLst>
          </a:prstGeom>
          <a:solidFill>
            <a:schemeClr val="accent2">
              <a:lumMod val="40000"/>
              <a:lumOff val="6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5" name="Partial Circle 4">
            <a:extLst>
              <a:ext uri="{FF2B5EF4-FFF2-40B4-BE49-F238E27FC236}">
                <a16:creationId xmlns:a16="http://schemas.microsoft.com/office/drawing/2014/main" id="{00000000-0008-0000-0100-000005000000}"/>
              </a:ext>
            </a:extLst>
          </xdr:cNvPr>
          <xdr:cNvSpPr/>
        </xdr:nvSpPr>
        <xdr:spPr>
          <a:xfrm>
            <a:off x="5038531" y="1422918"/>
            <a:ext cx="1371600" cy="1371600"/>
          </a:xfrm>
          <a:prstGeom prst="pie">
            <a:avLst>
              <a:gd name="adj1" fmla="val 12832091"/>
              <a:gd name="adj2" fmla="val 19364553"/>
            </a:avLst>
          </a:prstGeom>
          <a:solidFill>
            <a:schemeClr val="accent4">
              <a:lumMod val="20000"/>
              <a:lumOff val="8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6" name="Oval 5">
            <a:extLst>
              <a:ext uri="{FF2B5EF4-FFF2-40B4-BE49-F238E27FC236}">
                <a16:creationId xmlns:a16="http://schemas.microsoft.com/office/drawing/2014/main" id="{00000000-0008-0000-0100-000006000000}"/>
              </a:ext>
            </a:extLst>
          </xdr:cNvPr>
          <xdr:cNvSpPr/>
        </xdr:nvSpPr>
        <xdr:spPr>
          <a:xfrm>
            <a:off x="5221411" y="1605798"/>
            <a:ext cx="1005840" cy="100584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TextBox 11">
            <a:extLst>
              <a:ext uri="{FF2B5EF4-FFF2-40B4-BE49-F238E27FC236}">
                <a16:creationId xmlns:a16="http://schemas.microsoft.com/office/drawing/2014/main" id="{00000000-0008-0000-0100-000007000000}"/>
              </a:ext>
            </a:extLst>
          </xdr:cNvPr>
          <xdr:cNvSpPr txBox="1"/>
        </xdr:nvSpPr>
        <xdr:spPr>
          <a:xfrm>
            <a:off x="4591734" y="1323376"/>
            <a:ext cx="599843"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Start </a:t>
            </a:r>
          </a:p>
          <a:p>
            <a:pPr algn="ctr"/>
            <a:r>
              <a:rPr lang="en-US" sz="1000"/>
              <a:t>Mon-Fri</a:t>
            </a:r>
          </a:p>
        </xdr:txBody>
      </xdr:sp>
      <xdr:sp macro="" textlink="">
        <xdr:nvSpPr>
          <xdr:cNvPr id="8" name="TextBox 17">
            <a:extLst>
              <a:ext uri="{FF2B5EF4-FFF2-40B4-BE49-F238E27FC236}">
                <a16:creationId xmlns:a16="http://schemas.microsoft.com/office/drawing/2014/main" id="{00000000-0008-0000-0100-000008000000}"/>
              </a:ext>
            </a:extLst>
          </xdr:cNvPr>
          <xdr:cNvSpPr txBox="1"/>
        </xdr:nvSpPr>
        <xdr:spPr>
          <a:xfrm>
            <a:off x="5482333" y="1847109"/>
            <a:ext cx="461986"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End</a:t>
            </a:r>
          </a:p>
          <a:p>
            <a:pPr algn="ctr"/>
            <a:r>
              <a:rPr lang="en-US" sz="1000"/>
              <a:t>24/7</a:t>
            </a:r>
          </a:p>
        </xdr:txBody>
      </xdr:sp>
      <xdr:cxnSp macro="">
        <xdr:nvCxnSpPr>
          <xdr:cNvPr id="9" name="Straight Arrow Connector 8">
            <a:extLst>
              <a:ext uri="{FF2B5EF4-FFF2-40B4-BE49-F238E27FC236}">
                <a16:creationId xmlns:a16="http://schemas.microsoft.com/office/drawing/2014/main" id="{00000000-0008-0000-0100-000009000000}"/>
              </a:ext>
            </a:extLst>
          </xdr:cNvPr>
          <xdr:cNvCxnSpPr>
            <a:cxnSpLocks/>
          </xdr:cNvCxnSpPr>
        </xdr:nvCxnSpPr>
        <xdr:spPr>
          <a:xfrm flipH="1" flipV="1">
            <a:off x="5329849" y="1847110"/>
            <a:ext cx="203205" cy="130981"/>
          </a:xfrm>
          <a:prstGeom prst="straightConnector1">
            <a:avLst/>
          </a:prstGeom>
          <a:ln>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 name="Straight Arrow Connector 9">
            <a:extLst>
              <a:ext uri="{FF2B5EF4-FFF2-40B4-BE49-F238E27FC236}">
                <a16:creationId xmlns:a16="http://schemas.microsoft.com/office/drawing/2014/main" id="{00000000-0008-0000-0100-00000A000000}"/>
              </a:ext>
            </a:extLst>
          </xdr:cNvPr>
          <xdr:cNvCxnSpPr>
            <a:cxnSpLocks/>
          </xdr:cNvCxnSpPr>
        </xdr:nvCxnSpPr>
        <xdr:spPr>
          <a:xfrm flipV="1">
            <a:off x="5892796" y="1847110"/>
            <a:ext cx="203205" cy="130981"/>
          </a:xfrm>
          <a:prstGeom prst="straightConnector1">
            <a:avLst/>
          </a:prstGeom>
          <a:ln>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Straight Arrow Connector 10">
            <a:extLst>
              <a:ext uri="{FF2B5EF4-FFF2-40B4-BE49-F238E27FC236}">
                <a16:creationId xmlns:a16="http://schemas.microsoft.com/office/drawing/2014/main" id="{00000000-0008-0000-0100-00000B000000}"/>
              </a:ext>
            </a:extLst>
          </xdr:cNvPr>
          <xdr:cNvCxnSpPr>
            <a:cxnSpLocks/>
            <a:stCxn id="8" idx="2"/>
            <a:endCxn id="6" idx="4"/>
          </xdr:cNvCxnSpPr>
        </xdr:nvCxnSpPr>
        <xdr:spPr>
          <a:xfrm>
            <a:off x="5713326" y="2308774"/>
            <a:ext cx="11005" cy="302864"/>
          </a:xfrm>
          <a:prstGeom prst="straightConnector1">
            <a:avLst/>
          </a:prstGeom>
          <a:ln>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extBox 29">
            <a:extLst>
              <a:ext uri="{FF2B5EF4-FFF2-40B4-BE49-F238E27FC236}">
                <a16:creationId xmlns:a16="http://schemas.microsoft.com/office/drawing/2014/main" id="{00000000-0008-0000-0100-00000C000000}"/>
              </a:ext>
            </a:extLst>
          </xdr:cNvPr>
          <xdr:cNvSpPr txBox="1"/>
        </xdr:nvSpPr>
        <xdr:spPr>
          <a:xfrm>
            <a:off x="6244218" y="1323376"/>
            <a:ext cx="599843"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Start </a:t>
            </a:r>
          </a:p>
          <a:p>
            <a:pPr algn="ctr"/>
            <a:r>
              <a:rPr lang="en-US" sz="1000"/>
              <a:t>Mon-Fri</a:t>
            </a:r>
          </a:p>
        </xdr:txBody>
      </xdr:sp>
      <xdr:sp macro="" textlink="">
        <xdr:nvSpPr>
          <xdr:cNvPr id="13" name="TextBox 32">
            <a:extLst>
              <a:ext uri="{FF2B5EF4-FFF2-40B4-BE49-F238E27FC236}">
                <a16:creationId xmlns:a16="http://schemas.microsoft.com/office/drawing/2014/main" id="{00000000-0008-0000-0100-00000D000000}"/>
              </a:ext>
            </a:extLst>
          </xdr:cNvPr>
          <xdr:cNvSpPr txBox="1"/>
        </xdr:nvSpPr>
        <xdr:spPr>
          <a:xfrm>
            <a:off x="5447652" y="2418556"/>
            <a:ext cx="553357" cy="307777"/>
          </a:xfrm>
          <a:prstGeom prst="rect">
            <a:avLst/>
          </a:prstGeom>
          <a:noFill/>
        </xdr:spPr>
        <xdr:txBody>
          <a:bodyPr spcFirstLastPara="1" wrap="square" numCol="1" rtlCol="0">
            <a:prstTxWarp prst="textArchDown">
              <a:avLst/>
            </a:prstTxWarp>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6 pm</a:t>
            </a:r>
          </a:p>
        </xdr:txBody>
      </xdr:sp>
      <xdr:sp macro="" textlink="">
        <xdr:nvSpPr>
          <xdr:cNvPr id="14" name="TextBox 34">
            <a:extLst>
              <a:ext uri="{FF2B5EF4-FFF2-40B4-BE49-F238E27FC236}">
                <a16:creationId xmlns:a16="http://schemas.microsoft.com/office/drawing/2014/main" id="{00000000-0008-0000-0100-00000E000000}"/>
              </a:ext>
            </a:extLst>
          </xdr:cNvPr>
          <xdr:cNvSpPr txBox="1"/>
        </xdr:nvSpPr>
        <xdr:spPr>
          <a:xfrm rot="3530189">
            <a:off x="5812701" y="1730616"/>
            <a:ext cx="553357" cy="307777"/>
          </a:xfrm>
          <a:prstGeom prst="rect">
            <a:avLst/>
          </a:prstGeom>
          <a:noFill/>
        </xdr:spPr>
        <xdr:txBody>
          <a:bodyPr spcFirstLastPara="1" wrap="square" numCol="1" rtlCol="0">
            <a:prstTxWarp prst="textArchUp">
              <a:avLst>
                <a:gd name="adj" fmla="val 10608480"/>
              </a:avLst>
            </a:prstTxWarp>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2 pm</a:t>
            </a:r>
          </a:p>
        </xdr:txBody>
      </xdr:sp>
      <xdr:sp macro="" textlink="">
        <xdr:nvSpPr>
          <xdr:cNvPr id="15" name="TextBox 36">
            <a:extLst>
              <a:ext uri="{FF2B5EF4-FFF2-40B4-BE49-F238E27FC236}">
                <a16:creationId xmlns:a16="http://schemas.microsoft.com/office/drawing/2014/main" id="{00000000-0008-0000-0100-00000F000000}"/>
              </a:ext>
            </a:extLst>
          </xdr:cNvPr>
          <xdr:cNvSpPr txBox="1"/>
        </xdr:nvSpPr>
        <xdr:spPr>
          <a:xfrm rot="18062433">
            <a:off x="5061075" y="1704102"/>
            <a:ext cx="644728" cy="307777"/>
          </a:xfrm>
          <a:prstGeom prst="rect">
            <a:avLst/>
          </a:prstGeom>
          <a:noFill/>
        </xdr:spPr>
        <xdr:txBody>
          <a:bodyPr spcFirstLastPara="1" wrap="square" numCol="1" rtlCol="0">
            <a:prstTxWarp prst="textArchUp">
              <a:avLst/>
            </a:prstTxWarp>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10 am</a:t>
            </a:r>
          </a:p>
        </xdr:txBody>
      </xdr:sp>
    </xdr:grpSp>
    <xdr:clientData/>
  </xdr:twoCellAnchor>
  <xdr:twoCellAnchor editAs="absolute">
    <xdr:from>
      <xdr:col>3</xdr:col>
      <xdr:colOff>180975</xdr:colOff>
      <xdr:row>2</xdr:row>
      <xdr:rowOff>161925</xdr:rowOff>
    </xdr:from>
    <xdr:to>
      <xdr:col>8</xdr:col>
      <xdr:colOff>581025</xdr:colOff>
      <xdr:row>8</xdr:row>
      <xdr:rowOff>57150</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2962275" y="666750"/>
          <a:ext cx="3905250" cy="1209675"/>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solidFill>
                <a:schemeClr val="tx1"/>
              </a:solidFill>
              <a:effectLst/>
              <a:latin typeface="+mn-lt"/>
              <a:ea typeface="+mn-ea"/>
              <a:cs typeface="+mn-cs"/>
            </a:rPr>
            <a:t>- Instrument time can start either 10am or 2pm Mon-Fri. </a:t>
          </a:r>
          <a:endParaRPr lang="en-US">
            <a:effectLst/>
          </a:endParaRPr>
        </a:p>
        <a:p>
          <a:r>
            <a:rPr lang="en-US" sz="1100">
              <a:solidFill>
                <a:schemeClr val="tx1"/>
              </a:solidFill>
              <a:effectLst/>
              <a:latin typeface="+mn-lt"/>
              <a:ea typeface="+mn-ea"/>
              <a:cs typeface="+mn-cs"/>
            </a:rPr>
            <a:t>- End times can be 10am, 2pm and 6pm 7 days a week. </a:t>
          </a:r>
          <a:endParaRPr lang="en-US">
            <a:effectLst/>
          </a:endParaRPr>
        </a:p>
        <a:p>
          <a:r>
            <a:rPr lang="en-US" sz="1100">
              <a:solidFill>
                <a:schemeClr val="tx1"/>
              </a:solidFill>
              <a:latin typeface="+mn-lt"/>
              <a:ea typeface="+mn-ea"/>
              <a:cs typeface="+mn-cs"/>
            </a:rPr>
            <a:t>-  Consecutive instrument</a:t>
          </a:r>
          <a:r>
            <a:rPr lang="en-US" sz="1100" baseline="0">
              <a:solidFill>
                <a:schemeClr val="tx1"/>
              </a:solidFill>
              <a:latin typeface="+mn-lt"/>
              <a:ea typeface="+mn-ea"/>
              <a:cs typeface="+mn-cs"/>
            </a:rPr>
            <a:t> time is charged based on hourly rates</a:t>
          </a:r>
        </a:p>
        <a:p>
          <a:r>
            <a:rPr lang="en-US" sz="1100" baseline="0">
              <a:solidFill>
                <a:schemeClr val="tx1"/>
              </a:solidFill>
              <a:latin typeface="+mn-lt"/>
              <a:ea typeface="+mn-ea"/>
              <a:cs typeface="+mn-cs"/>
            </a:rPr>
            <a:t>      plus one setup charge</a:t>
          </a:r>
        </a:p>
        <a:p>
          <a:r>
            <a:rPr lang="en-US" sz="1100" baseline="0">
              <a:solidFill>
                <a:schemeClr val="tx1"/>
              </a:solidFill>
              <a:latin typeface="+mn-lt"/>
              <a:ea typeface="+mn-ea"/>
              <a:cs typeface="+mn-cs"/>
            </a:rPr>
            <a:t>-  10% sign up fee is non-refundable</a:t>
          </a:r>
        </a:p>
        <a:p>
          <a:r>
            <a:rPr lang="en-US" sz="1100" baseline="0">
              <a:solidFill>
                <a:schemeClr val="tx1"/>
              </a:solidFill>
              <a:latin typeface="+mn-lt"/>
              <a:ea typeface="+mn-ea"/>
              <a:cs typeface="+mn-cs"/>
            </a:rPr>
            <a:t>-  Cancellation time is 48hrs prior to start time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groups\fin-mgmt\MAA\Self%20Sustaining%20Processes\Service%20&amp;%20Recharge%20Centers\Student_work_file\James\Old%20Versions%20of%20Rate%20Proposal%20Template\Recharge%20Data%20Collection%20Surv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2e5db78464b72cba/Desktop/UWPRrates/approved/145220%20GS%20UWPR%20fr%20MT%2020171228-%20MAA%20approved_withUWPRtab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2e5db78464b72cba/Desktop/UWPRrates/approved/145220%20GS%20UWPR%20%2020181011-%20MAA%20Approved_withUWPRtab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nter - General"/>
      <sheetName val="Center - Space"/>
      <sheetName val="Center - Equip"/>
      <sheetName val="Asset - Tag - Section"/>
      <sheetName val="Selection Options"/>
      <sheetName val="Data Table"/>
    </sheetNames>
    <sheetDataSet>
      <sheetData sheetId="0">
        <row r="3">
          <cell r="C3">
            <v>0</v>
          </cell>
        </row>
      </sheetData>
      <sheetData sheetId="1"/>
      <sheetData sheetId="2"/>
      <sheetData sheetId="3"/>
      <sheetData sheetId="4">
        <row r="4">
          <cell r="A4" t="str">
            <v>Yes</v>
          </cell>
        </row>
        <row r="5">
          <cell r="A5" t="str">
            <v>No</v>
          </cell>
        </row>
        <row r="15">
          <cell r="A15" t="str">
            <v>Did not move</v>
          </cell>
        </row>
        <row r="16">
          <cell r="A16" t="str">
            <v>Moved In</v>
          </cell>
        </row>
        <row r="17">
          <cell r="A17" t="str">
            <v>Moved Out</v>
          </cell>
        </row>
        <row r="18">
          <cell r="A18" t="str">
            <v>Moved In and Out</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nd Guidance"/>
      <sheetName val="General Information"/>
      <sheetName val="Center - Space"/>
      <sheetName val="Usage"/>
      <sheetName val="Salaries"/>
      <sheetName val="Depreciation"/>
      <sheetName val="Other Costs"/>
      <sheetName val="Biennium Summary"/>
      <sheetName val="Approved Rates"/>
      <sheetName val="Add'l Costs"/>
      <sheetName val="Variance Analysis Report"/>
      <sheetName val="MyFD Summary"/>
      <sheetName val="UWPR rates"/>
      <sheetName val="20180201"/>
      <sheetName val="20190201"/>
      <sheetName val="Analysis"/>
      <sheetName val="Billings 02.01.17-11.30.1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6">
          <cell r="I6" t="str">
            <v>Fusion</v>
          </cell>
          <cell r="J6">
            <v>13.5</v>
          </cell>
          <cell r="K6">
            <v>27</v>
          </cell>
        </row>
        <row r="7">
          <cell r="I7" t="str">
            <v>LTQ-Orbitrap-1</v>
          </cell>
          <cell r="J7">
            <v>8</v>
          </cell>
          <cell r="K7">
            <v>16</v>
          </cell>
        </row>
        <row r="8">
          <cell r="I8" t="str">
            <v>Lumos</v>
          </cell>
          <cell r="J8">
            <v>13.5</v>
          </cell>
          <cell r="K8">
            <v>27</v>
          </cell>
        </row>
        <row r="9">
          <cell r="I9" t="str">
            <v>Q</v>
          </cell>
          <cell r="J9">
            <v>13.5</v>
          </cell>
          <cell r="K9">
            <v>27</v>
          </cell>
        </row>
        <row r="10">
          <cell r="I10" t="str">
            <v>TSQ-Vantage</v>
          </cell>
          <cell r="J10">
            <v>8</v>
          </cell>
          <cell r="K10">
            <v>16</v>
          </cell>
        </row>
      </sheetData>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nd Guidance"/>
      <sheetName val="General Information"/>
      <sheetName val="Center - Space"/>
      <sheetName val="Usage"/>
      <sheetName val="Salaries"/>
      <sheetName val="Depreciation"/>
      <sheetName val="Other Costs"/>
      <sheetName val="Biennium Summary"/>
      <sheetName val="Add'l Costs"/>
      <sheetName val="Variance Analysis Report"/>
      <sheetName val="Approval email"/>
      <sheetName val="20181101"/>
      <sheetName val="Analysis"/>
      <sheetName val="Billings 02.01.17-11.30.17"/>
      <sheetName val="UWPR rates"/>
      <sheetName val="20180201"/>
      <sheetName val="201902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6">
          <cell r="I6" t="str">
            <v>Fusion</v>
          </cell>
          <cell r="J6">
            <v>13.5</v>
          </cell>
          <cell r="K6">
            <v>27</v>
          </cell>
        </row>
        <row r="7">
          <cell r="I7" t="str">
            <v>LTQ-Orbitrap-1</v>
          </cell>
          <cell r="J7">
            <v>8</v>
          </cell>
          <cell r="K7">
            <v>16</v>
          </cell>
        </row>
        <row r="8">
          <cell r="I8" t="str">
            <v>Lumos</v>
          </cell>
          <cell r="J8">
            <v>13.5</v>
          </cell>
          <cell r="K8">
            <v>27</v>
          </cell>
        </row>
        <row r="9">
          <cell r="I9" t="str">
            <v>Q</v>
          </cell>
          <cell r="J9">
            <v>13.5</v>
          </cell>
          <cell r="K9">
            <v>27</v>
          </cell>
        </row>
        <row r="10">
          <cell r="I10" t="str">
            <v>TSQ-Vantage</v>
          </cell>
          <cell r="J10">
            <v>8</v>
          </cell>
          <cell r="K10">
            <v>16</v>
          </cell>
        </row>
      </sheetData>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3" Type="http://schemas.openxmlformats.org/officeDocument/2006/relationships/drawing" Target="../drawings/drawing1.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46" Type="http://schemas.openxmlformats.org/officeDocument/2006/relationships/comments" Target="../comments1.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29" Type="http://schemas.openxmlformats.org/officeDocument/2006/relationships/ctrlProp" Target="../ctrlProps/ctrlProp25.xml"/><Relationship Id="rId41" Type="http://schemas.openxmlformats.org/officeDocument/2006/relationships/ctrlProp" Target="../ctrlProps/ctrlProp37.xml"/><Relationship Id="rId1" Type="http://schemas.openxmlformats.org/officeDocument/2006/relationships/hyperlink" Target="https://proteomicsresource.washington.edu/"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trlProp" Target="../ctrlProps/ctrlProp41.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s://proteomicsresource.washington.edu/resources.php"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hyperlink" Target="http://www.proteomicsresource.washington.edu/docs/protocols05/Avoid%20Contaminations.pdf" TargetMode="External"/><Relationship Id="rId7" Type="http://schemas.openxmlformats.org/officeDocument/2006/relationships/printerSettings" Target="../printerSettings/printerSettings4.bin"/><Relationship Id="rId2" Type="http://schemas.openxmlformats.org/officeDocument/2006/relationships/hyperlink" Target="http://www.thermofisher.com/order/catalog/product/24600?ICID=search-product" TargetMode="External"/><Relationship Id="rId1" Type="http://schemas.openxmlformats.org/officeDocument/2006/relationships/hyperlink" Target="http://www.proteomicsresource.washington.edu/protocols03/" TargetMode="External"/><Relationship Id="rId6" Type="http://schemas.openxmlformats.org/officeDocument/2006/relationships/hyperlink" Target="http://www.proteomicsresource.washington.edu/protocols03/ingeldigestion.php" TargetMode="External"/><Relationship Id="rId5" Type="http://schemas.openxmlformats.org/officeDocument/2006/relationships/hyperlink" Target="https://tools.thermofisher.com/content/sfs/brochures/TR0050-Stained-gels-for-MS.pdf" TargetMode="External"/><Relationship Id="rId4" Type="http://schemas.openxmlformats.org/officeDocument/2006/relationships/hyperlink" Target="http://www.proteomicsresource.washington.edu/protocols03/"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18"/>
  <sheetViews>
    <sheetView tabSelected="1" zoomScaleNormal="100" workbookViewId="0"/>
  </sheetViews>
  <sheetFormatPr defaultRowHeight="15" x14ac:dyDescent="0.25"/>
  <cols>
    <col min="1" max="1" width="2.85546875" style="2" customWidth="1"/>
    <col min="2" max="2" width="28.5703125" style="2" customWidth="1"/>
    <col min="3" max="3" width="18.5703125" style="2" customWidth="1"/>
    <col min="4" max="4" width="21.42578125" style="2" customWidth="1"/>
    <col min="5" max="5" width="5.7109375" style="2" customWidth="1"/>
    <col min="6" max="6" width="21.42578125" style="2" customWidth="1"/>
    <col min="7" max="7" width="17.140625" style="2" customWidth="1"/>
    <col min="8" max="8" width="21.42578125" style="2" customWidth="1"/>
    <col min="9" max="9" width="15.140625" style="2" customWidth="1"/>
    <col min="10" max="10" width="13.140625" style="109" customWidth="1"/>
    <col min="11" max="11" width="5" style="109" customWidth="1"/>
    <col min="12" max="12" width="11.7109375" style="109" customWidth="1"/>
    <col min="13" max="15" width="10.85546875" style="109" customWidth="1"/>
    <col min="16" max="21" width="10.85546875" style="2" customWidth="1"/>
    <col min="22" max="25" width="10.5703125" style="2" bestFit="1" customWidth="1"/>
    <col min="26" max="26" width="9.42578125" style="2" bestFit="1" customWidth="1"/>
    <col min="27" max="28" width="9.140625" style="2"/>
    <col min="29" max="32" width="10.5703125" style="2" bestFit="1" customWidth="1"/>
    <col min="33" max="33" width="9.42578125" style="2" bestFit="1" customWidth="1"/>
    <col min="34" max="34" width="9.140625" style="15"/>
    <col min="35" max="35" width="9.140625" style="6"/>
    <col min="36" max="36" width="9.85546875" style="6" bestFit="1" customWidth="1"/>
    <col min="37" max="37" width="9.5703125" style="6" bestFit="1" customWidth="1"/>
    <col min="38" max="39" width="9.85546875" style="6" bestFit="1" customWidth="1"/>
    <col min="40" max="40" width="9.28515625" style="6" bestFit="1" customWidth="1"/>
    <col min="41" max="41" width="9.85546875" style="6" bestFit="1" customWidth="1"/>
    <col min="42" max="42" width="9.140625" style="6"/>
    <col min="43" max="16384" width="9.140625" style="2"/>
  </cols>
  <sheetData>
    <row r="1" spans="1:42" ht="16.5" x14ac:dyDescent="0.3">
      <c r="H1" s="107" t="s">
        <v>26</v>
      </c>
      <c r="I1" s="108">
        <v>44497</v>
      </c>
      <c r="AH1" s="4"/>
      <c r="AI1" s="4"/>
      <c r="AJ1" s="4"/>
      <c r="AK1" s="4"/>
      <c r="AL1" s="4"/>
      <c r="AM1" s="4"/>
      <c r="AN1" s="4"/>
      <c r="AO1" s="4"/>
      <c r="AP1" s="4"/>
    </row>
    <row r="2" spans="1:42" ht="18.75" x14ac:dyDescent="0.25">
      <c r="B2" s="71" t="s">
        <v>50</v>
      </c>
      <c r="C2" s="71"/>
      <c r="D2" s="72"/>
      <c r="AI2" s="5"/>
    </row>
    <row r="3" spans="1:42" ht="22.5" customHeight="1" x14ac:dyDescent="0.25">
      <c r="B3" s="110" t="s">
        <v>51</v>
      </c>
      <c r="C3" s="72"/>
      <c r="D3" s="72"/>
      <c r="AI3" s="5"/>
    </row>
    <row r="4" spans="1:42" ht="22.5" customHeight="1" x14ac:dyDescent="0.25">
      <c r="B4" s="110" t="s">
        <v>52</v>
      </c>
      <c r="C4" s="72"/>
      <c r="D4" s="72"/>
      <c r="AI4" s="5"/>
    </row>
    <row r="5" spans="1:42" ht="15.75" x14ac:dyDescent="0.25">
      <c r="B5" s="111" t="s">
        <v>53</v>
      </c>
      <c r="C5" s="72"/>
      <c r="D5" s="72"/>
      <c r="AI5" s="5"/>
    </row>
    <row r="6" spans="1:42" s="72" customFormat="1" ht="22.5" customHeight="1" x14ac:dyDescent="0.25">
      <c r="B6" s="72" t="s">
        <v>54</v>
      </c>
      <c r="D6" s="112"/>
      <c r="J6" s="113"/>
      <c r="K6" s="113"/>
      <c r="L6" s="113"/>
      <c r="M6" s="113"/>
      <c r="N6" s="113"/>
      <c r="O6" s="113"/>
      <c r="AH6" s="15"/>
      <c r="AI6" s="5"/>
      <c r="AJ6" s="6"/>
      <c r="AK6" s="6"/>
      <c r="AL6" s="6"/>
      <c r="AM6" s="6"/>
      <c r="AN6" s="6"/>
      <c r="AO6" s="6"/>
      <c r="AP6" s="6"/>
    </row>
    <row r="7" spans="1:42" ht="15.75" x14ac:dyDescent="0.25">
      <c r="B7" s="72" t="s">
        <v>55</v>
      </c>
      <c r="C7" s="72"/>
      <c r="D7" s="72"/>
      <c r="AI7" s="5"/>
    </row>
    <row r="8" spans="1:42" x14ac:dyDescent="0.25">
      <c r="C8" s="112" t="s">
        <v>290</v>
      </c>
      <c r="D8" s="72"/>
    </row>
    <row r="9" spans="1:42" ht="16.5" x14ac:dyDescent="0.3">
      <c r="C9" s="112"/>
      <c r="D9" s="112"/>
      <c r="AI9" s="76"/>
    </row>
    <row r="10" spans="1:42" ht="22.5" customHeight="1" x14ac:dyDescent="0.3">
      <c r="B10" s="75" t="s">
        <v>56</v>
      </c>
      <c r="C10" s="112"/>
      <c r="D10" s="112"/>
      <c r="AI10" s="78"/>
    </row>
    <row r="11" spans="1:42" ht="22.5" customHeight="1" x14ac:dyDescent="0.25">
      <c r="B11" s="114" t="s">
        <v>57</v>
      </c>
      <c r="C11" s="112"/>
      <c r="D11" s="112"/>
    </row>
    <row r="12" spans="1:42" ht="17.25" thickBot="1" x14ac:dyDescent="0.35">
      <c r="B12" s="115"/>
      <c r="C12" s="115"/>
      <c r="D12" s="115"/>
      <c r="E12" s="115"/>
      <c r="F12" s="115"/>
      <c r="G12" s="115"/>
      <c r="H12" s="115"/>
      <c r="I12" s="115"/>
      <c r="AI12" s="82"/>
    </row>
    <row r="13" spans="1:42" ht="33.75" customHeight="1" x14ac:dyDescent="0.25">
      <c r="A13" s="205" t="s">
        <v>284</v>
      </c>
      <c r="B13" s="73" t="s">
        <v>58</v>
      </c>
      <c r="C13" s="73"/>
      <c r="D13" s="73"/>
      <c r="AJ13" s="83"/>
      <c r="AK13" s="83"/>
      <c r="AL13" s="83"/>
      <c r="AM13" s="83"/>
      <c r="AN13" s="83"/>
      <c r="AO13" s="83"/>
    </row>
    <row r="14" spans="1:42" ht="22.5" customHeight="1" x14ac:dyDescent="0.25">
      <c r="A14" s="205"/>
      <c r="B14" s="72" t="s">
        <v>59</v>
      </c>
      <c r="C14" s="209"/>
      <c r="D14" s="209"/>
      <c r="E14" s="205"/>
      <c r="F14" s="72" t="s">
        <v>60</v>
      </c>
      <c r="G14" s="209"/>
      <c r="H14" s="209"/>
      <c r="AI14" s="15"/>
    </row>
    <row r="15" spans="1:42" ht="22.5" customHeight="1" x14ac:dyDescent="0.25">
      <c r="A15" s="205"/>
      <c r="B15" s="2" t="s">
        <v>61</v>
      </c>
      <c r="E15" s="205"/>
      <c r="F15" s="72" t="s">
        <v>62</v>
      </c>
      <c r="G15" s="209"/>
      <c r="H15" s="209"/>
      <c r="AI15" s="15"/>
    </row>
    <row r="16" spans="1:42" ht="22.5" customHeight="1" x14ac:dyDescent="0.25">
      <c r="A16" s="205"/>
      <c r="B16" s="72" t="s">
        <v>63</v>
      </c>
      <c r="C16" s="209"/>
      <c r="D16" s="209"/>
      <c r="E16" s="205"/>
      <c r="F16" s="72" t="s">
        <v>288</v>
      </c>
      <c r="G16" s="209"/>
      <c r="H16" s="209"/>
      <c r="J16" s="96" t="s">
        <v>289</v>
      </c>
      <c r="K16" s="113"/>
      <c r="L16" s="113"/>
      <c r="M16" s="113"/>
      <c r="N16" s="113"/>
      <c r="AI16" s="86"/>
      <c r="AJ16" s="87"/>
      <c r="AK16" s="87"/>
      <c r="AL16" s="87"/>
      <c r="AM16" s="87"/>
      <c r="AN16" s="87"/>
      <c r="AO16" s="87"/>
    </row>
    <row r="17" spans="1:41" ht="22.5" customHeight="1" x14ac:dyDescent="0.25">
      <c r="A17" s="205"/>
      <c r="B17" s="72" t="s">
        <v>64</v>
      </c>
      <c r="C17" s="116"/>
      <c r="D17" s="116"/>
      <c r="E17" s="205"/>
      <c r="F17" s="72"/>
      <c r="G17" s="206"/>
      <c r="H17" s="206"/>
      <c r="J17" s="113"/>
      <c r="K17" s="113"/>
      <c r="L17" s="113"/>
      <c r="M17" s="113"/>
      <c r="N17" s="113"/>
      <c r="AI17" s="88"/>
      <c r="AJ17" s="88"/>
      <c r="AK17" s="88"/>
      <c r="AL17" s="88"/>
      <c r="AM17" s="88"/>
      <c r="AN17" s="88"/>
      <c r="AO17" s="88"/>
    </row>
    <row r="18" spans="1:41" ht="22.5" customHeight="1" x14ac:dyDescent="0.25">
      <c r="A18" s="205"/>
      <c r="B18" s="72" t="s">
        <v>65</v>
      </c>
      <c r="C18" s="116"/>
      <c r="D18" s="116"/>
      <c r="E18" s="205"/>
      <c r="F18" s="72" t="s">
        <v>66</v>
      </c>
      <c r="G18" s="211"/>
      <c r="H18" s="211"/>
      <c r="I18" s="117"/>
      <c r="J18" s="96" t="s">
        <v>67</v>
      </c>
      <c r="K18" s="205"/>
      <c r="L18" s="118"/>
      <c r="N18" s="113"/>
      <c r="AI18" s="88"/>
      <c r="AJ18" s="88"/>
      <c r="AK18" s="88"/>
      <c r="AL18" s="88"/>
      <c r="AM18" s="88"/>
      <c r="AN18" s="88"/>
      <c r="AO18" s="88"/>
    </row>
    <row r="19" spans="1:41" x14ac:dyDescent="0.25">
      <c r="D19" s="72"/>
      <c r="G19" s="117"/>
      <c r="AI19" s="88"/>
      <c r="AJ19" s="89"/>
      <c r="AK19" s="89"/>
      <c r="AL19" s="89"/>
      <c r="AM19" s="89"/>
      <c r="AN19" s="89"/>
      <c r="AO19" s="89"/>
    </row>
    <row r="20" spans="1:41" ht="15.75" thickBot="1" x14ac:dyDescent="0.3">
      <c r="B20" s="115"/>
      <c r="C20" s="115"/>
      <c r="D20" s="119"/>
      <c r="E20" s="115"/>
      <c r="F20" s="115"/>
      <c r="G20" s="115"/>
      <c r="H20" s="115"/>
      <c r="I20" s="115"/>
      <c r="AI20" s="88"/>
      <c r="AJ20" s="89"/>
      <c r="AK20" s="89"/>
      <c r="AL20" s="89"/>
      <c r="AM20" s="89"/>
      <c r="AN20" s="89"/>
      <c r="AO20" s="89"/>
    </row>
    <row r="21" spans="1:41" ht="33.75" customHeight="1" x14ac:dyDescent="0.25">
      <c r="B21" s="73" t="s">
        <v>68</v>
      </c>
      <c r="C21" s="73"/>
      <c r="D21" s="73"/>
      <c r="AI21" s="88"/>
      <c r="AJ21" s="89"/>
      <c r="AK21" s="89"/>
      <c r="AL21" s="89"/>
      <c r="AM21" s="89"/>
      <c r="AN21" s="89"/>
      <c r="AO21" s="89"/>
    </row>
    <row r="22" spans="1:41" ht="22.5" customHeight="1" x14ac:dyDescent="0.25">
      <c r="A22" s="205" t="s">
        <v>284</v>
      </c>
      <c r="B22" s="72" t="s">
        <v>69</v>
      </c>
      <c r="C22" s="207"/>
      <c r="D22" s="207"/>
      <c r="E22" s="207"/>
      <c r="F22" s="207"/>
      <c r="G22" s="207"/>
      <c r="H22" s="207"/>
      <c r="I22" s="207"/>
      <c r="AI22" s="88"/>
      <c r="AJ22" s="89"/>
      <c r="AK22" s="89"/>
      <c r="AL22" s="89"/>
      <c r="AM22" s="89"/>
      <c r="AN22" s="89"/>
      <c r="AO22" s="89"/>
    </row>
    <row r="23" spans="1:41" ht="22.5" customHeight="1" x14ac:dyDescent="0.25">
      <c r="A23" s="205" t="s">
        <v>284</v>
      </c>
      <c r="B23" s="72" t="s">
        <v>122</v>
      </c>
      <c r="C23" s="208"/>
      <c r="D23" s="208"/>
      <c r="E23" s="208"/>
      <c r="F23" s="208"/>
      <c r="G23" s="208"/>
      <c r="H23" s="208"/>
      <c r="I23" s="208"/>
      <c r="N23" s="229"/>
      <c r="O23" s="229"/>
      <c r="AB23" s="136"/>
      <c r="AC23" s="137"/>
      <c r="AD23" s="137"/>
      <c r="AE23" s="137"/>
      <c r="AF23" s="137"/>
      <c r="AG23" s="137"/>
      <c r="AI23" s="88"/>
      <c r="AJ23" s="104"/>
      <c r="AK23" s="104"/>
      <c r="AL23" s="104"/>
      <c r="AM23" s="104"/>
      <c r="AN23" s="104"/>
      <c r="AO23" s="104"/>
    </row>
    <row r="24" spans="1:41" ht="22.5" customHeight="1" x14ac:dyDescent="0.25">
      <c r="A24" s="205" t="s">
        <v>284</v>
      </c>
      <c r="B24" s="212" t="s">
        <v>285</v>
      </c>
      <c r="C24" s="212"/>
      <c r="D24" s="212" t="s">
        <v>70</v>
      </c>
      <c r="E24" s="212"/>
      <c r="F24" s="212"/>
      <c r="G24" s="212"/>
      <c r="H24" s="212"/>
      <c r="I24" s="212"/>
      <c r="AI24" s="88"/>
      <c r="AJ24" s="89"/>
      <c r="AK24" s="89"/>
      <c r="AL24" s="89"/>
      <c r="AM24" s="89"/>
      <c r="AN24" s="89"/>
      <c r="AO24" s="89"/>
    </row>
    <row r="25" spans="1:41" ht="22.5" customHeight="1" x14ac:dyDescent="0.25">
      <c r="B25" s="212"/>
      <c r="C25" s="212"/>
      <c r="D25" s="213"/>
      <c r="E25" s="213"/>
      <c r="F25" s="213"/>
      <c r="G25" s="213"/>
      <c r="H25" s="213"/>
      <c r="I25" s="213"/>
      <c r="S25"/>
      <c r="AI25" s="88"/>
      <c r="AJ25" s="89"/>
      <c r="AK25" s="89"/>
      <c r="AL25" s="89"/>
      <c r="AM25" s="89"/>
      <c r="AN25" s="89"/>
      <c r="AO25" s="89"/>
    </row>
    <row r="26" spans="1:41" ht="22.5" customHeight="1" x14ac:dyDescent="0.25">
      <c r="B26" s="72" t="s">
        <v>71</v>
      </c>
      <c r="C26" s="72"/>
      <c r="D26" s="72"/>
      <c r="E26" s="72" t="s">
        <v>72</v>
      </c>
      <c r="AI26" s="88"/>
      <c r="AJ26" s="89"/>
      <c r="AK26" s="89"/>
      <c r="AL26" s="89"/>
      <c r="AM26" s="89"/>
      <c r="AN26" s="89"/>
      <c r="AO26" s="89"/>
    </row>
    <row r="27" spans="1:41" ht="22.5" customHeight="1" x14ac:dyDescent="0.25">
      <c r="B27" s="75" t="s">
        <v>73</v>
      </c>
      <c r="C27" s="75"/>
      <c r="D27" s="75"/>
      <c r="E27" s="72"/>
      <c r="AI27" s="88"/>
      <c r="AJ27" s="89"/>
      <c r="AK27" s="89"/>
      <c r="AL27" s="89"/>
      <c r="AM27" s="89"/>
      <c r="AN27" s="89"/>
      <c r="AO27" s="89"/>
    </row>
    <row r="28" spans="1:41" ht="22.5" customHeight="1" x14ac:dyDescent="0.25">
      <c r="B28" s="72" t="s">
        <v>74</v>
      </c>
      <c r="C28" s="72"/>
      <c r="D28" s="120"/>
      <c r="E28" s="84" t="s">
        <v>75</v>
      </c>
      <c r="F28" s="121"/>
      <c r="G28" s="2" t="s">
        <v>76</v>
      </c>
      <c r="H28" s="96" t="s">
        <v>77</v>
      </c>
      <c r="K28" s="113"/>
      <c r="AI28" s="88"/>
      <c r="AJ28" s="89"/>
      <c r="AK28" s="89"/>
      <c r="AL28" s="89"/>
      <c r="AM28" s="89"/>
      <c r="AN28" s="89"/>
      <c r="AO28" s="89"/>
    </row>
    <row r="29" spans="1:41" ht="22.5" customHeight="1" x14ac:dyDescent="0.25">
      <c r="B29" s="72" t="s">
        <v>78</v>
      </c>
      <c r="C29" s="72"/>
      <c r="D29" s="120"/>
      <c r="E29" s="2" t="s">
        <v>79</v>
      </c>
      <c r="F29" s="2" t="s">
        <v>80</v>
      </c>
      <c r="G29" s="84"/>
      <c r="H29" s="96" t="s">
        <v>81</v>
      </c>
      <c r="K29" s="113"/>
      <c r="AI29" s="88"/>
      <c r="AJ29" s="89"/>
      <c r="AK29" s="89"/>
      <c r="AL29" s="89"/>
      <c r="AM29" s="89"/>
      <c r="AN29" s="89"/>
      <c r="AO29" s="89"/>
    </row>
    <row r="30" spans="1:41" ht="22.5" customHeight="1" x14ac:dyDescent="0.25">
      <c r="B30" s="72" t="s">
        <v>82</v>
      </c>
      <c r="C30" s="72"/>
      <c r="D30" s="214"/>
      <c r="E30" s="214"/>
      <c r="F30" s="214"/>
      <c r="G30" s="214"/>
      <c r="H30" s="214"/>
      <c r="AH30" s="30"/>
      <c r="AI30" s="88"/>
      <c r="AJ30" s="89"/>
      <c r="AK30" s="89"/>
      <c r="AL30" s="89"/>
      <c r="AM30" s="89"/>
      <c r="AN30" s="89"/>
      <c r="AO30" s="89"/>
    </row>
    <row r="31" spans="1:41" ht="22.5" customHeight="1" x14ac:dyDescent="0.25">
      <c r="B31" s="72" t="s">
        <v>83</v>
      </c>
      <c r="C31" s="72"/>
      <c r="D31" s="215"/>
      <c r="E31" s="215"/>
      <c r="F31" s="215"/>
      <c r="G31" s="215"/>
      <c r="H31" s="215"/>
      <c r="AH31" s="30"/>
      <c r="AI31" s="88"/>
      <c r="AJ31" s="89"/>
      <c r="AK31" s="89"/>
      <c r="AL31" s="89"/>
      <c r="AM31" s="89"/>
      <c r="AN31" s="89"/>
      <c r="AO31" s="89"/>
    </row>
    <row r="32" spans="1:41" ht="22.5" customHeight="1" x14ac:dyDescent="0.25">
      <c r="B32" s="72" t="s">
        <v>84</v>
      </c>
      <c r="C32" s="72"/>
      <c r="D32" s="214"/>
      <c r="E32" s="214"/>
      <c r="F32" s="214"/>
      <c r="G32" s="214"/>
      <c r="H32" s="214"/>
      <c r="AH32" s="30"/>
      <c r="AI32" s="88"/>
      <c r="AJ32" s="89"/>
      <c r="AK32" s="89"/>
      <c r="AL32" s="89"/>
      <c r="AM32" s="89"/>
      <c r="AN32" s="89"/>
      <c r="AO32" s="89"/>
    </row>
    <row r="33" spans="2:42" ht="22.5" customHeight="1" x14ac:dyDescent="0.25">
      <c r="B33" s="72" t="s">
        <v>85</v>
      </c>
      <c r="C33" s="72"/>
      <c r="D33" s="75"/>
      <c r="E33" s="75"/>
      <c r="F33" s="75"/>
      <c r="G33" s="75"/>
      <c r="H33" s="75"/>
      <c r="AH33" s="30"/>
      <c r="AI33" s="88"/>
      <c r="AJ33" s="89"/>
      <c r="AK33" s="89"/>
      <c r="AL33" s="89"/>
      <c r="AM33" s="89"/>
      <c r="AN33" s="89"/>
      <c r="AO33" s="89"/>
    </row>
    <row r="34" spans="2:42" ht="22.5" customHeight="1" x14ac:dyDescent="0.25">
      <c r="B34" s="2" t="s">
        <v>86</v>
      </c>
      <c r="C34" s="72"/>
      <c r="D34" s="209"/>
      <c r="E34" s="209"/>
      <c r="F34" s="209"/>
      <c r="G34" s="209"/>
      <c r="H34" s="209"/>
      <c r="AH34" s="30"/>
      <c r="AI34" s="88"/>
      <c r="AJ34" s="89"/>
      <c r="AK34" s="89"/>
      <c r="AL34" s="89"/>
      <c r="AM34" s="89"/>
      <c r="AN34" s="89"/>
      <c r="AO34" s="89"/>
    </row>
    <row r="35" spans="2:42" ht="22.5" customHeight="1" x14ac:dyDescent="0.25">
      <c r="B35" s="72" t="s">
        <v>87</v>
      </c>
      <c r="C35" s="72"/>
      <c r="D35" s="216"/>
      <c r="E35" s="216"/>
      <c r="F35" s="216"/>
      <c r="G35" s="216"/>
      <c r="H35" s="216"/>
      <c r="AH35" s="30"/>
      <c r="AI35" s="88"/>
      <c r="AJ35" s="89"/>
      <c r="AK35" s="89"/>
      <c r="AL35" s="89"/>
      <c r="AM35" s="89"/>
      <c r="AN35" s="89"/>
      <c r="AO35" s="89"/>
    </row>
    <row r="36" spans="2:42" ht="22.5" customHeight="1" x14ac:dyDescent="0.25">
      <c r="B36" s="72" t="s">
        <v>88</v>
      </c>
      <c r="C36" s="72"/>
      <c r="D36" s="209"/>
      <c r="E36" s="209"/>
      <c r="F36" s="209"/>
      <c r="G36" s="209"/>
      <c r="H36" s="209"/>
      <c r="AH36" s="30"/>
      <c r="AI36" s="88"/>
      <c r="AJ36" s="89"/>
      <c r="AK36" s="89"/>
      <c r="AL36" s="89"/>
      <c r="AM36" s="89"/>
      <c r="AN36" s="89"/>
      <c r="AO36" s="89"/>
    </row>
    <row r="37" spans="2:42" ht="15.75" thickBot="1" x14ac:dyDescent="0.3">
      <c r="B37" s="119"/>
      <c r="C37" s="119"/>
      <c r="D37" s="119"/>
      <c r="E37" s="115"/>
      <c r="F37" s="115"/>
      <c r="G37" s="115"/>
      <c r="H37" s="115"/>
      <c r="I37" s="115"/>
      <c r="J37" s="230"/>
      <c r="AH37" s="30"/>
      <c r="AI37" s="88"/>
      <c r="AJ37" s="89"/>
      <c r="AK37" s="89"/>
      <c r="AL37" s="89"/>
      <c r="AM37" s="89"/>
      <c r="AN37" s="89"/>
      <c r="AO37" s="89"/>
    </row>
    <row r="38" spans="2:42" ht="33.75" customHeight="1" x14ac:dyDescent="0.25">
      <c r="B38" s="73" t="s">
        <v>89</v>
      </c>
      <c r="C38" s="73"/>
      <c r="D38" s="73"/>
      <c r="AI38" s="88"/>
      <c r="AJ38" s="89"/>
      <c r="AK38" s="89"/>
      <c r="AL38" s="89"/>
      <c r="AM38" s="89"/>
      <c r="AN38" s="89"/>
      <c r="AO38" s="89"/>
    </row>
    <row r="39" spans="2:42" ht="22.5" customHeight="1" x14ac:dyDescent="0.25">
      <c r="B39" s="74" t="s">
        <v>90</v>
      </c>
      <c r="C39" s="72"/>
      <c r="D39" s="72"/>
      <c r="AI39" s="88"/>
      <c r="AJ39" s="89"/>
      <c r="AK39" s="89"/>
      <c r="AL39" s="89"/>
      <c r="AM39" s="89"/>
      <c r="AN39" s="89"/>
      <c r="AO39" s="89"/>
    </row>
    <row r="40" spans="2:42" ht="22.5" customHeight="1" x14ac:dyDescent="0.25">
      <c r="B40" s="72" t="s">
        <v>91</v>
      </c>
      <c r="C40" s="72"/>
      <c r="D40" s="72"/>
      <c r="G40" s="123"/>
      <c r="H40" s="2" t="s">
        <v>92</v>
      </c>
      <c r="AI40" s="88"/>
      <c r="AJ40" s="89"/>
      <c r="AK40" s="89"/>
      <c r="AL40" s="89"/>
      <c r="AM40" s="89"/>
      <c r="AN40" s="89"/>
      <c r="AO40" s="89"/>
    </row>
    <row r="41" spans="2:42" ht="22.5" customHeight="1" x14ac:dyDescent="0.25">
      <c r="B41" s="72" t="s">
        <v>93</v>
      </c>
      <c r="C41" s="72"/>
      <c r="D41" s="72"/>
      <c r="G41" s="124"/>
      <c r="H41" s="2" t="s">
        <v>92</v>
      </c>
      <c r="AI41" s="88"/>
      <c r="AJ41" s="89"/>
      <c r="AK41" s="89"/>
      <c r="AL41" s="89"/>
      <c r="AM41" s="89"/>
      <c r="AN41" s="89"/>
      <c r="AO41" s="89"/>
    </row>
    <row r="42" spans="2:42" ht="12.75" customHeight="1" x14ac:dyDescent="0.25">
      <c r="AI42" s="88"/>
      <c r="AJ42" s="89"/>
      <c r="AK42" s="89"/>
      <c r="AL42" s="89"/>
      <c r="AM42" s="89"/>
      <c r="AN42" s="89"/>
      <c r="AO42" s="89"/>
    </row>
    <row r="43" spans="2:42" ht="22.5" customHeight="1" x14ac:dyDescent="0.25">
      <c r="B43" s="74" t="s">
        <v>94</v>
      </c>
      <c r="AK43" s="103"/>
      <c r="AM43" s="103"/>
      <c r="AO43" s="103"/>
    </row>
    <row r="44" spans="2:42" ht="22.5" customHeight="1" x14ac:dyDescent="0.25">
      <c r="B44" s="72" t="s">
        <v>27</v>
      </c>
      <c r="C44" s="72"/>
      <c r="D44" s="72"/>
      <c r="AI44" s="86"/>
      <c r="AJ44" s="87"/>
      <c r="AK44" s="87"/>
      <c r="AL44" s="87"/>
      <c r="AM44" s="87"/>
      <c r="AN44" s="87"/>
      <c r="AO44" s="87"/>
    </row>
    <row r="45" spans="2:42" ht="22.5" customHeight="1" x14ac:dyDescent="0.25">
      <c r="B45" s="72" t="s">
        <v>28</v>
      </c>
      <c r="C45" s="72"/>
      <c r="D45" s="72"/>
      <c r="AI45" s="88"/>
      <c r="AJ45" s="88"/>
      <c r="AK45" s="88"/>
      <c r="AL45" s="88"/>
      <c r="AM45" s="88"/>
      <c r="AN45" s="88"/>
      <c r="AO45" s="88"/>
    </row>
    <row r="46" spans="2:42" ht="22.5" customHeight="1" x14ac:dyDescent="0.25">
      <c r="B46" s="72" t="s">
        <v>29</v>
      </c>
      <c r="C46" s="72"/>
      <c r="D46" s="72"/>
      <c r="E46" s="210"/>
      <c r="F46" s="210"/>
      <c r="G46" s="210"/>
      <c r="H46" s="210"/>
      <c r="AI46" s="88"/>
      <c r="AJ46" s="88"/>
      <c r="AK46" s="88"/>
      <c r="AL46" s="88"/>
      <c r="AM46" s="88"/>
      <c r="AN46" s="88"/>
      <c r="AO46" s="88"/>
    </row>
    <row r="47" spans="2:42" s="72" customFormat="1" ht="22.5" customHeight="1" x14ac:dyDescent="0.25">
      <c r="B47" s="72" t="s">
        <v>95</v>
      </c>
      <c r="D47" s="125"/>
      <c r="E47" s="75"/>
      <c r="F47" s="75"/>
      <c r="G47" s="75"/>
      <c r="H47" s="75"/>
      <c r="J47" s="113"/>
      <c r="K47" s="113"/>
      <c r="L47" s="113"/>
      <c r="M47" s="113"/>
      <c r="N47" s="113"/>
      <c r="O47" s="113"/>
      <c r="AH47" s="15"/>
      <c r="AI47" s="88"/>
      <c r="AJ47" s="104"/>
      <c r="AK47" s="104"/>
      <c r="AL47" s="104"/>
      <c r="AM47" s="104"/>
      <c r="AN47" s="104"/>
      <c r="AO47" s="104"/>
      <c r="AP47" s="6"/>
    </row>
    <row r="48" spans="2:42" s="72" customFormat="1" ht="22.5" customHeight="1" x14ac:dyDescent="0.25">
      <c r="B48" s="77" t="s">
        <v>96</v>
      </c>
      <c r="D48" s="125"/>
      <c r="E48" s="210"/>
      <c r="F48" s="210"/>
      <c r="G48" s="210"/>
      <c r="H48" s="210"/>
      <c r="J48" s="113"/>
      <c r="K48" s="113"/>
      <c r="L48" s="113"/>
      <c r="M48" s="113"/>
      <c r="N48" s="113"/>
      <c r="O48" s="113"/>
      <c r="AH48" s="15"/>
      <c r="AI48" s="88"/>
      <c r="AJ48" s="104"/>
      <c r="AK48" s="104"/>
      <c r="AL48" s="104"/>
      <c r="AM48" s="104"/>
      <c r="AN48" s="104"/>
      <c r="AO48" s="104"/>
      <c r="AP48" s="6"/>
    </row>
    <row r="49" spans="2:42" ht="33" customHeight="1" x14ac:dyDescent="0.3">
      <c r="B49" s="126" t="s">
        <v>30</v>
      </c>
      <c r="C49" s="72"/>
      <c r="D49" s="125"/>
      <c r="E49" s="84"/>
      <c r="F49" s="84"/>
      <c r="G49" s="84"/>
      <c r="H49" s="84"/>
      <c r="AI49" s="88"/>
      <c r="AJ49" s="104"/>
      <c r="AK49" s="104"/>
      <c r="AL49" s="104"/>
      <c r="AM49" s="104"/>
      <c r="AN49" s="104"/>
      <c r="AO49" s="104"/>
    </row>
    <row r="50" spans="2:42" ht="22.5" customHeight="1" x14ac:dyDescent="0.25">
      <c r="B50" s="72" t="s">
        <v>31</v>
      </c>
      <c r="C50" s="79">
        <v>2</v>
      </c>
      <c r="E50" s="127"/>
      <c r="G50" s="80" t="s">
        <v>32</v>
      </c>
      <c r="H50" s="128">
        <v>1</v>
      </c>
      <c r="I50" s="81"/>
      <c r="J50" s="231"/>
      <c r="K50" s="231"/>
      <c r="AI50" s="88"/>
      <c r="AJ50" s="104"/>
      <c r="AK50" s="104"/>
      <c r="AL50" s="104"/>
      <c r="AM50" s="104"/>
      <c r="AN50" s="104"/>
      <c r="AO50" s="104"/>
    </row>
    <row r="51" spans="2:42" ht="22.5" customHeight="1" x14ac:dyDescent="0.25">
      <c r="B51" s="72" t="s">
        <v>33</v>
      </c>
      <c r="C51" s="128">
        <v>0</v>
      </c>
      <c r="E51" s="127"/>
      <c r="G51" s="80" t="s">
        <v>97</v>
      </c>
      <c r="H51" s="128">
        <v>0</v>
      </c>
      <c r="I51" s="81"/>
      <c r="J51" s="231"/>
      <c r="K51" s="231"/>
      <c r="AI51" s="88"/>
      <c r="AJ51" s="104"/>
      <c r="AK51" s="104"/>
      <c r="AL51" s="104"/>
      <c r="AM51" s="104"/>
      <c r="AN51" s="104"/>
      <c r="AO51" s="104"/>
    </row>
    <row r="52" spans="2:42" ht="22.5" customHeight="1" x14ac:dyDescent="0.25">
      <c r="C52" s="72"/>
      <c r="D52" s="125"/>
      <c r="E52" s="84"/>
      <c r="F52" s="84"/>
      <c r="G52" s="84"/>
      <c r="H52" s="84"/>
      <c r="J52" s="251"/>
      <c r="AI52" s="88"/>
      <c r="AJ52" s="104"/>
      <c r="AK52" s="104"/>
      <c r="AL52" s="104"/>
      <c r="AM52" s="104"/>
      <c r="AN52" s="104"/>
      <c r="AO52" s="104"/>
    </row>
    <row r="53" spans="2:42" ht="22.5" customHeight="1" x14ac:dyDescent="0.25">
      <c r="B53" s="168" t="s">
        <v>34</v>
      </c>
      <c r="C53" s="169" t="s">
        <v>49</v>
      </c>
      <c r="D53" s="169" t="s">
        <v>98</v>
      </c>
      <c r="E53" s="170"/>
      <c r="F53" s="169" t="s">
        <v>35</v>
      </c>
      <c r="G53" s="171" t="s">
        <v>36</v>
      </c>
      <c r="H53" s="169" t="s">
        <v>37</v>
      </c>
      <c r="I53" s="169" t="s">
        <v>38</v>
      </c>
      <c r="J53" s="172" t="s">
        <v>39</v>
      </c>
      <c r="AI53" s="88"/>
      <c r="AJ53" s="104"/>
      <c r="AK53" s="104"/>
      <c r="AL53" s="104"/>
      <c r="AM53" s="104"/>
      <c r="AN53" s="104"/>
      <c r="AO53" s="104"/>
    </row>
    <row r="54" spans="2:42" ht="22.5" customHeight="1" x14ac:dyDescent="0.25">
      <c r="B54" s="85" t="s">
        <v>40</v>
      </c>
      <c r="C54" s="173">
        <v>110</v>
      </c>
      <c r="D54" s="173">
        <f>C$50*H$50</f>
        <v>2</v>
      </c>
      <c r="E54" s="129"/>
      <c r="F54" s="174">
        <f>ROUNDUP(((C54*D54)/60),0)</f>
        <v>4</v>
      </c>
      <c r="G54" s="175"/>
      <c r="H54" s="176"/>
      <c r="I54" s="176"/>
      <c r="J54" s="253"/>
      <c r="K54" s="250" t="s">
        <v>41</v>
      </c>
      <c r="L54" s="251"/>
      <c r="M54" s="251"/>
      <c r="AI54" s="88"/>
      <c r="AJ54" s="104"/>
      <c r="AK54" s="104"/>
      <c r="AL54" s="104"/>
      <c r="AM54" s="104"/>
      <c r="AN54" s="104"/>
      <c r="AO54" s="104"/>
    </row>
    <row r="55" spans="2:42" s="50" customFormat="1" ht="22.5" customHeight="1" x14ac:dyDescent="0.25">
      <c r="B55" s="178" t="s">
        <v>42</v>
      </c>
      <c r="C55" s="179">
        <v>140</v>
      </c>
      <c r="D55" s="179">
        <f t="shared" ref="D55:D58" si="0">C$50*H$50</f>
        <v>2</v>
      </c>
      <c r="E55" s="180"/>
      <c r="F55" s="181"/>
      <c r="G55" s="177">
        <f>ROUNDUP(((C55*D55)/60),0)</f>
        <v>5</v>
      </c>
      <c r="H55" s="181"/>
      <c r="I55" s="181"/>
      <c r="J55" s="254"/>
      <c r="K55" s="182" t="s">
        <v>128</v>
      </c>
      <c r="N55" s="183"/>
      <c r="O55" s="183"/>
      <c r="AH55" s="46"/>
      <c r="AI55" s="184"/>
      <c r="AJ55" s="185"/>
      <c r="AK55" s="185"/>
      <c r="AL55" s="185"/>
      <c r="AM55" s="185"/>
      <c r="AN55" s="185"/>
      <c r="AO55" s="185"/>
      <c r="AP55" s="186"/>
    </row>
    <row r="56" spans="2:42" ht="22.5" customHeight="1" x14ac:dyDescent="0.25">
      <c r="B56" s="85" t="s">
        <v>43</v>
      </c>
      <c r="C56" s="173">
        <v>170</v>
      </c>
      <c r="D56" s="173">
        <f t="shared" si="0"/>
        <v>2</v>
      </c>
      <c r="E56" s="129"/>
      <c r="F56" s="176"/>
      <c r="G56" s="175"/>
      <c r="H56" s="174">
        <f>ROUNDUP(((C56*D56)/60),0)</f>
        <v>6</v>
      </c>
      <c r="I56" s="176"/>
      <c r="J56" s="253"/>
      <c r="K56" s="250" t="s">
        <v>294</v>
      </c>
      <c r="L56" s="251"/>
      <c r="M56" s="251"/>
      <c r="AI56" s="88"/>
      <c r="AJ56" s="104"/>
      <c r="AK56" s="104"/>
      <c r="AL56" s="104"/>
      <c r="AM56" s="104"/>
      <c r="AN56" s="104"/>
      <c r="AO56" s="104"/>
    </row>
    <row r="57" spans="2:42" ht="22.5" customHeight="1" x14ac:dyDescent="0.25">
      <c r="B57" s="85" t="s">
        <v>44</v>
      </c>
      <c r="C57" s="173">
        <v>230</v>
      </c>
      <c r="D57" s="173">
        <f t="shared" si="0"/>
        <v>2</v>
      </c>
      <c r="E57" s="129"/>
      <c r="F57" s="176"/>
      <c r="G57" s="175"/>
      <c r="H57" s="176"/>
      <c r="I57" s="174">
        <f>ROUNDUP(((C57*D57)/60),0)</f>
        <v>8</v>
      </c>
      <c r="J57" s="253"/>
      <c r="K57" s="250" t="s">
        <v>295</v>
      </c>
      <c r="L57" s="251"/>
      <c r="M57" s="251"/>
      <c r="AI57" s="88"/>
      <c r="AJ57" s="104"/>
      <c r="AK57" s="104"/>
      <c r="AL57" s="104"/>
      <c r="AM57" s="104"/>
      <c r="AN57" s="104"/>
      <c r="AO57" s="104"/>
    </row>
    <row r="58" spans="2:42" ht="22.5" customHeight="1" x14ac:dyDescent="0.25">
      <c r="B58" s="85" t="s">
        <v>45</v>
      </c>
      <c r="C58" s="173"/>
      <c r="D58" s="173">
        <f t="shared" si="0"/>
        <v>2</v>
      </c>
      <c r="E58" s="129"/>
      <c r="F58" s="176"/>
      <c r="G58" s="175"/>
      <c r="H58" s="176"/>
      <c r="I58" s="176"/>
      <c r="J58" s="255">
        <f>ROUNDUP(((C58*D58)/60),0)</f>
        <v>0</v>
      </c>
      <c r="K58" s="251" t="s">
        <v>45</v>
      </c>
      <c r="L58" s="251"/>
      <c r="M58" s="251"/>
      <c r="O58" s="210"/>
      <c r="P58" s="210"/>
      <c r="Q58" s="210"/>
      <c r="R58" s="210"/>
      <c r="AI58" s="88"/>
      <c r="AJ58" s="104"/>
      <c r="AK58" s="104"/>
      <c r="AL58" s="104"/>
      <c r="AM58" s="104"/>
      <c r="AN58" s="104"/>
      <c r="AO58" s="104"/>
    </row>
    <row r="59" spans="2:42" ht="22.5" customHeight="1" x14ac:dyDescent="0.25">
      <c r="B59" s="85" t="s">
        <v>46</v>
      </c>
      <c r="C59" s="173">
        <v>75</v>
      </c>
      <c r="D59" s="173">
        <f>H51</f>
        <v>0</v>
      </c>
      <c r="E59" s="129"/>
      <c r="F59" s="174">
        <f t="shared" ref="F59:J60" si="1">ROUNDUP((($C59*$D59)/60),0)</f>
        <v>0</v>
      </c>
      <c r="G59" s="177">
        <f t="shared" si="1"/>
        <v>0</v>
      </c>
      <c r="H59" s="174">
        <f t="shared" si="1"/>
        <v>0</v>
      </c>
      <c r="I59" s="174">
        <f t="shared" si="1"/>
        <v>0</v>
      </c>
      <c r="J59" s="255">
        <f t="shared" si="1"/>
        <v>0</v>
      </c>
      <c r="K59" s="90" t="s">
        <v>47</v>
      </c>
      <c r="L59" s="251"/>
      <c r="M59" s="251"/>
      <c r="AI59" s="88"/>
      <c r="AJ59" s="104"/>
      <c r="AK59" s="104"/>
      <c r="AL59" s="104"/>
      <c r="AM59" s="104"/>
      <c r="AN59" s="104"/>
      <c r="AO59" s="104"/>
    </row>
    <row r="60" spans="2:42" ht="22.5" customHeight="1" x14ac:dyDescent="0.25">
      <c r="B60" s="91" t="s">
        <v>48</v>
      </c>
      <c r="C60" s="92">
        <v>40</v>
      </c>
      <c r="D60" s="92">
        <f>C51</f>
        <v>0</v>
      </c>
      <c r="E60" s="130"/>
      <c r="F60" s="131">
        <f t="shared" si="1"/>
        <v>0</v>
      </c>
      <c r="G60" s="132">
        <f t="shared" si="1"/>
        <v>0</v>
      </c>
      <c r="H60" s="131">
        <f t="shared" si="1"/>
        <v>0</v>
      </c>
      <c r="I60" s="131">
        <f t="shared" si="1"/>
        <v>0</v>
      </c>
      <c r="J60" s="256">
        <f t="shared" si="1"/>
        <v>0</v>
      </c>
      <c r="K60" s="90" t="s">
        <v>99</v>
      </c>
      <c r="L60" s="251"/>
      <c r="M60" s="251"/>
      <c r="AI60" s="88"/>
      <c r="AJ60" s="104"/>
      <c r="AK60" s="104"/>
      <c r="AL60" s="104"/>
      <c r="AM60" s="104"/>
      <c r="AN60" s="104"/>
      <c r="AO60" s="104"/>
    </row>
    <row r="61" spans="2:42" ht="22.5" customHeight="1" x14ac:dyDescent="0.25">
      <c r="B61" s="162"/>
      <c r="C61" s="163"/>
      <c r="D61" s="164" t="s">
        <v>100</v>
      </c>
      <c r="E61" s="165"/>
      <c r="F61" s="166">
        <f>SUM(F54:F60)+2</f>
        <v>6</v>
      </c>
      <c r="G61" s="167">
        <f t="shared" ref="G61:J61" si="2">SUM(G54:G60)+2</f>
        <v>7</v>
      </c>
      <c r="H61" s="166">
        <f t="shared" si="2"/>
        <v>8</v>
      </c>
      <c r="I61" s="166">
        <f t="shared" si="2"/>
        <v>10</v>
      </c>
      <c r="J61" s="257">
        <f t="shared" si="2"/>
        <v>2</v>
      </c>
      <c r="K61" s="252" t="s">
        <v>101</v>
      </c>
      <c r="L61" s="251"/>
      <c r="M61" s="251"/>
      <c r="AI61" s="88"/>
      <c r="AJ61" s="104"/>
      <c r="AK61" s="104"/>
      <c r="AL61" s="104"/>
      <c r="AM61" s="104"/>
      <c r="AN61" s="104"/>
      <c r="AO61" s="104"/>
    </row>
    <row r="62" spans="2:42" ht="17.25" customHeight="1" x14ac:dyDescent="0.25">
      <c r="B62" s="72"/>
      <c r="C62" s="93"/>
      <c r="D62" s="133"/>
      <c r="E62" s="134"/>
      <c r="F62" s="94"/>
      <c r="G62" s="95"/>
      <c r="H62" s="94"/>
      <c r="I62" s="94"/>
      <c r="J62" s="258"/>
      <c r="K62" s="113"/>
      <c r="AI62" s="88"/>
      <c r="AJ62" s="104"/>
      <c r="AK62" s="104"/>
      <c r="AL62" s="104"/>
      <c r="AM62" s="104"/>
      <c r="AN62" s="104"/>
      <c r="AO62" s="104"/>
    </row>
    <row r="63" spans="2:42" ht="22.5" customHeight="1" x14ac:dyDescent="0.3">
      <c r="B63" s="72"/>
      <c r="C63" s="93"/>
      <c r="D63" s="135"/>
      <c r="E63" s="135"/>
      <c r="F63" s="101"/>
      <c r="G63" s="101"/>
      <c r="H63" s="101"/>
      <c r="I63" s="101"/>
      <c r="J63" s="232"/>
      <c r="K63" s="113"/>
      <c r="M63" s="259" t="s">
        <v>103</v>
      </c>
      <c r="N63" s="233"/>
      <c r="O63" s="144" t="str">
        <f>Rates!C30</f>
        <v>UW Internal Rates With Additional Labor</v>
      </c>
      <c r="P63" s="143"/>
      <c r="Q63" s="143"/>
      <c r="R63" s="143"/>
      <c r="S63" s="143"/>
      <c r="T63" s="145"/>
      <c r="U63" s="146"/>
      <c r="AB63" s="136"/>
      <c r="AC63" s="137"/>
      <c r="AD63" s="137"/>
      <c r="AE63" s="137"/>
      <c r="AF63" s="137"/>
      <c r="AG63" s="137"/>
      <c r="AI63" s="88"/>
      <c r="AJ63" s="104"/>
      <c r="AK63" s="104"/>
      <c r="AL63" s="104"/>
      <c r="AM63" s="104"/>
      <c r="AN63" s="104"/>
      <c r="AO63" s="104"/>
    </row>
    <row r="64" spans="2:42" ht="22.5" customHeight="1" x14ac:dyDescent="0.25">
      <c r="B64" s="72" t="s">
        <v>102</v>
      </c>
      <c r="C64" s="93"/>
      <c r="D64" s="97"/>
      <c r="E64" s="138"/>
      <c r="F64" s="98"/>
      <c r="G64" s="99"/>
      <c r="H64" s="98"/>
      <c r="I64" s="98"/>
      <c r="J64" s="234"/>
      <c r="K64" s="113"/>
      <c r="M64" s="235"/>
      <c r="N64" s="236"/>
      <c r="O64" s="142" t="str">
        <f>Rates!E14</f>
        <v>TSQA</v>
      </c>
      <c r="P64" s="142" t="str">
        <f>Rates!F14</f>
        <v>TSQV</v>
      </c>
      <c r="Q64" s="142" t="str">
        <f>Rates!G14</f>
        <v>Exploris</v>
      </c>
      <c r="R64" s="142" t="str">
        <f>Rates!H14</f>
        <v>Elite</v>
      </c>
      <c r="S64" s="142" t="str">
        <f>Rates!I14</f>
        <v>QE +</v>
      </c>
      <c r="T64" s="142" t="str">
        <f>Rates!J14</f>
        <v>Fusion</v>
      </c>
      <c r="U64" s="147" t="str">
        <f>Rates!K14</f>
        <v>Lumos</v>
      </c>
      <c r="AB64" s="139"/>
      <c r="AC64" s="98"/>
      <c r="AD64" s="98"/>
      <c r="AE64" s="98"/>
      <c r="AF64" s="98"/>
      <c r="AG64" s="98"/>
      <c r="AI64" s="88"/>
      <c r="AJ64" s="104"/>
      <c r="AK64" s="104"/>
      <c r="AL64" s="104"/>
      <c r="AM64" s="104"/>
      <c r="AN64" s="104"/>
      <c r="AO64" s="104"/>
    </row>
    <row r="65" spans="2:41" ht="22.5" customHeight="1" x14ac:dyDescent="0.25">
      <c r="B65" s="72"/>
      <c r="C65" s="93"/>
      <c r="D65" s="97"/>
      <c r="E65" s="138"/>
      <c r="F65" s="98"/>
      <c r="G65" s="99"/>
      <c r="H65" s="98"/>
      <c r="I65" s="98"/>
      <c r="J65" s="234"/>
      <c r="K65" s="113"/>
      <c r="M65" s="238"/>
      <c r="N65" s="239" t="s">
        <v>104</v>
      </c>
      <c r="O65" s="240">
        <f>Rates!E33</f>
        <v>27</v>
      </c>
      <c r="P65" s="240">
        <f>Rates!F33</f>
        <v>18</v>
      </c>
      <c r="Q65" s="160">
        <f>Rates!G33</f>
        <v>31</v>
      </c>
      <c r="R65" s="160">
        <f>Rates!H33</f>
        <v>24</v>
      </c>
      <c r="S65" s="160">
        <f>Rates!I33</f>
        <v>31</v>
      </c>
      <c r="T65" s="160">
        <f>Rates!J33</f>
        <v>31</v>
      </c>
      <c r="U65" s="161">
        <f>Rates!K33</f>
        <v>31</v>
      </c>
      <c r="AB65" s="139"/>
      <c r="AC65" s="98"/>
      <c r="AD65" s="98"/>
      <c r="AE65" s="98"/>
      <c r="AF65" s="98"/>
      <c r="AG65" s="98"/>
      <c r="AI65" s="88"/>
      <c r="AJ65" s="104"/>
      <c r="AK65" s="104"/>
      <c r="AL65" s="104"/>
      <c r="AM65" s="104"/>
      <c r="AN65" s="104"/>
      <c r="AO65" s="104"/>
    </row>
    <row r="66" spans="2:41" ht="22.5" customHeight="1" x14ac:dyDescent="0.25">
      <c r="B66" s="72"/>
      <c r="C66" s="93"/>
      <c r="D66" s="93"/>
      <c r="E66" s="72"/>
      <c r="F66" s="29"/>
      <c r="G66" s="100"/>
      <c r="H66" s="100"/>
      <c r="I66" s="100"/>
      <c r="J66" s="237"/>
      <c r="K66" s="113"/>
      <c r="M66" s="238"/>
      <c r="N66" s="239" t="s">
        <v>105</v>
      </c>
      <c r="O66" s="240">
        <f>Rates!E38</f>
        <v>25</v>
      </c>
      <c r="P66" s="240">
        <f>Rates!F38</f>
        <v>25</v>
      </c>
      <c r="Q66" s="160">
        <f>Rates!G38</f>
        <v>25</v>
      </c>
      <c r="R66" s="160">
        <f>Rates!H38</f>
        <v>25</v>
      </c>
      <c r="S66" s="160">
        <f>Rates!I38</f>
        <v>25</v>
      </c>
      <c r="T66" s="160">
        <f>Rates!J38</f>
        <v>25</v>
      </c>
      <c r="U66" s="161">
        <f>Rates!K38</f>
        <v>25</v>
      </c>
      <c r="AI66" s="88"/>
      <c r="AJ66" s="88"/>
      <c r="AK66" s="88"/>
      <c r="AL66" s="88"/>
      <c r="AM66" s="88"/>
      <c r="AN66" s="88"/>
      <c r="AO66" s="88"/>
    </row>
    <row r="67" spans="2:41" ht="22.5" customHeight="1" x14ac:dyDescent="0.3">
      <c r="B67" s="74" t="s">
        <v>106</v>
      </c>
      <c r="C67" s="102" t="s">
        <v>107</v>
      </c>
      <c r="D67" s="72"/>
      <c r="M67" s="148" t="s">
        <v>108</v>
      </c>
      <c r="N67" s="241"/>
      <c r="O67" s="242"/>
      <c r="P67" s="242"/>
      <c r="Q67" s="149"/>
      <c r="R67" s="149"/>
      <c r="S67" s="149"/>
      <c r="T67" s="149"/>
      <c r="U67" s="150"/>
      <c r="AB67" s="136"/>
      <c r="AC67" s="136"/>
      <c r="AD67" s="136"/>
      <c r="AE67" s="136"/>
      <c r="AF67" s="136"/>
      <c r="AG67" s="136"/>
      <c r="AI67" s="88"/>
      <c r="AJ67" s="104"/>
      <c r="AK67" s="104"/>
      <c r="AL67" s="104"/>
      <c r="AM67" s="104"/>
      <c r="AN67" s="104"/>
      <c r="AO67" s="104"/>
    </row>
    <row r="68" spans="2:41" ht="22.5" customHeight="1" x14ac:dyDescent="0.25">
      <c r="B68" s="72" t="s">
        <v>109</v>
      </c>
      <c r="C68" s="80" t="s">
        <v>110</v>
      </c>
      <c r="D68" s="217"/>
      <c r="E68" s="217"/>
      <c r="F68" s="80" t="s">
        <v>111</v>
      </c>
      <c r="G68" s="120"/>
      <c r="M68" s="243" t="s">
        <v>35</v>
      </c>
      <c r="N68" s="241"/>
      <c r="O68" s="240">
        <f t="shared" ref="O68:U68" si="3">$F$61*O$65+O$66</f>
        <v>187</v>
      </c>
      <c r="P68" s="240">
        <f t="shared" si="3"/>
        <v>133</v>
      </c>
      <c r="Q68" s="151">
        <f t="shared" si="3"/>
        <v>211</v>
      </c>
      <c r="R68" s="151">
        <f t="shared" si="3"/>
        <v>169</v>
      </c>
      <c r="S68" s="151">
        <f t="shared" si="3"/>
        <v>211</v>
      </c>
      <c r="T68" s="151">
        <f t="shared" si="3"/>
        <v>211</v>
      </c>
      <c r="U68" s="152">
        <f t="shared" si="3"/>
        <v>211</v>
      </c>
      <c r="AB68" s="136"/>
      <c r="AC68" s="137"/>
      <c r="AD68" s="137"/>
      <c r="AE68" s="137"/>
      <c r="AF68" s="137"/>
      <c r="AG68" s="137"/>
      <c r="AI68" s="88"/>
      <c r="AJ68" s="104"/>
      <c r="AK68" s="104"/>
      <c r="AL68" s="104"/>
      <c r="AM68" s="104"/>
      <c r="AN68" s="104"/>
      <c r="AO68" s="104"/>
    </row>
    <row r="69" spans="2:41" ht="22.5" customHeight="1" x14ac:dyDescent="0.25">
      <c r="B69" s="72" t="s">
        <v>112</v>
      </c>
      <c r="C69" s="80" t="s">
        <v>113</v>
      </c>
      <c r="D69" s="140"/>
      <c r="M69" s="153" t="s">
        <v>36</v>
      </c>
      <c r="N69" s="154"/>
      <c r="O69" s="155">
        <f t="shared" ref="O69:U69" si="4">$G$61*O$65+O$66</f>
        <v>214</v>
      </c>
      <c r="P69" s="155">
        <f t="shared" si="4"/>
        <v>151</v>
      </c>
      <c r="Q69" s="155">
        <f t="shared" si="4"/>
        <v>242</v>
      </c>
      <c r="R69" s="155">
        <f t="shared" si="4"/>
        <v>193</v>
      </c>
      <c r="S69" s="155">
        <f t="shared" si="4"/>
        <v>242</v>
      </c>
      <c r="T69" s="155">
        <f t="shared" si="4"/>
        <v>242</v>
      </c>
      <c r="U69" s="156">
        <f t="shared" si="4"/>
        <v>242</v>
      </c>
      <c r="AB69" s="139"/>
      <c r="AC69" s="98"/>
      <c r="AD69" s="98"/>
      <c r="AE69" s="98"/>
      <c r="AF69" s="98"/>
      <c r="AG69" s="98"/>
      <c r="AI69" s="88"/>
      <c r="AJ69" s="104"/>
      <c r="AK69" s="104"/>
      <c r="AL69" s="104"/>
      <c r="AM69" s="104"/>
      <c r="AN69" s="104"/>
      <c r="AO69" s="104"/>
    </row>
    <row r="70" spans="2:41" ht="22.5" customHeight="1" x14ac:dyDescent="0.25">
      <c r="B70" s="72"/>
      <c r="C70" s="80" t="s">
        <v>110</v>
      </c>
      <c r="D70" s="218"/>
      <c r="E70" s="218"/>
      <c r="F70" s="80" t="s">
        <v>111</v>
      </c>
      <c r="G70" s="120"/>
      <c r="M70" s="243" t="s">
        <v>37</v>
      </c>
      <c r="N70" s="241"/>
      <c r="O70" s="240">
        <f t="shared" ref="O70:U70" si="5">$H$61*O$65+O$66</f>
        <v>241</v>
      </c>
      <c r="P70" s="240">
        <f t="shared" si="5"/>
        <v>169</v>
      </c>
      <c r="Q70" s="151">
        <f t="shared" si="5"/>
        <v>273</v>
      </c>
      <c r="R70" s="151">
        <f t="shared" si="5"/>
        <v>217</v>
      </c>
      <c r="S70" s="151">
        <f t="shared" si="5"/>
        <v>273</v>
      </c>
      <c r="T70" s="151">
        <f t="shared" si="5"/>
        <v>273</v>
      </c>
      <c r="U70" s="152">
        <f t="shared" si="5"/>
        <v>273</v>
      </c>
      <c r="AB70" s="139"/>
      <c r="AC70" s="98"/>
      <c r="AD70" s="98"/>
      <c r="AE70" s="98"/>
      <c r="AF70" s="98"/>
      <c r="AG70" s="98"/>
      <c r="AI70" s="88"/>
      <c r="AJ70" s="104"/>
      <c r="AK70" s="104"/>
      <c r="AL70" s="104"/>
      <c r="AM70" s="104"/>
      <c r="AN70" s="104"/>
      <c r="AO70" s="104"/>
    </row>
    <row r="71" spans="2:41" ht="22.5" customHeight="1" x14ac:dyDescent="0.25">
      <c r="B71" s="72" t="s">
        <v>114</v>
      </c>
      <c r="C71" s="72"/>
      <c r="D71" s="207"/>
      <c r="E71" s="207"/>
      <c r="F71" s="207"/>
      <c r="G71" s="207"/>
      <c r="H71" s="207"/>
      <c r="M71" s="243" t="s">
        <v>38</v>
      </c>
      <c r="N71" s="241"/>
      <c r="O71" s="240">
        <f t="shared" ref="O71:U71" si="6">$I$61*O$65+O$66</f>
        <v>295</v>
      </c>
      <c r="P71" s="240">
        <f t="shared" si="6"/>
        <v>205</v>
      </c>
      <c r="Q71" s="151">
        <f t="shared" si="6"/>
        <v>335</v>
      </c>
      <c r="R71" s="151">
        <f t="shared" si="6"/>
        <v>265</v>
      </c>
      <c r="S71" s="151">
        <f t="shared" si="6"/>
        <v>335</v>
      </c>
      <c r="T71" s="151">
        <f t="shared" si="6"/>
        <v>335</v>
      </c>
      <c r="U71" s="152">
        <f t="shared" si="6"/>
        <v>335</v>
      </c>
      <c r="AB71" s="139"/>
      <c r="AC71" s="98"/>
      <c r="AD71" s="98"/>
      <c r="AE71" s="98"/>
      <c r="AF71" s="98"/>
      <c r="AG71" s="98"/>
      <c r="AI71" s="88"/>
      <c r="AJ71" s="104"/>
      <c r="AK71" s="104"/>
      <c r="AL71" s="104"/>
      <c r="AM71" s="104"/>
      <c r="AN71" s="104"/>
      <c r="AO71" s="104"/>
    </row>
    <row r="72" spans="2:41" ht="22.5" customHeight="1" x14ac:dyDescent="0.25">
      <c r="B72" s="72"/>
      <c r="C72" s="72"/>
      <c r="D72" s="72"/>
      <c r="M72" s="243" t="s">
        <v>39</v>
      </c>
      <c r="N72" s="241"/>
      <c r="O72" s="240">
        <f t="shared" ref="O72:U72" si="7">$J$61*O$65+O$66</f>
        <v>79</v>
      </c>
      <c r="P72" s="240">
        <f t="shared" si="7"/>
        <v>61</v>
      </c>
      <c r="Q72" s="151">
        <f t="shared" si="7"/>
        <v>87</v>
      </c>
      <c r="R72" s="151">
        <f t="shared" si="7"/>
        <v>73</v>
      </c>
      <c r="S72" s="151">
        <f t="shared" si="7"/>
        <v>87</v>
      </c>
      <c r="T72" s="151">
        <f t="shared" si="7"/>
        <v>87</v>
      </c>
      <c r="U72" s="152">
        <f t="shared" si="7"/>
        <v>87</v>
      </c>
      <c r="AB72" s="139"/>
      <c r="AC72" s="98"/>
      <c r="AD72" s="98"/>
      <c r="AE72" s="98"/>
      <c r="AF72" s="98"/>
      <c r="AG72" s="98"/>
      <c r="AI72" s="88"/>
      <c r="AJ72" s="104"/>
      <c r="AK72" s="104"/>
      <c r="AL72" s="104"/>
      <c r="AM72" s="104"/>
      <c r="AN72" s="104"/>
      <c r="AO72" s="104"/>
    </row>
    <row r="73" spans="2:41" ht="22.5" customHeight="1" thickBot="1" x14ac:dyDescent="0.3">
      <c r="B73" s="115"/>
      <c r="C73" s="119"/>
      <c r="D73" s="119"/>
      <c r="E73" s="115"/>
      <c r="F73" s="115"/>
      <c r="G73" s="115"/>
      <c r="H73" s="115"/>
      <c r="I73" s="115"/>
      <c r="M73" s="244" t="s">
        <v>115</v>
      </c>
      <c r="N73" s="245"/>
      <c r="O73" s="245"/>
      <c r="P73" s="245"/>
      <c r="Q73" s="157"/>
      <c r="R73" s="157"/>
      <c r="S73" s="157"/>
      <c r="T73" s="157"/>
      <c r="U73" s="158"/>
      <c r="AB73" s="139"/>
      <c r="AC73" s="98"/>
      <c r="AD73" s="98"/>
      <c r="AE73" s="98"/>
      <c r="AF73" s="98"/>
      <c r="AG73" s="98"/>
      <c r="AI73" s="88"/>
      <c r="AJ73" s="104"/>
      <c r="AK73" s="104"/>
      <c r="AL73" s="104"/>
      <c r="AM73" s="104"/>
      <c r="AN73" s="104"/>
      <c r="AO73" s="104"/>
    </row>
    <row r="74" spans="2:41" x14ac:dyDescent="0.25">
      <c r="B74" s="74" t="s">
        <v>116</v>
      </c>
      <c r="C74" s="72"/>
      <c r="D74" s="113"/>
      <c r="M74" s="244" t="s">
        <v>117</v>
      </c>
      <c r="N74" s="245"/>
      <c r="O74" s="245"/>
      <c r="P74" s="245"/>
      <c r="Q74" s="157"/>
      <c r="R74" s="157"/>
      <c r="S74" s="157"/>
      <c r="T74" s="157"/>
      <c r="U74" s="158"/>
      <c r="AB74" s="139"/>
      <c r="AC74" s="98"/>
      <c r="AD74" s="98"/>
      <c r="AE74" s="98"/>
      <c r="AF74" s="98"/>
      <c r="AG74" s="98"/>
      <c r="AI74" s="88"/>
      <c r="AJ74" s="104"/>
      <c r="AK74" s="104"/>
      <c r="AL74" s="104"/>
      <c r="AM74" s="104"/>
      <c r="AN74" s="104"/>
      <c r="AO74" s="104"/>
    </row>
    <row r="75" spans="2:41" ht="22.5" customHeight="1" x14ac:dyDescent="0.25">
      <c r="B75" s="72" t="s">
        <v>118</v>
      </c>
      <c r="M75" s="238" t="s">
        <v>119</v>
      </c>
      <c r="N75" s="246"/>
      <c r="O75" s="246"/>
      <c r="P75" s="245"/>
      <c r="Q75" s="157"/>
      <c r="R75" s="157"/>
      <c r="S75" s="157"/>
      <c r="T75" s="157"/>
      <c r="U75" s="158"/>
      <c r="AI75" s="88"/>
      <c r="AJ75" s="104"/>
      <c r="AK75" s="104"/>
      <c r="AL75" s="104"/>
      <c r="AM75" s="104"/>
      <c r="AN75" s="104"/>
      <c r="AO75" s="104"/>
    </row>
    <row r="76" spans="2:41" ht="22.5" customHeight="1" x14ac:dyDescent="0.25">
      <c r="B76" s="72" t="s">
        <v>120</v>
      </c>
      <c r="M76" s="247" t="s">
        <v>121</v>
      </c>
      <c r="N76" s="248"/>
      <c r="O76" s="248"/>
      <c r="P76" s="249"/>
      <c r="Q76" s="121"/>
      <c r="R76" s="121"/>
      <c r="S76" s="121"/>
      <c r="T76" s="121"/>
      <c r="U76" s="159"/>
      <c r="AB76" s="136"/>
      <c r="AC76" s="136"/>
      <c r="AD76" s="136"/>
      <c r="AE76" s="136"/>
      <c r="AF76" s="136"/>
      <c r="AG76" s="136"/>
      <c r="AI76" s="88"/>
      <c r="AJ76" s="104"/>
      <c r="AK76" s="104"/>
      <c r="AL76" s="104"/>
      <c r="AM76" s="104"/>
      <c r="AN76" s="104"/>
      <c r="AO76" s="104"/>
    </row>
    <row r="77" spans="2:41" ht="22.5" customHeight="1" x14ac:dyDescent="0.25">
      <c r="B77" s="72" t="s">
        <v>122</v>
      </c>
      <c r="C77" s="72"/>
      <c r="D77" s="209">
        <f>C23</f>
        <v>0</v>
      </c>
      <c r="E77" s="209"/>
      <c r="F77" s="209"/>
      <c r="G77" s="209"/>
      <c r="H77" s="209"/>
      <c r="N77" s="229"/>
      <c r="O77" s="229"/>
      <c r="AB77" s="136"/>
      <c r="AC77" s="137"/>
      <c r="AD77" s="137"/>
      <c r="AE77" s="137"/>
      <c r="AF77" s="137"/>
      <c r="AG77" s="137"/>
      <c r="AI77" s="88"/>
      <c r="AJ77" s="104"/>
      <c r="AK77" s="104"/>
      <c r="AL77" s="104"/>
      <c r="AM77" s="104"/>
      <c r="AN77" s="104"/>
      <c r="AO77" s="104"/>
    </row>
    <row r="78" spans="2:41" ht="22.5" customHeight="1" x14ac:dyDescent="0.25">
      <c r="B78" s="72" t="s">
        <v>123</v>
      </c>
      <c r="M78" s="229"/>
      <c r="N78" s="229"/>
      <c r="O78" s="229"/>
      <c r="AB78" s="139"/>
      <c r="AC78" s="98"/>
      <c r="AD78" s="98"/>
      <c r="AE78" s="98"/>
      <c r="AF78" s="98"/>
      <c r="AG78" s="98"/>
      <c r="AI78" s="88"/>
      <c r="AJ78" s="104"/>
      <c r="AK78" s="104"/>
      <c r="AL78" s="104"/>
      <c r="AM78" s="104"/>
      <c r="AN78" s="104"/>
      <c r="AO78" s="104"/>
    </row>
    <row r="79" spans="2:41" ht="22.5" customHeight="1" x14ac:dyDescent="0.25">
      <c r="AB79" s="139"/>
      <c r="AC79" s="98"/>
      <c r="AD79" s="98"/>
      <c r="AE79" s="98"/>
      <c r="AF79" s="98"/>
      <c r="AG79" s="98"/>
      <c r="AI79" s="88"/>
      <c r="AJ79" s="104"/>
      <c r="AK79" s="104"/>
      <c r="AL79" s="104"/>
      <c r="AM79" s="104"/>
      <c r="AN79" s="104"/>
      <c r="AO79" s="104"/>
    </row>
    <row r="80" spans="2:41" ht="22.5" customHeight="1" x14ac:dyDescent="0.25">
      <c r="AB80" s="139"/>
      <c r="AC80" s="98"/>
      <c r="AD80" s="98"/>
      <c r="AE80" s="98"/>
      <c r="AF80" s="98"/>
      <c r="AG80" s="98"/>
      <c r="AI80" s="88"/>
      <c r="AJ80" s="104"/>
      <c r="AK80" s="104"/>
      <c r="AL80" s="104"/>
      <c r="AM80" s="104"/>
      <c r="AN80" s="104"/>
      <c r="AO80" s="104"/>
    </row>
    <row r="81" spans="2:41" ht="22.5" customHeight="1" x14ac:dyDescent="0.25">
      <c r="C81" s="2" t="s">
        <v>124</v>
      </c>
      <c r="E81" s="121"/>
      <c r="F81" s="121"/>
      <c r="G81" s="121"/>
      <c r="H81" s="121"/>
      <c r="I81" s="121"/>
      <c r="AB81" s="139"/>
      <c r="AC81" s="98"/>
      <c r="AD81" s="98"/>
      <c r="AE81" s="98"/>
      <c r="AF81" s="98"/>
      <c r="AG81" s="98"/>
      <c r="AI81" s="88"/>
      <c r="AJ81" s="104"/>
      <c r="AK81" s="104"/>
      <c r="AL81" s="104"/>
      <c r="AM81" s="104"/>
      <c r="AN81" s="104"/>
      <c r="AO81" s="104"/>
    </row>
    <row r="82" spans="2:41" ht="22.5" customHeight="1" x14ac:dyDescent="0.25">
      <c r="AB82" s="139"/>
      <c r="AC82" s="98"/>
      <c r="AD82" s="98"/>
      <c r="AE82" s="98"/>
      <c r="AF82" s="98"/>
      <c r="AG82" s="98"/>
      <c r="AI82" s="88"/>
      <c r="AJ82" s="104"/>
      <c r="AK82" s="104"/>
      <c r="AL82" s="104"/>
      <c r="AM82" s="104"/>
      <c r="AN82" s="104"/>
      <c r="AO82" s="104"/>
    </row>
    <row r="83" spans="2:41" ht="22.5" customHeight="1" x14ac:dyDescent="0.25">
      <c r="C83" s="121"/>
      <c r="D83" s="121"/>
      <c r="E83" s="121"/>
      <c r="F83" s="121"/>
      <c r="G83" s="121"/>
      <c r="H83" s="121"/>
      <c r="I83" s="121"/>
      <c r="AB83" s="139"/>
      <c r="AC83" s="98"/>
      <c r="AD83" s="98"/>
      <c r="AE83" s="98"/>
      <c r="AF83" s="98"/>
      <c r="AG83" s="98"/>
      <c r="AI83" s="88"/>
      <c r="AJ83" s="104"/>
      <c r="AK83" s="104"/>
      <c r="AL83" s="104"/>
      <c r="AM83" s="104"/>
      <c r="AN83" s="104"/>
      <c r="AO83" s="104"/>
    </row>
    <row r="84" spans="2:41" ht="22.5" customHeight="1" x14ac:dyDescent="0.25">
      <c r="B84" s="2" t="s">
        <v>125</v>
      </c>
      <c r="C84" s="141"/>
      <c r="D84" s="121"/>
      <c r="E84" s="2" t="s">
        <v>126</v>
      </c>
      <c r="F84" s="121"/>
      <c r="G84" s="2" t="s">
        <v>127</v>
      </c>
      <c r="AI84" s="88"/>
      <c r="AJ84" s="104"/>
      <c r="AK84" s="104"/>
      <c r="AL84" s="104"/>
      <c r="AM84" s="104"/>
      <c r="AN84" s="104"/>
      <c r="AO84" s="104"/>
    </row>
    <row r="85" spans="2:41" ht="22.5" customHeight="1" thickBot="1" x14ac:dyDescent="0.3">
      <c r="B85" s="115"/>
      <c r="C85" s="119"/>
      <c r="D85" s="119"/>
      <c r="E85" s="115"/>
      <c r="F85" s="115"/>
      <c r="G85" s="115"/>
      <c r="H85" s="115"/>
      <c r="I85" s="115"/>
      <c r="AI85" s="88"/>
      <c r="AJ85" s="104"/>
      <c r="AK85" s="104"/>
      <c r="AL85" s="104"/>
      <c r="AM85" s="104"/>
      <c r="AN85" s="104"/>
      <c r="AO85" s="104"/>
    </row>
    <row r="86" spans="2:41" ht="22.5" customHeight="1" x14ac:dyDescent="0.25">
      <c r="AI86" s="88"/>
      <c r="AJ86" s="104"/>
      <c r="AK86" s="104"/>
      <c r="AL86" s="104"/>
      <c r="AM86" s="104"/>
      <c r="AN86" s="104"/>
      <c r="AO86" s="104"/>
    </row>
    <row r="87" spans="2:41" ht="22.5" customHeight="1" x14ac:dyDescent="0.25">
      <c r="AI87" s="88"/>
      <c r="AJ87" s="104"/>
      <c r="AK87" s="104"/>
      <c r="AL87" s="104"/>
      <c r="AM87" s="104"/>
      <c r="AN87" s="104"/>
      <c r="AO87" s="104"/>
    </row>
    <row r="88" spans="2:41" ht="22.5" customHeight="1" x14ac:dyDescent="0.25">
      <c r="AI88" s="88"/>
      <c r="AJ88" s="104"/>
      <c r="AK88" s="104"/>
      <c r="AL88" s="104"/>
      <c r="AM88" s="104"/>
      <c r="AN88" s="104"/>
      <c r="AO88" s="104"/>
    </row>
    <row r="89" spans="2:41" ht="22.5" customHeight="1" x14ac:dyDescent="0.25">
      <c r="AI89" s="88"/>
      <c r="AJ89" s="104"/>
      <c r="AK89" s="104"/>
      <c r="AL89" s="104"/>
      <c r="AM89" s="104"/>
      <c r="AN89" s="104"/>
      <c r="AO89" s="104"/>
    </row>
    <row r="90" spans="2:41" ht="22.5" customHeight="1" x14ac:dyDescent="0.25">
      <c r="AI90" s="88"/>
      <c r="AJ90" s="104"/>
      <c r="AK90" s="104"/>
      <c r="AL90" s="104"/>
      <c r="AM90" s="104"/>
      <c r="AN90" s="104"/>
      <c r="AO90" s="104"/>
    </row>
    <row r="91" spans="2:41" ht="22.5" customHeight="1" x14ac:dyDescent="0.25"/>
    <row r="92" spans="2:41" ht="22.5" customHeight="1" x14ac:dyDescent="0.25">
      <c r="AI92" s="86"/>
      <c r="AJ92" s="87"/>
      <c r="AK92" s="87"/>
      <c r="AL92" s="87"/>
      <c r="AM92" s="87"/>
      <c r="AN92" s="87"/>
      <c r="AO92" s="87"/>
    </row>
    <row r="93" spans="2:41" ht="22.5" customHeight="1" x14ac:dyDescent="0.25">
      <c r="AI93" s="88"/>
      <c r="AJ93" s="88"/>
      <c r="AK93" s="88"/>
      <c r="AL93" s="88"/>
      <c r="AM93" s="88"/>
      <c r="AN93" s="88"/>
      <c r="AO93" s="88"/>
    </row>
    <row r="94" spans="2:41" ht="15" customHeight="1" x14ac:dyDescent="0.25">
      <c r="AI94" s="88"/>
      <c r="AJ94" s="88"/>
      <c r="AK94" s="88"/>
      <c r="AL94" s="88"/>
      <c r="AM94" s="88"/>
      <c r="AN94" s="88"/>
      <c r="AO94" s="88"/>
    </row>
    <row r="95" spans="2:41" ht="15" customHeight="1" x14ac:dyDescent="0.25">
      <c r="AI95" s="88"/>
      <c r="AJ95" s="104"/>
      <c r="AK95" s="104"/>
      <c r="AL95" s="104"/>
      <c r="AM95" s="104"/>
      <c r="AN95" s="104"/>
      <c r="AO95" s="104"/>
    </row>
    <row r="96" spans="2:41" ht="15" customHeight="1" x14ac:dyDescent="0.25">
      <c r="AI96" s="88"/>
      <c r="AJ96" s="104"/>
      <c r="AK96" s="104"/>
      <c r="AL96" s="104"/>
      <c r="AM96" s="104"/>
      <c r="AN96" s="104"/>
      <c r="AO96" s="104"/>
    </row>
    <row r="97" spans="35:41" ht="15" customHeight="1" x14ac:dyDescent="0.25">
      <c r="AI97" s="88"/>
      <c r="AJ97" s="104"/>
      <c r="AK97" s="104"/>
      <c r="AL97" s="104"/>
      <c r="AM97" s="104"/>
      <c r="AN97" s="104"/>
      <c r="AO97" s="104"/>
    </row>
    <row r="98" spans="35:41" x14ac:dyDescent="0.25">
      <c r="AI98" s="88"/>
      <c r="AJ98" s="104"/>
      <c r="AK98" s="104"/>
      <c r="AL98" s="104"/>
      <c r="AM98" s="104"/>
      <c r="AN98" s="104"/>
      <c r="AO98" s="104"/>
    </row>
    <row r="99" spans="35:41" x14ac:dyDescent="0.25">
      <c r="AI99" s="88"/>
      <c r="AJ99" s="104"/>
      <c r="AK99" s="104"/>
      <c r="AL99" s="104"/>
      <c r="AM99" s="104"/>
      <c r="AN99" s="104"/>
      <c r="AO99" s="104"/>
    </row>
    <row r="100" spans="35:41" x14ac:dyDescent="0.25">
      <c r="AI100" s="88"/>
      <c r="AJ100" s="104"/>
      <c r="AK100" s="104"/>
      <c r="AL100" s="104"/>
      <c r="AM100" s="104"/>
      <c r="AN100" s="104"/>
      <c r="AO100" s="104"/>
    </row>
    <row r="101" spans="35:41" x14ac:dyDescent="0.25">
      <c r="AI101" s="88"/>
      <c r="AJ101" s="104"/>
      <c r="AK101" s="104"/>
      <c r="AL101" s="104"/>
      <c r="AM101" s="104"/>
      <c r="AN101" s="104"/>
      <c r="AO101" s="104"/>
    </row>
    <row r="102" spans="35:41" x14ac:dyDescent="0.25">
      <c r="AI102" s="88"/>
      <c r="AJ102" s="104"/>
      <c r="AK102" s="104"/>
      <c r="AL102" s="104"/>
      <c r="AM102" s="104"/>
      <c r="AN102" s="104"/>
      <c r="AO102" s="104"/>
    </row>
    <row r="103" spans="35:41" x14ac:dyDescent="0.25">
      <c r="AI103" s="88"/>
      <c r="AJ103" s="104"/>
      <c r="AK103" s="104"/>
      <c r="AL103" s="104"/>
      <c r="AM103" s="104"/>
      <c r="AN103" s="104"/>
      <c r="AO103" s="104"/>
    </row>
    <row r="104" spans="35:41" x14ac:dyDescent="0.25">
      <c r="AI104" s="88"/>
      <c r="AJ104" s="104"/>
      <c r="AK104" s="104"/>
      <c r="AL104" s="104"/>
      <c r="AM104" s="104"/>
      <c r="AN104" s="104"/>
      <c r="AO104" s="104"/>
    </row>
    <row r="105" spans="35:41" x14ac:dyDescent="0.25">
      <c r="AI105" s="88"/>
      <c r="AJ105" s="104"/>
      <c r="AK105" s="104"/>
      <c r="AL105" s="104"/>
      <c r="AM105" s="104"/>
      <c r="AN105" s="104"/>
      <c r="AO105" s="104"/>
    </row>
    <row r="106" spans="35:41" x14ac:dyDescent="0.25">
      <c r="AI106" s="88"/>
      <c r="AJ106" s="104"/>
      <c r="AK106" s="104"/>
      <c r="AL106" s="104"/>
      <c r="AM106" s="104"/>
      <c r="AN106" s="104"/>
      <c r="AO106" s="104"/>
    </row>
    <row r="107" spans="35:41" x14ac:dyDescent="0.25">
      <c r="AI107" s="88"/>
      <c r="AJ107" s="104"/>
      <c r="AK107" s="104"/>
      <c r="AL107" s="104"/>
      <c r="AM107" s="104"/>
      <c r="AN107" s="104"/>
      <c r="AO107" s="104"/>
    </row>
    <row r="108" spans="35:41" x14ac:dyDescent="0.25">
      <c r="AI108" s="88"/>
      <c r="AJ108" s="104"/>
      <c r="AK108" s="104"/>
      <c r="AL108" s="104"/>
      <c r="AM108" s="104"/>
      <c r="AN108" s="104"/>
      <c r="AO108" s="104"/>
    </row>
    <row r="109" spans="35:41" x14ac:dyDescent="0.25">
      <c r="AI109" s="88"/>
      <c r="AJ109" s="104"/>
      <c r="AK109" s="104"/>
      <c r="AL109" s="104"/>
      <c r="AM109" s="104"/>
      <c r="AN109" s="104"/>
      <c r="AO109" s="104"/>
    </row>
    <row r="110" spans="35:41" x14ac:dyDescent="0.25">
      <c r="AI110" s="88"/>
      <c r="AJ110" s="104"/>
      <c r="AK110" s="104"/>
      <c r="AL110" s="104"/>
      <c r="AM110" s="104"/>
      <c r="AN110" s="104"/>
      <c r="AO110" s="104"/>
    </row>
    <row r="111" spans="35:41" x14ac:dyDescent="0.25">
      <c r="AI111" s="88"/>
      <c r="AJ111" s="104"/>
      <c r="AK111" s="104"/>
      <c r="AL111" s="104"/>
      <c r="AM111" s="104"/>
      <c r="AN111" s="104"/>
      <c r="AO111" s="104"/>
    </row>
    <row r="112" spans="35:41" x14ac:dyDescent="0.25">
      <c r="AI112" s="88"/>
      <c r="AJ112" s="104"/>
      <c r="AK112" s="104"/>
      <c r="AL112" s="104"/>
      <c r="AM112" s="104"/>
      <c r="AN112" s="104"/>
      <c r="AO112" s="104"/>
    </row>
    <row r="113" spans="35:42" x14ac:dyDescent="0.25">
      <c r="AI113" s="88"/>
      <c r="AJ113" s="104"/>
      <c r="AK113" s="104"/>
      <c r="AL113" s="104"/>
      <c r="AM113" s="104"/>
      <c r="AN113" s="104"/>
      <c r="AO113" s="104"/>
      <c r="AP113" s="103"/>
    </row>
    <row r="114" spans="35:42" x14ac:dyDescent="0.25">
      <c r="AI114" s="88"/>
      <c r="AJ114" s="104"/>
      <c r="AK114" s="104"/>
      <c r="AL114" s="104"/>
      <c r="AM114" s="104"/>
      <c r="AN114" s="104"/>
      <c r="AO114" s="104"/>
    </row>
    <row r="115" spans="35:42" x14ac:dyDescent="0.25">
      <c r="AI115" s="88"/>
      <c r="AJ115" s="104"/>
      <c r="AK115" s="104"/>
      <c r="AL115" s="104"/>
      <c r="AM115" s="104"/>
      <c r="AN115" s="104"/>
      <c r="AO115" s="104"/>
    </row>
    <row r="116" spans="35:42" x14ac:dyDescent="0.25">
      <c r="AI116" s="88"/>
      <c r="AJ116" s="104"/>
      <c r="AK116" s="104"/>
      <c r="AL116" s="104"/>
      <c r="AM116" s="104"/>
      <c r="AN116" s="104"/>
      <c r="AO116" s="104"/>
    </row>
    <row r="117" spans="35:42" x14ac:dyDescent="0.25">
      <c r="AI117" s="88"/>
      <c r="AJ117" s="104"/>
      <c r="AK117" s="104"/>
      <c r="AL117" s="104"/>
      <c r="AM117" s="104"/>
      <c r="AN117" s="104"/>
      <c r="AO117" s="104"/>
    </row>
    <row r="118" spans="35:42" x14ac:dyDescent="0.25">
      <c r="AI118" s="88"/>
      <c r="AJ118" s="104"/>
      <c r="AK118" s="104"/>
      <c r="AL118" s="104"/>
      <c r="AM118" s="104"/>
      <c r="AN118" s="104"/>
      <c r="AO118" s="104"/>
    </row>
  </sheetData>
  <mergeCells count="24">
    <mergeCell ref="O58:R58"/>
    <mergeCell ref="D68:E68"/>
    <mergeCell ref="D70:E70"/>
    <mergeCell ref="D71:H71"/>
    <mergeCell ref="D77:H77"/>
    <mergeCell ref="E48:H48"/>
    <mergeCell ref="G18:H18"/>
    <mergeCell ref="B24:C25"/>
    <mergeCell ref="D24:I25"/>
    <mergeCell ref="D30:H30"/>
    <mergeCell ref="D31:H31"/>
    <mergeCell ref="D32:H32"/>
    <mergeCell ref="D34:H34"/>
    <mergeCell ref="D35:H35"/>
    <mergeCell ref="D36:H36"/>
    <mergeCell ref="E46:H46"/>
    <mergeCell ref="G17:H17"/>
    <mergeCell ref="C22:I22"/>
    <mergeCell ref="C23:I23"/>
    <mergeCell ref="C14:D14"/>
    <mergeCell ref="G14:H14"/>
    <mergeCell ref="G15:H15"/>
    <mergeCell ref="C16:D16"/>
    <mergeCell ref="G16:H16"/>
  </mergeCells>
  <conditionalFormatting sqref="F54 G55 H56 I57 J58 G61:J61 I51 F59:F61 D63:J63 AB63:AG63 AC70:AG74 D64:E65 AC64:AG65 F64:J66">
    <cfRule type="cellIs" dxfId="31" priority="32" operator="equal">
      <formula>0</formula>
    </cfRule>
  </conditionalFormatting>
  <conditionalFormatting sqref="I50">
    <cfRule type="cellIs" dxfId="30" priority="31" operator="equal">
      <formula>0</formula>
    </cfRule>
  </conditionalFormatting>
  <conditionalFormatting sqref="G59:J60">
    <cfRule type="cellIs" dxfId="29" priority="30" operator="equal">
      <formula>0</formula>
    </cfRule>
  </conditionalFormatting>
  <conditionalFormatting sqref="E61">
    <cfRule type="cellIs" dxfId="28" priority="29" operator="equal">
      <formula>0</formula>
    </cfRule>
  </conditionalFormatting>
  <conditionalFormatting sqref="E46:H46">
    <cfRule type="notContainsBlanks" dxfId="27" priority="28">
      <formula>LEN(TRIM(E46))&gt;0</formula>
    </cfRule>
  </conditionalFormatting>
  <conditionalFormatting sqref="E48:H48">
    <cfRule type="notContainsBlanks" dxfId="26" priority="27">
      <formula>LEN(TRIM(E48))&gt;0</formula>
    </cfRule>
  </conditionalFormatting>
  <conditionalFormatting sqref="G40:G41">
    <cfRule type="notContainsBlanks" dxfId="25" priority="26">
      <formula>LEN(TRIM(G40))&gt;0</formula>
    </cfRule>
  </conditionalFormatting>
  <conditionalFormatting sqref="O58:R58">
    <cfRule type="notContainsBlanks" dxfId="24" priority="25">
      <formula>LEN(TRIM(O58))&gt;0</formula>
    </cfRule>
  </conditionalFormatting>
  <conditionalFormatting sqref="D68:E68 D69 D70:E70 D71:H71 G68 G70">
    <cfRule type="notContainsBlanks" dxfId="23" priority="24">
      <formula>LEN(TRIM(D68))&gt;0</formula>
    </cfRule>
  </conditionalFormatting>
  <conditionalFormatting sqref="D34:H36">
    <cfRule type="notContainsBlanks" dxfId="22" priority="23">
      <formula>LEN(TRIM(D34))&gt;0</formula>
    </cfRule>
  </conditionalFormatting>
  <conditionalFormatting sqref="AB64:AB65">
    <cfRule type="cellIs" dxfId="21" priority="22" operator="equal">
      <formula>0</formula>
    </cfRule>
  </conditionalFormatting>
  <conditionalFormatting sqref="AB69:AB71 AB73:AB74">
    <cfRule type="cellIs" dxfId="20" priority="17" operator="equal">
      <formula>0</formula>
    </cfRule>
  </conditionalFormatting>
  <conditionalFormatting sqref="AC69:AG69">
    <cfRule type="cellIs" dxfId="19" priority="11" operator="equal">
      <formula>0</formula>
    </cfRule>
  </conditionalFormatting>
  <conditionalFormatting sqref="AB68:AG68">
    <cfRule type="cellIs" dxfId="18" priority="21" operator="equal">
      <formula>0</formula>
    </cfRule>
  </conditionalFormatting>
  <conditionalFormatting sqref="AB67:AG68">
    <cfRule type="cellIs" dxfId="17" priority="20" operator="equal">
      <formula>0</formula>
    </cfRule>
  </conditionalFormatting>
  <conditionalFormatting sqref="AG67">
    <cfRule type="cellIs" dxfId="16" priority="19" operator="equal">
      <formula>0</formula>
    </cfRule>
  </conditionalFormatting>
  <conditionalFormatting sqref="AB69:AB71 AB73:AB74">
    <cfRule type="cellIs" dxfId="15" priority="18" operator="equal">
      <formula>0</formula>
    </cfRule>
  </conditionalFormatting>
  <conditionalFormatting sqref="AB78:AB80 AB82:AB83">
    <cfRule type="cellIs" dxfId="14" priority="12" operator="equal">
      <formula>0</formula>
    </cfRule>
  </conditionalFormatting>
  <conditionalFormatting sqref="AB77:AG77">
    <cfRule type="cellIs" dxfId="13" priority="16" operator="equal">
      <formula>0</formula>
    </cfRule>
  </conditionalFormatting>
  <conditionalFormatting sqref="AB76:AG77 AC78:AG83">
    <cfRule type="cellIs" dxfId="12" priority="15" operator="equal">
      <formula>0</formula>
    </cfRule>
  </conditionalFormatting>
  <conditionalFormatting sqref="AG76">
    <cfRule type="cellIs" dxfId="11" priority="14" operator="equal">
      <formula>0</formula>
    </cfRule>
  </conditionalFormatting>
  <conditionalFormatting sqref="AB78:AB80 AB82:AB83">
    <cfRule type="cellIs" dxfId="10" priority="13" operator="equal">
      <formula>0</formula>
    </cfRule>
  </conditionalFormatting>
  <conditionalFormatting sqref="AB81">
    <cfRule type="cellIs" dxfId="9" priority="7" operator="equal">
      <formula>0</formula>
    </cfRule>
  </conditionalFormatting>
  <conditionalFormatting sqref="AB72">
    <cfRule type="cellIs" dxfId="8" priority="9" operator="equal">
      <formula>0</formula>
    </cfRule>
  </conditionalFormatting>
  <conditionalFormatting sqref="AB72">
    <cfRule type="cellIs" dxfId="7" priority="10" operator="equal">
      <formula>0</formula>
    </cfRule>
  </conditionalFormatting>
  <conditionalFormatting sqref="AB81">
    <cfRule type="cellIs" dxfId="6" priority="8" operator="equal">
      <formula>0</formula>
    </cfRule>
  </conditionalFormatting>
  <conditionalFormatting sqref="C58">
    <cfRule type="notContainsBlanks" dxfId="5" priority="6">
      <formula>LEN(TRIM(C58))&gt;0</formula>
    </cfRule>
  </conditionalFormatting>
  <conditionalFormatting sqref="C51">
    <cfRule type="cellIs" dxfId="4" priority="5" operator="greaterThan">
      <formula>0</formula>
    </cfRule>
  </conditionalFormatting>
  <conditionalFormatting sqref="H51">
    <cfRule type="cellIs" dxfId="3" priority="4" operator="greaterThan">
      <formula>0</formula>
    </cfRule>
  </conditionalFormatting>
  <conditionalFormatting sqref="H50">
    <cfRule type="cellIs" dxfId="2" priority="3" operator="greaterThan">
      <formula>1</formula>
    </cfRule>
  </conditionalFormatting>
  <conditionalFormatting sqref="AB23:AG23">
    <cfRule type="cellIs" dxfId="1" priority="2" operator="equal">
      <formula>0</formula>
    </cfRule>
  </conditionalFormatting>
  <conditionalFormatting sqref="AB23:AG23">
    <cfRule type="cellIs" dxfId="0" priority="1" operator="equal">
      <formula>0</formula>
    </cfRule>
  </conditionalFormatting>
  <hyperlinks>
    <hyperlink ref="C8" r:id="rId1"/>
  </hyperlinks>
  <pageMargins left="0.7" right="0.7" top="0.75" bottom="0.75" header="0.3" footer="0.3"/>
  <pageSetup scale="60" orientation="portrait" horizontalDpi="1200" verticalDpi="1200" r:id="rId2"/>
  <rowBreaks count="1" manualBreakCount="1">
    <brk id="42" max="16383" man="1"/>
  </rowBreaks>
  <colBreaks count="1" manualBreakCount="1">
    <brk id="12" max="72" man="1"/>
  </colBreaks>
  <drawing r:id="rId3"/>
  <legacyDrawing r:id="rId4"/>
  <mc:AlternateContent xmlns:mc="http://schemas.openxmlformats.org/markup-compatibility/2006">
    <mc:Choice Requires="x14">
      <controls>
        <mc:AlternateContent xmlns:mc="http://schemas.openxmlformats.org/markup-compatibility/2006">
          <mc:Choice Requires="x14">
            <control shapeId="2049" r:id="rId5" name="Check Box 1">
              <controlPr defaultSize="0" autoFill="0" autoLine="0" autoPict="0">
                <anchor moveWithCells="1">
                  <from>
                    <xdr:col>3</xdr:col>
                    <xdr:colOff>0</xdr:colOff>
                    <xdr:row>25</xdr:row>
                    <xdr:rowOff>57150</xdr:rowOff>
                  </from>
                  <to>
                    <xdr:col>3</xdr:col>
                    <xdr:colOff>638175</xdr:colOff>
                    <xdr:row>25</xdr:row>
                    <xdr:rowOff>266700</xdr:rowOff>
                  </to>
                </anchor>
              </controlPr>
            </control>
          </mc:Choice>
        </mc:AlternateContent>
        <mc:AlternateContent xmlns:mc="http://schemas.openxmlformats.org/markup-compatibility/2006">
          <mc:Choice Requires="x14">
            <control shapeId="2050" r:id="rId6" name="Check Box 2">
              <controlPr defaultSize="0" autoFill="0" autoLine="0" autoPict="0">
                <anchor moveWithCells="1">
                  <from>
                    <xdr:col>3</xdr:col>
                    <xdr:colOff>733425</xdr:colOff>
                    <xdr:row>25</xdr:row>
                    <xdr:rowOff>57150</xdr:rowOff>
                  </from>
                  <to>
                    <xdr:col>3</xdr:col>
                    <xdr:colOff>1371600</xdr:colOff>
                    <xdr:row>25</xdr:row>
                    <xdr:rowOff>266700</xdr:rowOff>
                  </to>
                </anchor>
              </controlPr>
            </control>
          </mc:Choice>
        </mc:AlternateContent>
        <mc:AlternateContent xmlns:mc="http://schemas.openxmlformats.org/markup-compatibility/2006">
          <mc:Choice Requires="x14">
            <control shapeId="2051" r:id="rId7" name="Check Box 3">
              <controlPr defaultSize="0" autoFill="0" autoLine="0" autoPict="0">
                <anchor moveWithCells="1">
                  <from>
                    <xdr:col>3</xdr:col>
                    <xdr:colOff>0</xdr:colOff>
                    <xdr:row>26</xdr:row>
                    <xdr:rowOff>66675</xdr:rowOff>
                  </from>
                  <to>
                    <xdr:col>3</xdr:col>
                    <xdr:colOff>638175</xdr:colOff>
                    <xdr:row>26</xdr:row>
                    <xdr:rowOff>276225</xdr:rowOff>
                  </to>
                </anchor>
              </controlPr>
            </control>
          </mc:Choice>
        </mc:AlternateContent>
        <mc:AlternateContent xmlns:mc="http://schemas.openxmlformats.org/markup-compatibility/2006">
          <mc:Choice Requires="x14">
            <control shapeId="2052" r:id="rId8" name="Check Box 4">
              <controlPr defaultSize="0" autoFill="0" autoLine="0" autoPict="0">
                <anchor moveWithCells="1">
                  <from>
                    <xdr:col>3</xdr:col>
                    <xdr:colOff>733425</xdr:colOff>
                    <xdr:row>26</xdr:row>
                    <xdr:rowOff>66675</xdr:rowOff>
                  </from>
                  <to>
                    <xdr:col>3</xdr:col>
                    <xdr:colOff>1371600</xdr:colOff>
                    <xdr:row>26</xdr:row>
                    <xdr:rowOff>276225</xdr:rowOff>
                  </to>
                </anchor>
              </controlPr>
            </control>
          </mc:Choice>
        </mc:AlternateContent>
        <mc:AlternateContent xmlns:mc="http://schemas.openxmlformats.org/markup-compatibility/2006">
          <mc:Choice Requires="x14">
            <control shapeId="2053" r:id="rId9" name="Check Box 5">
              <controlPr defaultSize="0" autoFill="0" autoLine="0" autoPict="0">
                <anchor moveWithCells="1">
                  <from>
                    <xdr:col>2</xdr:col>
                    <xdr:colOff>838200</xdr:colOff>
                    <xdr:row>63</xdr:row>
                    <xdr:rowOff>9525</xdr:rowOff>
                  </from>
                  <to>
                    <xdr:col>3</xdr:col>
                    <xdr:colOff>247650</xdr:colOff>
                    <xdr:row>64</xdr:row>
                    <xdr:rowOff>28575</xdr:rowOff>
                  </to>
                </anchor>
              </controlPr>
            </control>
          </mc:Choice>
        </mc:AlternateContent>
        <mc:AlternateContent xmlns:mc="http://schemas.openxmlformats.org/markup-compatibility/2006">
          <mc:Choice Requires="x14">
            <control shapeId="2054" r:id="rId10" name="Check Box 6">
              <controlPr defaultSize="0" autoFill="0" autoLine="0" autoPict="0">
                <anchor moveWithCells="1">
                  <from>
                    <xdr:col>3</xdr:col>
                    <xdr:colOff>1333500</xdr:colOff>
                    <xdr:row>63</xdr:row>
                    <xdr:rowOff>9525</xdr:rowOff>
                  </from>
                  <to>
                    <xdr:col>5</xdr:col>
                    <xdr:colOff>342900</xdr:colOff>
                    <xdr:row>64</xdr:row>
                    <xdr:rowOff>38100</xdr:rowOff>
                  </to>
                </anchor>
              </controlPr>
            </control>
          </mc:Choice>
        </mc:AlternateContent>
        <mc:AlternateContent xmlns:mc="http://schemas.openxmlformats.org/markup-compatibility/2006">
          <mc:Choice Requires="x14">
            <control shapeId="2055" r:id="rId11" name="Check Box 7">
              <controlPr defaultSize="0" autoFill="0" autoLine="0" autoPict="0">
                <anchor moveWithCells="1">
                  <from>
                    <xdr:col>5</xdr:col>
                    <xdr:colOff>476250</xdr:colOff>
                    <xdr:row>63</xdr:row>
                    <xdr:rowOff>9525</xdr:rowOff>
                  </from>
                  <to>
                    <xdr:col>6</xdr:col>
                    <xdr:colOff>19050</xdr:colOff>
                    <xdr:row>64</xdr:row>
                    <xdr:rowOff>38100</xdr:rowOff>
                  </to>
                </anchor>
              </controlPr>
            </control>
          </mc:Choice>
        </mc:AlternateContent>
        <mc:AlternateContent xmlns:mc="http://schemas.openxmlformats.org/markup-compatibility/2006">
          <mc:Choice Requires="x14">
            <control shapeId="2056" r:id="rId12" name="Check Box 8">
              <controlPr defaultSize="0" autoFill="0" autoLine="0" autoPict="0">
                <anchor moveWithCells="1">
                  <from>
                    <xdr:col>3</xdr:col>
                    <xdr:colOff>485775</xdr:colOff>
                    <xdr:row>63</xdr:row>
                    <xdr:rowOff>9525</xdr:rowOff>
                  </from>
                  <to>
                    <xdr:col>3</xdr:col>
                    <xdr:colOff>1200150</xdr:colOff>
                    <xdr:row>64</xdr:row>
                    <xdr:rowOff>38100</xdr:rowOff>
                  </to>
                </anchor>
              </controlPr>
            </control>
          </mc:Choice>
        </mc:AlternateContent>
        <mc:AlternateContent xmlns:mc="http://schemas.openxmlformats.org/markup-compatibility/2006">
          <mc:Choice Requires="x14">
            <control shapeId="2057" r:id="rId13" name="Check Box 9">
              <controlPr defaultSize="0" autoFill="0" autoLine="0" autoPict="0">
                <anchor moveWithCells="1">
                  <from>
                    <xdr:col>7</xdr:col>
                    <xdr:colOff>123825</xdr:colOff>
                    <xdr:row>67</xdr:row>
                    <xdr:rowOff>38100</xdr:rowOff>
                  </from>
                  <to>
                    <xdr:col>7</xdr:col>
                    <xdr:colOff>990600</xdr:colOff>
                    <xdr:row>67</xdr:row>
                    <xdr:rowOff>257175</xdr:rowOff>
                  </to>
                </anchor>
              </controlPr>
            </control>
          </mc:Choice>
        </mc:AlternateContent>
        <mc:AlternateContent xmlns:mc="http://schemas.openxmlformats.org/markup-compatibility/2006">
          <mc:Choice Requires="x14">
            <control shapeId="2058" r:id="rId14" name="Check Box 10">
              <controlPr defaultSize="0" autoFill="0" autoLine="0" autoPict="0">
                <anchor moveWithCells="1">
                  <from>
                    <xdr:col>7</xdr:col>
                    <xdr:colOff>1066800</xdr:colOff>
                    <xdr:row>67</xdr:row>
                    <xdr:rowOff>38100</xdr:rowOff>
                  </from>
                  <to>
                    <xdr:col>8</xdr:col>
                    <xdr:colOff>504825</xdr:colOff>
                    <xdr:row>67</xdr:row>
                    <xdr:rowOff>257175</xdr:rowOff>
                  </to>
                </anchor>
              </controlPr>
            </control>
          </mc:Choice>
        </mc:AlternateContent>
        <mc:AlternateContent xmlns:mc="http://schemas.openxmlformats.org/markup-compatibility/2006">
          <mc:Choice Requires="x14">
            <control shapeId="2059" r:id="rId15" name="Check Box 11">
              <controlPr defaultSize="0" autoFill="0" autoLine="0" autoPict="0">
                <anchor moveWithCells="1">
                  <from>
                    <xdr:col>7</xdr:col>
                    <xdr:colOff>123825</xdr:colOff>
                    <xdr:row>68</xdr:row>
                    <xdr:rowOff>66675</xdr:rowOff>
                  </from>
                  <to>
                    <xdr:col>7</xdr:col>
                    <xdr:colOff>990600</xdr:colOff>
                    <xdr:row>69</xdr:row>
                    <xdr:rowOff>0</xdr:rowOff>
                  </to>
                </anchor>
              </controlPr>
            </control>
          </mc:Choice>
        </mc:AlternateContent>
        <mc:AlternateContent xmlns:mc="http://schemas.openxmlformats.org/markup-compatibility/2006">
          <mc:Choice Requires="x14">
            <control shapeId="2060" r:id="rId16" name="Check Box 12">
              <controlPr defaultSize="0" autoFill="0" autoLine="0" autoPict="0">
                <anchor moveWithCells="1">
                  <from>
                    <xdr:col>7</xdr:col>
                    <xdr:colOff>1066800</xdr:colOff>
                    <xdr:row>68</xdr:row>
                    <xdr:rowOff>66675</xdr:rowOff>
                  </from>
                  <to>
                    <xdr:col>8</xdr:col>
                    <xdr:colOff>504825</xdr:colOff>
                    <xdr:row>69</xdr:row>
                    <xdr:rowOff>0</xdr:rowOff>
                  </to>
                </anchor>
              </controlPr>
            </control>
          </mc:Choice>
        </mc:AlternateContent>
        <mc:AlternateContent xmlns:mc="http://schemas.openxmlformats.org/markup-compatibility/2006">
          <mc:Choice Requires="x14">
            <control shapeId="2061" r:id="rId17" name="Check Box 13">
              <controlPr defaultSize="0" autoFill="0" autoLine="0" autoPict="0">
                <anchor moveWithCells="1">
                  <from>
                    <xdr:col>4</xdr:col>
                    <xdr:colOff>123825</xdr:colOff>
                    <xdr:row>68</xdr:row>
                    <xdr:rowOff>66675</xdr:rowOff>
                  </from>
                  <to>
                    <xdr:col>5</xdr:col>
                    <xdr:colOff>200025</xdr:colOff>
                    <xdr:row>69</xdr:row>
                    <xdr:rowOff>0</xdr:rowOff>
                  </to>
                </anchor>
              </controlPr>
            </control>
          </mc:Choice>
        </mc:AlternateContent>
        <mc:AlternateContent xmlns:mc="http://schemas.openxmlformats.org/markup-compatibility/2006">
          <mc:Choice Requires="x14">
            <control shapeId="2062" r:id="rId18" name="Check Box 14">
              <controlPr defaultSize="0" autoFill="0" autoLine="0" autoPict="0">
                <anchor moveWithCells="1">
                  <from>
                    <xdr:col>5</xdr:col>
                    <xdr:colOff>390525</xdr:colOff>
                    <xdr:row>68</xdr:row>
                    <xdr:rowOff>66675</xdr:rowOff>
                  </from>
                  <to>
                    <xdr:col>5</xdr:col>
                    <xdr:colOff>847725</xdr:colOff>
                    <xdr:row>69</xdr:row>
                    <xdr:rowOff>0</xdr:rowOff>
                  </to>
                </anchor>
              </controlPr>
            </control>
          </mc:Choice>
        </mc:AlternateContent>
        <mc:AlternateContent xmlns:mc="http://schemas.openxmlformats.org/markup-compatibility/2006">
          <mc:Choice Requires="x14">
            <control shapeId="2063" r:id="rId19" name="Check Box 15">
              <controlPr defaultSize="0" autoFill="0" autoLine="0" autoPict="0">
                <anchor moveWithCells="1">
                  <from>
                    <xdr:col>5</xdr:col>
                    <xdr:colOff>942975</xdr:colOff>
                    <xdr:row>68</xdr:row>
                    <xdr:rowOff>66675</xdr:rowOff>
                  </from>
                  <to>
                    <xdr:col>5</xdr:col>
                    <xdr:colOff>1400175</xdr:colOff>
                    <xdr:row>69</xdr:row>
                    <xdr:rowOff>0</xdr:rowOff>
                  </to>
                </anchor>
              </controlPr>
            </control>
          </mc:Choice>
        </mc:AlternateContent>
        <mc:AlternateContent xmlns:mc="http://schemas.openxmlformats.org/markup-compatibility/2006">
          <mc:Choice Requires="x14">
            <control shapeId="2064" r:id="rId20" name="Check Box 16">
              <controlPr defaultSize="0" autoFill="0" autoLine="0" autoPict="0">
                <anchor moveWithCells="1">
                  <from>
                    <xdr:col>3</xdr:col>
                    <xdr:colOff>0</xdr:colOff>
                    <xdr:row>74</xdr:row>
                    <xdr:rowOff>85725</xdr:rowOff>
                  </from>
                  <to>
                    <xdr:col>3</xdr:col>
                    <xdr:colOff>638175</xdr:colOff>
                    <xdr:row>75</xdr:row>
                    <xdr:rowOff>9525</xdr:rowOff>
                  </to>
                </anchor>
              </controlPr>
            </control>
          </mc:Choice>
        </mc:AlternateContent>
        <mc:AlternateContent xmlns:mc="http://schemas.openxmlformats.org/markup-compatibility/2006">
          <mc:Choice Requires="x14">
            <control shapeId="2065" r:id="rId21" name="Check Box 17">
              <controlPr defaultSize="0" autoFill="0" autoLine="0" autoPict="0">
                <anchor moveWithCells="1">
                  <from>
                    <xdr:col>3</xdr:col>
                    <xdr:colOff>733425</xdr:colOff>
                    <xdr:row>74</xdr:row>
                    <xdr:rowOff>85725</xdr:rowOff>
                  </from>
                  <to>
                    <xdr:col>3</xdr:col>
                    <xdr:colOff>1371600</xdr:colOff>
                    <xdr:row>75</xdr:row>
                    <xdr:rowOff>9525</xdr:rowOff>
                  </to>
                </anchor>
              </controlPr>
            </control>
          </mc:Choice>
        </mc:AlternateContent>
        <mc:AlternateContent xmlns:mc="http://schemas.openxmlformats.org/markup-compatibility/2006">
          <mc:Choice Requires="x14">
            <control shapeId="2066" r:id="rId22" name="Check Box 18">
              <controlPr defaultSize="0" autoFill="0" autoLine="0" autoPict="0">
                <anchor moveWithCells="1">
                  <from>
                    <xdr:col>0</xdr:col>
                    <xdr:colOff>171450</xdr:colOff>
                    <xdr:row>78</xdr:row>
                    <xdr:rowOff>95250</xdr:rowOff>
                  </from>
                  <to>
                    <xdr:col>1</xdr:col>
                    <xdr:colOff>895350</xdr:colOff>
                    <xdr:row>79</xdr:row>
                    <xdr:rowOff>28575</xdr:rowOff>
                  </to>
                </anchor>
              </controlPr>
            </control>
          </mc:Choice>
        </mc:AlternateContent>
        <mc:AlternateContent xmlns:mc="http://schemas.openxmlformats.org/markup-compatibility/2006">
          <mc:Choice Requires="x14">
            <control shapeId="2067" r:id="rId23" name="Check Box 19">
              <controlPr defaultSize="0" autoFill="0" autoLine="0" autoPict="0">
                <anchor moveWithCells="1">
                  <from>
                    <xdr:col>1</xdr:col>
                    <xdr:colOff>1009650</xdr:colOff>
                    <xdr:row>78</xdr:row>
                    <xdr:rowOff>95250</xdr:rowOff>
                  </from>
                  <to>
                    <xdr:col>3</xdr:col>
                    <xdr:colOff>152400</xdr:colOff>
                    <xdr:row>79</xdr:row>
                    <xdr:rowOff>28575</xdr:rowOff>
                  </to>
                </anchor>
              </controlPr>
            </control>
          </mc:Choice>
        </mc:AlternateContent>
        <mc:AlternateContent xmlns:mc="http://schemas.openxmlformats.org/markup-compatibility/2006">
          <mc:Choice Requires="x14">
            <control shapeId="2068" r:id="rId24" name="Check Box 20">
              <controlPr defaultSize="0" autoFill="0" autoLine="0" autoPict="0">
                <anchor moveWithCells="1">
                  <from>
                    <xdr:col>3</xdr:col>
                    <xdr:colOff>809625</xdr:colOff>
                    <xdr:row>78</xdr:row>
                    <xdr:rowOff>95250</xdr:rowOff>
                  </from>
                  <to>
                    <xdr:col>5</xdr:col>
                    <xdr:colOff>1285875</xdr:colOff>
                    <xdr:row>79</xdr:row>
                    <xdr:rowOff>28575</xdr:rowOff>
                  </to>
                </anchor>
              </controlPr>
            </control>
          </mc:Choice>
        </mc:AlternateContent>
        <mc:AlternateContent xmlns:mc="http://schemas.openxmlformats.org/markup-compatibility/2006">
          <mc:Choice Requires="x14">
            <control shapeId="2069" r:id="rId25" name="Check Box 21">
              <controlPr defaultSize="0" autoFill="0" autoLine="0" autoPict="0">
                <anchor moveWithCells="1">
                  <from>
                    <xdr:col>3</xdr:col>
                    <xdr:colOff>0</xdr:colOff>
                    <xdr:row>32</xdr:row>
                    <xdr:rowOff>57150</xdr:rowOff>
                  </from>
                  <to>
                    <xdr:col>3</xdr:col>
                    <xdr:colOff>638175</xdr:colOff>
                    <xdr:row>32</xdr:row>
                    <xdr:rowOff>276225</xdr:rowOff>
                  </to>
                </anchor>
              </controlPr>
            </control>
          </mc:Choice>
        </mc:AlternateContent>
        <mc:AlternateContent xmlns:mc="http://schemas.openxmlformats.org/markup-compatibility/2006">
          <mc:Choice Requires="x14">
            <control shapeId="2070" r:id="rId26" name="Check Box 22">
              <controlPr defaultSize="0" autoFill="0" autoLine="0" autoPict="0">
                <anchor moveWithCells="1">
                  <from>
                    <xdr:col>3</xdr:col>
                    <xdr:colOff>723900</xdr:colOff>
                    <xdr:row>32</xdr:row>
                    <xdr:rowOff>57150</xdr:rowOff>
                  </from>
                  <to>
                    <xdr:col>3</xdr:col>
                    <xdr:colOff>1181100</xdr:colOff>
                    <xdr:row>32</xdr:row>
                    <xdr:rowOff>276225</xdr:rowOff>
                  </to>
                </anchor>
              </controlPr>
            </control>
          </mc:Choice>
        </mc:AlternateContent>
        <mc:AlternateContent xmlns:mc="http://schemas.openxmlformats.org/markup-compatibility/2006">
          <mc:Choice Requires="x14">
            <control shapeId="2071" r:id="rId27" name="Check Box 23">
              <controlPr defaultSize="0" autoFill="0" autoLine="0" autoPict="0">
                <anchor moveWithCells="1">
                  <from>
                    <xdr:col>3</xdr:col>
                    <xdr:colOff>1276350</xdr:colOff>
                    <xdr:row>32</xdr:row>
                    <xdr:rowOff>57150</xdr:rowOff>
                  </from>
                  <to>
                    <xdr:col>5</xdr:col>
                    <xdr:colOff>104775</xdr:colOff>
                    <xdr:row>32</xdr:row>
                    <xdr:rowOff>276225</xdr:rowOff>
                  </to>
                </anchor>
              </controlPr>
            </control>
          </mc:Choice>
        </mc:AlternateContent>
        <mc:AlternateContent xmlns:mc="http://schemas.openxmlformats.org/markup-compatibility/2006">
          <mc:Choice Requires="x14">
            <control shapeId="2072" r:id="rId28" name="Check Box 24">
              <controlPr defaultSize="0" autoFill="0" autoLine="0" autoPict="0">
                <anchor moveWithCells="1">
                  <from>
                    <xdr:col>5</xdr:col>
                    <xdr:colOff>190500</xdr:colOff>
                    <xdr:row>32</xdr:row>
                    <xdr:rowOff>57150</xdr:rowOff>
                  </from>
                  <to>
                    <xdr:col>6</xdr:col>
                    <xdr:colOff>333375</xdr:colOff>
                    <xdr:row>32</xdr:row>
                    <xdr:rowOff>276225</xdr:rowOff>
                  </to>
                </anchor>
              </controlPr>
            </control>
          </mc:Choice>
        </mc:AlternateContent>
        <mc:AlternateContent xmlns:mc="http://schemas.openxmlformats.org/markup-compatibility/2006">
          <mc:Choice Requires="x14">
            <control shapeId="2073" r:id="rId29" name="Check Box 25">
              <controlPr defaultSize="0" autoFill="0" autoLine="0" autoPict="0" altText="">
                <anchor moveWithCells="1">
                  <from>
                    <xdr:col>2</xdr:col>
                    <xdr:colOff>38100</xdr:colOff>
                    <xdr:row>64</xdr:row>
                    <xdr:rowOff>114300</xdr:rowOff>
                  </from>
                  <to>
                    <xdr:col>2</xdr:col>
                    <xdr:colOff>923925</xdr:colOff>
                    <xdr:row>65</xdr:row>
                    <xdr:rowOff>142875</xdr:rowOff>
                  </to>
                </anchor>
              </controlPr>
            </control>
          </mc:Choice>
        </mc:AlternateContent>
        <mc:AlternateContent xmlns:mc="http://schemas.openxmlformats.org/markup-compatibility/2006">
          <mc:Choice Requires="x14">
            <control shapeId="2074" r:id="rId30" name="Check Box 26">
              <controlPr defaultSize="0" autoFill="0" autoLine="0" autoPict="0">
                <anchor moveWithCells="1">
                  <from>
                    <xdr:col>2</xdr:col>
                    <xdr:colOff>47625</xdr:colOff>
                    <xdr:row>63</xdr:row>
                    <xdr:rowOff>9525</xdr:rowOff>
                  </from>
                  <to>
                    <xdr:col>2</xdr:col>
                    <xdr:colOff>695325</xdr:colOff>
                    <xdr:row>64</xdr:row>
                    <xdr:rowOff>28575</xdr:rowOff>
                  </to>
                </anchor>
              </controlPr>
            </control>
          </mc:Choice>
        </mc:AlternateContent>
        <mc:AlternateContent xmlns:mc="http://schemas.openxmlformats.org/markup-compatibility/2006">
          <mc:Choice Requires="x14">
            <control shapeId="2075" r:id="rId31" name="Check Box 27">
              <controlPr defaultSize="0" autoFill="0" autoLine="0" autoPict="0">
                <anchor moveWithCells="1">
                  <from>
                    <xdr:col>0</xdr:col>
                    <xdr:colOff>171450</xdr:colOff>
                    <xdr:row>79</xdr:row>
                    <xdr:rowOff>95250</xdr:rowOff>
                  </from>
                  <to>
                    <xdr:col>1</xdr:col>
                    <xdr:colOff>981075</xdr:colOff>
                    <xdr:row>80</xdr:row>
                    <xdr:rowOff>28575</xdr:rowOff>
                  </to>
                </anchor>
              </controlPr>
            </control>
          </mc:Choice>
        </mc:AlternateContent>
        <mc:AlternateContent xmlns:mc="http://schemas.openxmlformats.org/markup-compatibility/2006">
          <mc:Choice Requires="x14">
            <control shapeId="2076" r:id="rId32" name="Check Box 28">
              <controlPr defaultSize="0" autoFill="0" autoLine="0" autoPict="0">
                <anchor moveWithCells="1">
                  <from>
                    <xdr:col>0</xdr:col>
                    <xdr:colOff>171450</xdr:colOff>
                    <xdr:row>82</xdr:row>
                    <xdr:rowOff>57150</xdr:rowOff>
                  </from>
                  <to>
                    <xdr:col>1</xdr:col>
                    <xdr:colOff>981075</xdr:colOff>
                    <xdr:row>82</xdr:row>
                    <xdr:rowOff>276225</xdr:rowOff>
                  </to>
                </anchor>
              </controlPr>
            </control>
          </mc:Choice>
        </mc:AlternateContent>
        <mc:AlternateContent xmlns:mc="http://schemas.openxmlformats.org/markup-compatibility/2006">
          <mc:Choice Requires="x14">
            <control shapeId="2077" r:id="rId33" name="Check Box 29">
              <controlPr defaultSize="0" autoFill="0" autoLine="0" autoPict="0">
                <anchor moveWithCells="1">
                  <from>
                    <xdr:col>0</xdr:col>
                    <xdr:colOff>171450</xdr:colOff>
                    <xdr:row>80</xdr:row>
                    <xdr:rowOff>95250</xdr:rowOff>
                  </from>
                  <to>
                    <xdr:col>1</xdr:col>
                    <xdr:colOff>619125</xdr:colOff>
                    <xdr:row>81</xdr:row>
                    <xdr:rowOff>19050</xdr:rowOff>
                  </to>
                </anchor>
              </controlPr>
            </control>
          </mc:Choice>
        </mc:AlternateContent>
        <mc:AlternateContent xmlns:mc="http://schemas.openxmlformats.org/markup-compatibility/2006">
          <mc:Choice Requires="x14">
            <control shapeId="2078" r:id="rId34" name="Check Box 30">
              <controlPr defaultSize="0" autoFill="0" autoLine="0" autoPict="0">
                <anchor moveWithCells="1">
                  <from>
                    <xdr:col>1</xdr:col>
                    <xdr:colOff>714375</xdr:colOff>
                    <xdr:row>80</xdr:row>
                    <xdr:rowOff>85725</xdr:rowOff>
                  </from>
                  <to>
                    <xdr:col>1</xdr:col>
                    <xdr:colOff>1171575</xdr:colOff>
                    <xdr:row>81</xdr:row>
                    <xdr:rowOff>19050</xdr:rowOff>
                  </to>
                </anchor>
              </controlPr>
            </control>
          </mc:Choice>
        </mc:AlternateContent>
        <mc:AlternateContent xmlns:mc="http://schemas.openxmlformats.org/markup-compatibility/2006">
          <mc:Choice Requires="x14">
            <control shapeId="2079" r:id="rId35" name="Check Box 31">
              <controlPr defaultSize="0" autoFill="0" autoLine="0" autoPict="0">
                <anchor moveWithCells="1">
                  <from>
                    <xdr:col>1</xdr:col>
                    <xdr:colOff>1257300</xdr:colOff>
                    <xdr:row>80</xdr:row>
                    <xdr:rowOff>95250</xdr:rowOff>
                  </from>
                  <to>
                    <xdr:col>1</xdr:col>
                    <xdr:colOff>1895475</xdr:colOff>
                    <xdr:row>81</xdr:row>
                    <xdr:rowOff>19050</xdr:rowOff>
                  </to>
                </anchor>
              </controlPr>
            </control>
          </mc:Choice>
        </mc:AlternateContent>
        <mc:AlternateContent xmlns:mc="http://schemas.openxmlformats.org/markup-compatibility/2006">
          <mc:Choice Requires="x14">
            <control shapeId="2080" r:id="rId36" name="Check Box 32">
              <controlPr defaultSize="0" autoFill="0" autoLine="0" autoPict="0">
                <anchor moveWithCells="1">
                  <from>
                    <xdr:col>5</xdr:col>
                    <xdr:colOff>304800</xdr:colOff>
                    <xdr:row>52</xdr:row>
                    <xdr:rowOff>28575</xdr:rowOff>
                  </from>
                  <to>
                    <xdr:col>5</xdr:col>
                    <xdr:colOff>590550</xdr:colOff>
                    <xdr:row>52</xdr:row>
                    <xdr:rowOff>247650</xdr:rowOff>
                  </to>
                </anchor>
              </controlPr>
            </control>
          </mc:Choice>
        </mc:AlternateContent>
        <mc:AlternateContent xmlns:mc="http://schemas.openxmlformats.org/markup-compatibility/2006">
          <mc:Choice Requires="x14">
            <control shapeId="2081" r:id="rId37" name="Check Box 33">
              <controlPr defaultSize="0" autoFill="0" autoLine="0" autoPict="0">
                <anchor moveWithCells="1">
                  <from>
                    <xdr:col>6</xdr:col>
                    <xdr:colOff>76200</xdr:colOff>
                    <xdr:row>52</xdr:row>
                    <xdr:rowOff>28575</xdr:rowOff>
                  </from>
                  <to>
                    <xdr:col>6</xdr:col>
                    <xdr:colOff>361950</xdr:colOff>
                    <xdr:row>52</xdr:row>
                    <xdr:rowOff>247650</xdr:rowOff>
                  </to>
                </anchor>
              </controlPr>
            </control>
          </mc:Choice>
        </mc:AlternateContent>
        <mc:AlternateContent xmlns:mc="http://schemas.openxmlformats.org/markup-compatibility/2006">
          <mc:Choice Requires="x14">
            <control shapeId="2082" r:id="rId38" name="Check Box 34">
              <controlPr defaultSize="0" autoFill="0" autoLine="0" autoPict="0">
                <anchor moveWithCells="1">
                  <from>
                    <xdr:col>7</xdr:col>
                    <xdr:colOff>314325</xdr:colOff>
                    <xdr:row>52</xdr:row>
                    <xdr:rowOff>28575</xdr:rowOff>
                  </from>
                  <to>
                    <xdr:col>7</xdr:col>
                    <xdr:colOff>600075</xdr:colOff>
                    <xdr:row>52</xdr:row>
                    <xdr:rowOff>247650</xdr:rowOff>
                  </to>
                </anchor>
              </controlPr>
            </control>
          </mc:Choice>
        </mc:AlternateContent>
        <mc:AlternateContent xmlns:mc="http://schemas.openxmlformats.org/markup-compatibility/2006">
          <mc:Choice Requires="x14">
            <control shapeId="2083" r:id="rId39" name="Check Box 35">
              <controlPr defaultSize="0" autoFill="0" autoLine="0" autoPict="0">
                <anchor moveWithCells="1">
                  <from>
                    <xdr:col>7</xdr:col>
                    <xdr:colOff>1419225</xdr:colOff>
                    <xdr:row>52</xdr:row>
                    <xdr:rowOff>28575</xdr:rowOff>
                  </from>
                  <to>
                    <xdr:col>8</xdr:col>
                    <xdr:colOff>276225</xdr:colOff>
                    <xdr:row>52</xdr:row>
                    <xdr:rowOff>247650</xdr:rowOff>
                  </to>
                </anchor>
              </controlPr>
            </control>
          </mc:Choice>
        </mc:AlternateContent>
        <mc:AlternateContent xmlns:mc="http://schemas.openxmlformats.org/markup-compatibility/2006">
          <mc:Choice Requires="x14">
            <control shapeId="2084" r:id="rId40" name="Check Box 36">
              <controlPr defaultSize="0" autoFill="0" autoLine="0" autoPict="0">
                <anchor moveWithCells="1">
                  <from>
                    <xdr:col>9</xdr:col>
                    <xdr:colOff>0</xdr:colOff>
                    <xdr:row>52</xdr:row>
                    <xdr:rowOff>28575</xdr:rowOff>
                  </from>
                  <to>
                    <xdr:col>9</xdr:col>
                    <xdr:colOff>285750</xdr:colOff>
                    <xdr:row>52</xdr:row>
                    <xdr:rowOff>247650</xdr:rowOff>
                  </to>
                </anchor>
              </controlPr>
            </control>
          </mc:Choice>
        </mc:AlternateContent>
        <mc:AlternateContent xmlns:mc="http://schemas.openxmlformats.org/markup-compatibility/2006">
          <mc:Choice Requires="x14">
            <control shapeId="2085" r:id="rId41" name="Check Box 37">
              <controlPr defaultSize="0" autoFill="0" autoLine="0" autoPict="0">
                <anchor moveWithCells="1">
                  <from>
                    <xdr:col>3</xdr:col>
                    <xdr:colOff>0</xdr:colOff>
                    <xdr:row>31</xdr:row>
                    <xdr:rowOff>38100</xdr:rowOff>
                  </from>
                  <to>
                    <xdr:col>3</xdr:col>
                    <xdr:colOff>638175</xdr:colOff>
                    <xdr:row>31</xdr:row>
                    <xdr:rowOff>257175</xdr:rowOff>
                  </to>
                </anchor>
              </controlPr>
            </control>
          </mc:Choice>
        </mc:AlternateContent>
        <mc:AlternateContent xmlns:mc="http://schemas.openxmlformats.org/markup-compatibility/2006">
          <mc:Choice Requires="x14">
            <control shapeId="2086" r:id="rId42" name="Check Box 38">
              <controlPr defaultSize="0" autoFill="0" autoLine="0" autoPict="0">
                <anchor moveWithCells="1">
                  <from>
                    <xdr:col>3</xdr:col>
                    <xdr:colOff>723900</xdr:colOff>
                    <xdr:row>31</xdr:row>
                    <xdr:rowOff>38100</xdr:rowOff>
                  </from>
                  <to>
                    <xdr:col>3</xdr:col>
                    <xdr:colOff>1362075</xdr:colOff>
                    <xdr:row>31</xdr:row>
                    <xdr:rowOff>257175</xdr:rowOff>
                  </to>
                </anchor>
              </controlPr>
            </control>
          </mc:Choice>
        </mc:AlternateContent>
        <mc:AlternateContent xmlns:mc="http://schemas.openxmlformats.org/markup-compatibility/2006">
          <mc:Choice Requires="x14">
            <control shapeId="2087" r:id="rId43" name="Check Box 39">
              <controlPr defaultSize="0" autoFill="0" autoLine="0" autoPict="0">
                <anchor moveWithCells="1">
                  <from>
                    <xdr:col>2</xdr:col>
                    <xdr:colOff>933450</xdr:colOff>
                    <xdr:row>14</xdr:row>
                    <xdr:rowOff>76200</xdr:rowOff>
                  </from>
                  <to>
                    <xdr:col>3</xdr:col>
                    <xdr:colOff>371475</xdr:colOff>
                    <xdr:row>15</xdr:row>
                    <xdr:rowOff>0</xdr:rowOff>
                  </to>
                </anchor>
              </controlPr>
            </control>
          </mc:Choice>
        </mc:AlternateContent>
        <mc:AlternateContent xmlns:mc="http://schemas.openxmlformats.org/markup-compatibility/2006">
          <mc:Choice Requires="x14">
            <control shapeId="2088" r:id="rId44" name="Check Box 40">
              <controlPr defaultSize="0" autoFill="0" autoLine="0" autoPict="0">
                <anchor moveWithCells="1">
                  <from>
                    <xdr:col>3</xdr:col>
                    <xdr:colOff>485775</xdr:colOff>
                    <xdr:row>14</xdr:row>
                    <xdr:rowOff>76200</xdr:rowOff>
                  </from>
                  <to>
                    <xdr:col>3</xdr:col>
                    <xdr:colOff>1162050</xdr:colOff>
                    <xdr:row>15</xdr:row>
                    <xdr:rowOff>0</xdr:rowOff>
                  </to>
                </anchor>
              </controlPr>
            </control>
          </mc:Choice>
        </mc:AlternateContent>
        <mc:AlternateContent xmlns:mc="http://schemas.openxmlformats.org/markup-compatibility/2006">
          <mc:Choice Requires="x14">
            <control shapeId="2089" r:id="rId45" name="Check Box 41">
              <controlPr defaultSize="0" autoFill="0" autoLine="0" autoPict="0">
                <anchor moveWithCells="1">
                  <from>
                    <xdr:col>2</xdr:col>
                    <xdr:colOff>1028700</xdr:colOff>
                    <xdr:row>64</xdr:row>
                    <xdr:rowOff>114300</xdr:rowOff>
                  </from>
                  <to>
                    <xdr:col>3</xdr:col>
                    <xdr:colOff>809625</xdr:colOff>
                    <xdr:row>65</xdr:row>
                    <xdr:rowOff>142875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J55" sqref="J55"/>
    </sheetView>
  </sheetViews>
  <sheetFormatPr defaultRowHeight="15" x14ac:dyDescent="0.25"/>
  <cols>
    <col min="1" max="16384" width="9.140625" style="2"/>
  </cols>
  <sheetData>
    <row r="1" spans="1:11" x14ac:dyDescent="0.25">
      <c r="A1" s="109" t="s">
        <v>271</v>
      </c>
      <c r="B1" s="109" t="s">
        <v>272</v>
      </c>
      <c r="C1" s="109"/>
      <c r="D1" s="109"/>
      <c r="E1" s="109"/>
    </row>
    <row r="2" spans="1:11" x14ac:dyDescent="0.25">
      <c r="A2" s="109" t="s">
        <v>273</v>
      </c>
      <c r="B2" s="109"/>
      <c r="C2" s="109"/>
      <c r="E2" s="109"/>
      <c r="K2" s="109" t="s">
        <v>274</v>
      </c>
    </row>
  </sheetData>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A10" sqref="A10"/>
    </sheetView>
  </sheetViews>
  <sheetFormatPr defaultRowHeight="15" x14ac:dyDescent="0.25"/>
  <cols>
    <col min="1" max="1" width="18.5703125" style="2" customWidth="1"/>
    <col min="2" max="2" width="9.140625" style="2"/>
    <col min="3" max="3" width="13.7109375" style="2" customWidth="1"/>
    <col min="4" max="4" width="21.7109375" style="2" customWidth="1"/>
    <col min="5" max="6" width="9.140625" style="2"/>
    <col min="7" max="8" width="11" style="106" customWidth="1"/>
    <col min="9" max="16384" width="9.140625" style="2"/>
  </cols>
  <sheetData>
    <row r="1" spans="1:8" x14ac:dyDescent="0.25">
      <c r="A1" s="109" t="s">
        <v>275</v>
      </c>
      <c r="G1" s="106" t="s">
        <v>282</v>
      </c>
      <c r="H1" s="106" t="s">
        <v>283</v>
      </c>
    </row>
    <row r="2" spans="1:8" x14ac:dyDescent="0.25">
      <c r="A2" s="109"/>
    </row>
    <row r="3" spans="1:8" x14ac:dyDescent="0.25">
      <c r="A3" s="191" t="s">
        <v>276</v>
      </c>
      <c r="B3" s="191" t="s">
        <v>277</v>
      </c>
      <c r="C3" s="191" t="s">
        <v>278</v>
      </c>
      <c r="D3" s="191" t="s">
        <v>279</v>
      </c>
      <c r="E3" s="191" t="s">
        <v>280</v>
      </c>
      <c r="F3" s="191" t="s">
        <v>281</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H49"/>
  <sheetViews>
    <sheetView workbookViewId="0">
      <selection activeCell="AH49" activeCellId="2" sqref="B3 AH3 AH49"/>
    </sheetView>
  </sheetViews>
  <sheetFormatPr defaultRowHeight="15" x14ac:dyDescent="0.25"/>
  <cols>
    <col min="1" max="16384" width="9.140625" style="2"/>
  </cols>
  <sheetData>
    <row r="3" spans="2:34" x14ac:dyDescent="0.25">
      <c r="B3" s="191" t="s">
        <v>291</v>
      </c>
      <c r="AH3" s="191" t="s">
        <v>292</v>
      </c>
    </row>
    <row r="49" spans="34:34" x14ac:dyDescent="0.25">
      <c r="AH49" s="191" t="s">
        <v>293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V49"/>
  <sheetViews>
    <sheetView workbookViewId="0">
      <pane ySplit="10" topLeftCell="A11" activePane="bottomLeft" state="frozen"/>
      <selection pane="bottomLeft" activeCell="P31" sqref="P31"/>
    </sheetView>
  </sheetViews>
  <sheetFormatPr defaultRowHeight="15" x14ac:dyDescent="0.25"/>
  <cols>
    <col min="1" max="1" width="6.7109375" style="2" customWidth="1"/>
    <col min="2" max="2" width="5.28515625" style="2" customWidth="1"/>
    <col min="3" max="3" width="29.7109375" style="2" customWidth="1"/>
    <col min="4" max="4" width="9.140625" style="2"/>
    <col min="5" max="11" width="10.85546875" style="2" customWidth="1"/>
    <col min="12" max="13" width="4.140625" style="2" customWidth="1"/>
    <col min="14" max="14" width="29.7109375" style="2" customWidth="1"/>
    <col min="15" max="15" width="9.140625" style="2"/>
    <col min="16" max="22" width="9.28515625" style="2" customWidth="1"/>
    <col min="23" max="16384" width="9.140625" style="2"/>
  </cols>
  <sheetData>
    <row r="1" spans="2:22" ht="22.5" customHeight="1" x14ac:dyDescent="0.3">
      <c r="B1" s="1" t="s">
        <v>286</v>
      </c>
      <c r="H1" s="3" t="s">
        <v>287</v>
      </c>
      <c r="K1" s="4" t="s">
        <v>0</v>
      </c>
    </row>
    <row r="2" spans="2:22" ht="17.25" customHeight="1" x14ac:dyDescent="0.25">
      <c r="K2" s="5" t="s">
        <v>1</v>
      </c>
      <c r="L2" s="2" t="s">
        <v>2</v>
      </c>
    </row>
    <row r="3" spans="2:22" ht="17.25" customHeight="1" x14ac:dyDescent="0.25">
      <c r="B3" s="105"/>
      <c r="C3" s="105"/>
      <c r="D3" s="105"/>
      <c r="E3" s="105"/>
      <c r="F3" s="105"/>
      <c r="G3" s="105"/>
      <c r="H3" s="105"/>
      <c r="I3" s="105"/>
      <c r="K3" s="5" t="s">
        <v>3</v>
      </c>
      <c r="L3" s="2" t="s">
        <v>4</v>
      </c>
    </row>
    <row r="4" spans="2:22" ht="17.25" customHeight="1" x14ac:dyDescent="0.25">
      <c r="B4" s="105"/>
      <c r="C4" s="105"/>
      <c r="D4" s="105"/>
      <c r="E4" s="105"/>
      <c r="F4" s="105"/>
      <c r="G4" s="105"/>
      <c r="H4" s="105"/>
      <c r="I4" s="105"/>
      <c r="K4" s="5" t="s">
        <v>5</v>
      </c>
      <c r="L4" s="2" t="s">
        <v>6</v>
      </c>
    </row>
    <row r="5" spans="2:22" ht="17.25" customHeight="1" x14ac:dyDescent="0.25">
      <c r="B5" s="105"/>
      <c r="C5" s="105"/>
      <c r="D5" s="105"/>
      <c r="E5" s="105"/>
      <c r="F5" s="105"/>
      <c r="G5" s="105"/>
      <c r="H5" s="105"/>
      <c r="I5" s="105"/>
      <c r="K5" s="5" t="s">
        <v>7</v>
      </c>
      <c r="L5" s="2" t="s">
        <v>8</v>
      </c>
    </row>
    <row r="6" spans="2:22" ht="17.25" customHeight="1" x14ac:dyDescent="0.25">
      <c r="B6" s="105"/>
      <c r="C6" s="105"/>
      <c r="D6" s="105"/>
      <c r="E6" s="105"/>
      <c r="F6" s="105"/>
      <c r="G6" s="105"/>
      <c r="H6" s="105"/>
      <c r="I6" s="105"/>
      <c r="K6" s="5" t="s">
        <v>9</v>
      </c>
      <c r="L6" s="2" t="s">
        <v>10</v>
      </c>
    </row>
    <row r="7" spans="2:22" ht="17.25" customHeight="1" x14ac:dyDescent="0.25">
      <c r="B7" s="105"/>
      <c r="C7" s="105"/>
      <c r="D7" s="105"/>
      <c r="E7" s="105"/>
      <c r="F7" s="105"/>
      <c r="G7" s="105"/>
      <c r="H7" s="105"/>
      <c r="I7" s="105"/>
      <c r="K7" s="5" t="s">
        <v>11</v>
      </c>
      <c r="L7" s="2" t="s">
        <v>12</v>
      </c>
    </row>
    <row r="8" spans="2:22" ht="17.25" customHeight="1" x14ac:dyDescent="0.25">
      <c r="B8" s="105"/>
      <c r="C8" s="105"/>
      <c r="D8" s="105"/>
      <c r="E8" s="105"/>
      <c r="F8" s="105"/>
      <c r="G8" s="105"/>
      <c r="H8" s="105"/>
      <c r="I8" s="105"/>
      <c r="K8" s="5" t="s">
        <v>13</v>
      </c>
      <c r="L8" s="2" t="s">
        <v>14</v>
      </c>
    </row>
    <row r="9" spans="2:22" ht="17.25" customHeight="1" x14ac:dyDescent="0.25">
      <c r="B9" s="105"/>
      <c r="C9" s="105"/>
      <c r="D9" s="105"/>
      <c r="E9" s="105"/>
      <c r="F9" s="105"/>
      <c r="G9" s="105"/>
      <c r="H9" s="105"/>
      <c r="I9" s="105"/>
      <c r="K9" s="7" t="s">
        <v>15</v>
      </c>
    </row>
    <row r="10" spans="2:22" ht="7.5" customHeight="1" x14ac:dyDescent="0.25">
      <c r="O10" s="8"/>
    </row>
    <row r="11" spans="2:22" ht="22.5" customHeight="1" x14ac:dyDescent="0.25"/>
    <row r="12" spans="2:22" ht="18" x14ac:dyDescent="0.25">
      <c r="C12" s="9" t="s">
        <v>16</v>
      </c>
      <c r="D12" s="10"/>
      <c r="E12" s="11"/>
      <c r="F12" s="12"/>
      <c r="G12" s="12"/>
      <c r="H12" s="11"/>
      <c r="I12" s="11"/>
      <c r="J12" s="11"/>
      <c r="K12" s="13"/>
      <c r="N12" s="14"/>
      <c r="O12" s="14"/>
      <c r="P12" s="15"/>
      <c r="Q12" s="15"/>
      <c r="R12" s="15"/>
      <c r="S12" s="15"/>
      <c r="T12" s="15"/>
      <c r="U12" s="15"/>
      <c r="V12" s="15"/>
    </row>
    <row r="13" spans="2:22" x14ac:dyDescent="0.25">
      <c r="B13" s="15"/>
      <c r="C13" s="16"/>
      <c r="D13" s="17"/>
      <c r="E13" s="18"/>
      <c r="F13" s="18"/>
      <c r="G13" s="18"/>
      <c r="H13" s="18"/>
      <c r="I13" s="18"/>
      <c r="J13" s="18"/>
      <c r="K13" s="19"/>
      <c r="M13" s="15"/>
      <c r="N13" s="20"/>
      <c r="O13" s="21"/>
      <c r="P13" s="20"/>
      <c r="Q13" s="20"/>
      <c r="R13" s="20"/>
      <c r="S13" s="20"/>
      <c r="T13" s="20"/>
      <c r="U13" s="20"/>
      <c r="V13" s="20"/>
    </row>
    <row r="14" spans="2:22" x14ac:dyDescent="0.25">
      <c r="B14" s="20"/>
      <c r="C14" s="22"/>
      <c r="D14" s="23"/>
      <c r="E14" s="24" t="s">
        <v>1</v>
      </c>
      <c r="F14" s="24" t="s">
        <v>3</v>
      </c>
      <c r="G14" s="24" t="s">
        <v>5</v>
      </c>
      <c r="H14" s="24" t="s">
        <v>9</v>
      </c>
      <c r="I14" s="24" t="s">
        <v>17</v>
      </c>
      <c r="J14" s="24" t="s">
        <v>11</v>
      </c>
      <c r="K14" s="24" t="s">
        <v>13</v>
      </c>
      <c r="M14" s="20"/>
      <c r="N14" s="25"/>
      <c r="O14" s="26"/>
      <c r="P14" s="26"/>
      <c r="Q14" s="26"/>
      <c r="R14" s="26"/>
      <c r="S14" s="26"/>
      <c r="T14" s="26"/>
      <c r="U14" s="26"/>
      <c r="V14" s="26"/>
    </row>
    <row r="15" spans="2:22" x14ac:dyDescent="0.25">
      <c r="B15" s="27"/>
      <c r="C15" s="221" t="s">
        <v>18</v>
      </c>
      <c r="D15" s="222"/>
      <c r="E15" s="28">
        <v>13.5</v>
      </c>
      <c r="F15" s="28">
        <v>9</v>
      </c>
      <c r="G15" s="28">
        <v>15.5</v>
      </c>
      <c r="H15" s="28">
        <v>12</v>
      </c>
      <c r="I15" s="28">
        <v>15.5</v>
      </c>
      <c r="J15" s="28">
        <v>15.5</v>
      </c>
      <c r="K15" s="28">
        <v>15.5</v>
      </c>
      <c r="M15" s="27"/>
      <c r="N15" s="219"/>
      <c r="O15" s="219"/>
      <c r="P15" s="29"/>
      <c r="Q15" s="29"/>
      <c r="R15" s="29"/>
      <c r="S15" s="29"/>
      <c r="T15" s="29"/>
      <c r="U15" s="29"/>
      <c r="V15" s="29"/>
    </row>
    <row r="16" spans="2:22" x14ac:dyDescent="0.25">
      <c r="B16" s="27"/>
      <c r="C16" s="30"/>
      <c r="D16" s="27"/>
      <c r="E16" s="29"/>
      <c r="F16" s="29"/>
      <c r="G16" s="29"/>
      <c r="H16" s="29"/>
      <c r="I16" s="29"/>
      <c r="J16" s="29"/>
      <c r="K16" s="29"/>
      <c r="M16" s="27"/>
      <c r="N16" s="30"/>
      <c r="O16" s="27"/>
      <c r="P16" s="29"/>
      <c r="Q16" s="29"/>
      <c r="R16" s="29"/>
      <c r="S16" s="29"/>
      <c r="T16" s="29"/>
      <c r="U16" s="29"/>
      <c r="V16" s="29"/>
    </row>
    <row r="17" spans="2:22" ht="15.75" x14ac:dyDescent="0.25">
      <c r="B17" s="15"/>
      <c r="C17" s="31" t="s">
        <v>19</v>
      </c>
      <c r="D17" s="32">
        <v>1</v>
      </c>
      <c r="E17" s="33"/>
      <c r="F17" s="33"/>
      <c r="G17" s="33"/>
      <c r="H17" s="33"/>
      <c r="I17" s="33"/>
      <c r="J17" s="33"/>
      <c r="K17" s="33"/>
      <c r="M17" s="15"/>
      <c r="N17" s="31"/>
      <c r="O17" s="34"/>
      <c r="P17" s="33"/>
      <c r="Q17" s="33"/>
      <c r="R17" s="33"/>
      <c r="S17" s="33"/>
      <c r="T17" s="33"/>
      <c r="U17" s="33"/>
      <c r="V17" s="33"/>
    </row>
    <row r="18" spans="2:22" x14ac:dyDescent="0.25">
      <c r="B18" s="15"/>
      <c r="C18" s="35"/>
      <c r="D18" s="36"/>
      <c r="E18" s="37"/>
      <c r="F18" s="37"/>
      <c r="G18" s="37"/>
      <c r="H18" s="37"/>
      <c r="I18" s="37"/>
      <c r="J18" s="37"/>
      <c r="K18" s="37"/>
      <c r="M18" s="15"/>
      <c r="N18" s="38"/>
      <c r="O18" s="39"/>
      <c r="P18" s="33"/>
      <c r="Q18" s="33"/>
      <c r="R18" s="33"/>
      <c r="S18" s="33"/>
      <c r="T18" s="33"/>
      <c r="U18" s="33"/>
      <c r="V18" s="33"/>
    </row>
    <row r="19" spans="2:22" x14ac:dyDescent="0.25">
      <c r="B19" s="15"/>
      <c r="C19" s="40" t="s">
        <v>20</v>
      </c>
      <c r="D19" s="41"/>
      <c r="E19" s="42">
        <f t="shared" ref="E19:K19" si="0">$D$17*E15</f>
        <v>13.5</v>
      </c>
      <c r="F19" s="42">
        <f t="shared" si="0"/>
        <v>9</v>
      </c>
      <c r="G19" s="42">
        <f t="shared" si="0"/>
        <v>15.5</v>
      </c>
      <c r="H19" s="42">
        <f t="shared" si="0"/>
        <v>12</v>
      </c>
      <c r="I19" s="42">
        <f t="shared" si="0"/>
        <v>15.5</v>
      </c>
      <c r="J19" s="42">
        <f t="shared" si="0"/>
        <v>15.5</v>
      </c>
      <c r="K19" s="42">
        <f t="shared" si="0"/>
        <v>15.5</v>
      </c>
      <c r="M19" s="15"/>
      <c r="N19" s="30"/>
      <c r="O19" s="27"/>
      <c r="P19" s="29"/>
      <c r="Q19" s="29"/>
      <c r="R19" s="29"/>
      <c r="S19" s="29"/>
      <c r="T19" s="29"/>
      <c r="U19" s="29"/>
      <c r="V19" s="29"/>
    </row>
    <row r="20" spans="2:22" x14ac:dyDescent="0.25">
      <c r="B20" s="15"/>
      <c r="C20" s="43" t="s">
        <v>21</v>
      </c>
      <c r="D20" s="44"/>
      <c r="E20" s="45">
        <v>25</v>
      </c>
      <c r="F20" s="45">
        <v>25</v>
      </c>
      <c r="G20" s="45">
        <v>25</v>
      </c>
      <c r="H20" s="45">
        <v>25</v>
      </c>
      <c r="I20" s="45">
        <v>25</v>
      </c>
      <c r="J20" s="45">
        <v>25</v>
      </c>
      <c r="K20" s="45">
        <v>25</v>
      </c>
      <c r="M20" s="15"/>
      <c r="N20" s="30"/>
      <c r="O20" s="44"/>
      <c r="P20" s="29"/>
      <c r="Q20" s="29"/>
      <c r="R20" s="29"/>
      <c r="S20" s="29"/>
      <c r="T20" s="29"/>
      <c r="U20" s="29"/>
      <c r="V20" s="29"/>
    </row>
    <row r="21" spans="2:22" s="50" customFormat="1" ht="16.5" thickBot="1" x14ac:dyDescent="0.3">
      <c r="B21" s="46"/>
      <c r="C21" s="47" t="s">
        <v>22</v>
      </c>
      <c r="D21" s="48"/>
      <c r="E21" s="49">
        <f>E20+E19</f>
        <v>38.5</v>
      </c>
      <c r="F21" s="49">
        <f t="shared" ref="F21:K21" si="1">F20+F19</f>
        <v>34</v>
      </c>
      <c r="G21" s="49">
        <f t="shared" si="1"/>
        <v>40.5</v>
      </c>
      <c r="H21" s="49">
        <f t="shared" si="1"/>
        <v>37</v>
      </c>
      <c r="I21" s="49">
        <f t="shared" si="1"/>
        <v>40.5</v>
      </c>
      <c r="J21" s="49">
        <f t="shared" si="1"/>
        <v>40.5</v>
      </c>
      <c r="K21" s="49">
        <f t="shared" si="1"/>
        <v>40.5</v>
      </c>
      <c r="M21" s="46"/>
      <c r="N21" s="51"/>
      <c r="O21" s="52"/>
      <c r="P21" s="53"/>
      <c r="Q21" s="53"/>
      <c r="R21" s="53"/>
      <c r="S21" s="53"/>
      <c r="T21" s="53"/>
      <c r="U21" s="53"/>
      <c r="V21" s="53"/>
    </row>
    <row r="22" spans="2:22" ht="15.75" thickTop="1" x14ac:dyDescent="0.25">
      <c r="B22" s="30"/>
      <c r="C22" s="30"/>
      <c r="D22" s="27"/>
      <c r="E22" s="54"/>
      <c r="F22" s="30"/>
      <c r="G22" s="54"/>
      <c r="H22" s="54"/>
      <c r="I22" s="54"/>
      <c r="J22" s="54"/>
      <c r="K22" s="54"/>
      <c r="M22" s="30"/>
      <c r="N22" s="30"/>
      <c r="O22" s="27"/>
      <c r="P22" s="54"/>
      <c r="Q22" s="30"/>
      <c r="R22" s="54"/>
      <c r="S22" s="54"/>
      <c r="T22" s="54"/>
      <c r="U22" s="54"/>
      <c r="V22" s="54"/>
    </row>
    <row r="23" spans="2:22" ht="15" customHeight="1" x14ac:dyDescent="0.25">
      <c r="C23" s="223" t="s">
        <v>23</v>
      </c>
      <c r="D23" s="224"/>
      <c r="E23" s="55">
        <f t="shared" ref="E23:K23" si="2">(E21/100)*10</f>
        <v>3.85</v>
      </c>
      <c r="F23" s="55">
        <f t="shared" si="2"/>
        <v>3.4000000000000004</v>
      </c>
      <c r="G23" s="55">
        <f t="shared" si="2"/>
        <v>4.0500000000000007</v>
      </c>
      <c r="H23" s="55">
        <f t="shared" si="2"/>
        <v>3.7</v>
      </c>
      <c r="I23" s="55">
        <f t="shared" si="2"/>
        <v>4.0500000000000007</v>
      </c>
      <c r="J23" s="55">
        <f t="shared" si="2"/>
        <v>4.0500000000000007</v>
      </c>
      <c r="K23" s="55">
        <f t="shared" si="2"/>
        <v>4.0500000000000007</v>
      </c>
      <c r="N23" s="220"/>
      <c r="O23" s="220"/>
      <c r="P23" s="56"/>
      <c r="Q23" s="56"/>
      <c r="R23" s="56"/>
      <c r="S23" s="56"/>
      <c r="T23" s="56"/>
      <c r="U23" s="56"/>
      <c r="V23" s="56"/>
    </row>
    <row r="24" spans="2:22" ht="15" customHeight="1" x14ac:dyDescent="0.25">
      <c r="C24" s="223" t="s">
        <v>24</v>
      </c>
      <c r="D24" s="224"/>
      <c r="E24" s="55">
        <f t="shared" ref="E24:K24" si="3">(E21/100)*90</f>
        <v>34.65</v>
      </c>
      <c r="F24" s="55">
        <f t="shared" si="3"/>
        <v>30.6</v>
      </c>
      <c r="G24" s="55">
        <f t="shared" si="3"/>
        <v>36.450000000000003</v>
      </c>
      <c r="H24" s="55">
        <f t="shared" si="3"/>
        <v>33.299999999999997</v>
      </c>
      <c r="I24" s="55">
        <f t="shared" si="3"/>
        <v>36.450000000000003</v>
      </c>
      <c r="J24" s="55">
        <f t="shared" si="3"/>
        <v>36.450000000000003</v>
      </c>
      <c r="K24" s="55">
        <f t="shared" si="3"/>
        <v>36.450000000000003</v>
      </c>
      <c r="N24" s="220"/>
      <c r="O24" s="220"/>
      <c r="P24" s="56"/>
      <c r="Q24" s="56"/>
      <c r="R24" s="56"/>
      <c r="S24" s="56"/>
      <c r="T24" s="56"/>
      <c r="U24" s="56"/>
      <c r="V24" s="56"/>
    </row>
    <row r="25" spans="2:22" ht="15" customHeight="1" x14ac:dyDescent="0.25">
      <c r="C25" s="57"/>
      <c r="D25" s="57"/>
      <c r="E25" s="56"/>
      <c r="F25" s="56"/>
      <c r="G25" s="56"/>
      <c r="H25" s="56"/>
      <c r="I25" s="56"/>
      <c r="J25" s="56"/>
      <c r="K25" s="56"/>
      <c r="N25" s="57"/>
      <c r="O25" s="57"/>
      <c r="P25" s="56"/>
      <c r="Q25" s="56"/>
      <c r="R25" s="56"/>
      <c r="S25" s="56"/>
      <c r="T25" s="56"/>
      <c r="U25" s="56"/>
      <c r="V25" s="56"/>
    </row>
    <row r="26" spans="2:22" ht="15" customHeight="1" x14ac:dyDescent="0.25">
      <c r="C26" s="57"/>
      <c r="D26" s="57"/>
      <c r="E26" s="56"/>
      <c r="F26" s="56"/>
      <c r="G26" s="56"/>
      <c r="H26" s="56"/>
      <c r="I26" s="56"/>
      <c r="J26" s="56"/>
      <c r="K26" s="56"/>
      <c r="N26" s="57"/>
      <c r="O26" s="57"/>
      <c r="P26" s="56"/>
      <c r="Q26" s="56"/>
      <c r="R26" s="56"/>
      <c r="S26" s="56"/>
      <c r="T26" s="56"/>
      <c r="U26" s="56"/>
      <c r="V26" s="56"/>
    </row>
    <row r="27" spans="2:22" ht="15" customHeight="1" x14ac:dyDescent="0.25">
      <c r="C27" s="57"/>
      <c r="D27" s="57"/>
      <c r="E27" s="56"/>
      <c r="F27" s="56"/>
      <c r="G27" s="56"/>
      <c r="H27" s="56"/>
      <c r="I27" s="56"/>
      <c r="J27" s="56"/>
      <c r="K27" s="56"/>
      <c r="N27" s="57"/>
      <c r="O27" s="57"/>
      <c r="P27" s="56"/>
      <c r="Q27" s="56"/>
      <c r="R27" s="56"/>
      <c r="S27" s="56"/>
      <c r="T27" s="56"/>
      <c r="U27" s="56"/>
      <c r="V27" s="56"/>
    </row>
    <row r="28" spans="2:22" x14ac:dyDescent="0.25">
      <c r="B28" s="30"/>
      <c r="C28" s="30"/>
      <c r="D28" s="27"/>
      <c r="E28" s="27"/>
      <c r="F28" s="27"/>
      <c r="G28" s="54"/>
      <c r="H28" s="54"/>
      <c r="I28" s="54"/>
      <c r="J28" s="54"/>
      <c r="K28" s="54"/>
    </row>
    <row r="29" spans="2:22" x14ac:dyDescent="0.25">
      <c r="B29" s="30"/>
      <c r="C29" s="30"/>
      <c r="D29" s="30"/>
      <c r="E29" s="58"/>
      <c r="F29" s="58"/>
      <c r="G29" s="58"/>
      <c r="H29" s="58"/>
      <c r="I29" s="58"/>
      <c r="J29" s="58"/>
      <c r="K29" s="58"/>
    </row>
    <row r="30" spans="2:22" ht="18" x14ac:dyDescent="0.25">
      <c r="C30" s="9" t="s">
        <v>25</v>
      </c>
      <c r="D30" s="59"/>
      <c r="E30" s="60"/>
      <c r="F30" s="60"/>
      <c r="G30" s="60"/>
      <c r="H30" s="60"/>
      <c r="I30" s="60"/>
      <c r="J30" s="60"/>
      <c r="K30" s="61"/>
      <c r="N30" s="14"/>
      <c r="O30" s="62"/>
      <c r="P30" s="58"/>
      <c r="Q30" s="58"/>
      <c r="R30" s="58"/>
      <c r="S30" s="58"/>
      <c r="T30" s="58"/>
      <c r="U30" s="58"/>
      <c r="V30" s="58"/>
    </row>
    <row r="31" spans="2:22" x14ac:dyDescent="0.25">
      <c r="B31" s="15"/>
      <c r="C31" s="63"/>
      <c r="D31" s="17"/>
      <c r="E31" s="18"/>
      <c r="F31" s="64"/>
      <c r="G31" s="64"/>
      <c r="H31" s="64"/>
      <c r="I31" s="64"/>
      <c r="J31" s="64"/>
      <c r="K31" s="65"/>
      <c r="N31" s="66"/>
      <c r="O31" s="21"/>
      <c r="P31" s="20"/>
      <c r="Q31" s="67"/>
      <c r="R31" s="67"/>
      <c r="S31" s="67"/>
      <c r="T31" s="67"/>
      <c r="U31" s="67"/>
      <c r="V31" s="67"/>
    </row>
    <row r="32" spans="2:22" x14ac:dyDescent="0.25">
      <c r="B32" s="30"/>
      <c r="C32" s="22"/>
      <c r="D32" s="23"/>
      <c r="E32" s="24" t="s">
        <v>1</v>
      </c>
      <c r="F32" s="24" t="s">
        <v>3</v>
      </c>
      <c r="G32" s="24" t="s">
        <v>5</v>
      </c>
      <c r="H32" s="24" t="s">
        <v>9</v>
      </c>
      <c r="I32" s="24" t="s">
        <v>17</v>
      </c>
      <c r="J32" s="24" t="s">
        <v>11</v>
      </c>
      <c r="K32" s="24" t="s">
        <v>13</v>
      </c>
      <c r="N32" s="25"/>
      <c r="O32" s="26"/>
      <c r="P32" s="26"/>
      <c r="Q32" s="26"/>
      <c r="R32" s="26"/>
      <c r="S32" s="26"/>
      <c r="T32" s="26"/>
      <c r="U32" s="26"/>
      <c r="V32" s="26"/>
    </row>
    <row r="33" spans="2:22" x14ac:dyDescent="0.25">
      <c r="B33" s="27"/>
      <c r="C33" s="221" t="str">
        <f>C15</f>
        <v>Hourly Rate</v>
      </c>
      <c r="D33" s="222"/>
      <c r="E33" s="68">
        <v>27</v>
      </c>
      <c r="F33" s="68">
        <v>18</v>
      </c>
      <c r="G33" s="68">
        <v>31</v>
      </c>
      <c r="H33" s="68">
        <v>24</v>
      </c>
      <c r="I33" s="68">
        <v>31</v>
      </c>
      <c r="J33" s="68">
        <v>31</v>
      </c>
      <c r="K33" s="68">
        <v>31</v>
      </c>
      <c r="N33" s="219"/>
      <c r="O33" s="219"/>
      <c r="P33" s="29"/>
      <c r="Q33" s="29"/>
      <c r="R33" s="29"/>
      <c r="S33" s="29"/>
      <c r="T33" s="29"/>
      <c r="U33" s="29"/>
      <c r="V33" s="29"/>
    </row>
    <row r="34" spans="2:22" x14ac:dyDescent="0.25">
      <c r="B34" s="27"/>
      <c r="C34" s="15"/>
      <c r="D34" s="15"/>
      <c r="E34" s="29"/>
      <c r="F34" s="29"/>
      <c r="G34" s="29"/>
      <c r="H34" s="29"/>
      <c r="I34" s="29"/>
      <c r="J34" s="29"/>
      <c r="K34" s="29"/>
      <c r="N34" s="15"/>
      <c r="O34" s="15"/>
      <c r="P34" s="29"/>
      <c r="Q34" s="29"/>
      <c r="R34" s="29"/>
      <c r="S34" s="29"/>
      <c r="T34" s="29"/>
      <c r="U34" s="29"/>
      <c r="V34" s="29"/>
    </row>
    <row r="35" spans="2:22" ht="15.75" x14ac:dyDescent="0.25">
      <c r="B35" s="27"/>
      <c r="C35" s="31" t="s">
        <v>19</v>
      </c>
      <c r="D35" s="32">
        <v>1</v>
      </c>
      <c r="E35" s="33"/>
      <c r="F35" s="33"/>
      <c r="G35" s="33"/>
      <c r="H35" s="33"/>
      <c r="I35" s="33"/>
      <c r="J35" s="33"/>
      <c r="K35" s="33"/>
      <c r="N35" s="31"/>
      <c r="O35" s="34"/>
      <c r="P35" s="33"/>
      <c r="Q35" s="33"/>
      <c r="R35" s="33"/>
      <c r="S35" s="33"/>
      <c r="T35" s="33"/>
      <c r="U35" s="33"/>
      <c r="V35" s="33"/>
    </row>
    <row r="36" spans="2:22" x14ac:dyDescent="0.25">
      <c r="B36" s="27"/>
      <c r="C36" s="35"/>
      <c r="D36" s="36"/>
      <c r="E36" s="37"/>
      <c r="F36" s="37"/>
      <c r="G36" s="37"/>
      <c r="H36" s="37"/>
      <c r="I36" s="37"/>
      <c r="J36" s="37"/>
      <c r="K36" s="37"/>
      <c r="N36" s="38"/>
      <c r="O36" s="39"/>
      <c r="P36" s="33"/>
      <c r="Q36" s="33"/>
      <c r="R36" s="33"/>
      <c r="S36" s="33"/>
      <c r="T36" s="33"/>
      <c r="U36" s="33"/>
      <c r="V36" s="33"/>
    </row>
    <row r="37" spans="2:22" x14ac:dyDescent="0.25">
      <c r="B37" s="27"/>
      <c r="C37" s="40" t="s">
        <v>20</v>
      </c>
      <c r="D37" s="41"/>
      <c r="E37" s="42">
        <f t="shared" ref="E37:K37" si="4">$D$35*E33</f>
        <v>27</v>
      </c>
      <c r="F37" s="42">
        <f t="shared" si="4"/>
        <v>18</v>
      </c>
      <c r="G37" s="42">
        <f t="shared" si="4"/>
        <v>31</v>
      </c>
      <c r="H37" s="42">
        <f t="shared" si="4"/>
        <v>24</v>
      </c>
      <c r="I37" s="42">
        <f t="shared" si="4"/>
        <v>31</v>
      </c>
      <c r="J37" s="42">
        <f t="shared" si="4"/>
        <v>31</v>
      </c>
      <c r="K37" s="42">
        <f t="shared" si="4"/>
        <v>31</v>
      </c>
      <c r="N37" s="30"/>
      <c r="O37" s="27"/>
      <c r="P37" s="29"/>
      <c r="Q37" s="29"/>
      <c r="R37" s="29"/>
      <c r="S37" s="29"/>
      <c r="T37" s="29"/>
      <c r="U37" s="29"/>
      <c r="V37" s="29"/>
    </row>
    <row r="38" spans="2:22" x14ac:dyDescent="0.25">
      <c r="B38" s="27"/>
      <c r="C38" s="43" t="s">
        <v>21</v>
      </c>
      <c r="D38" s="44"/>
      <c r="E38" s="45">
        <v>25</v>
      </c>
      <c r="F38" s="45">
        <v>25</v>
      </c>
      <c r="G38" s="45">
        <v>25</v>
      </c>
      <c r="H38" s="45">
        <v>25</v>
      </c>
      <c r="I38" s="45">
        <v>25</v>
      </c>
      <c r="J38" s="45">
        <v>25</v>
      </c>
      <c r="K38" s="45">
        <v>25</v>
      </c>
      <c r="N38" s="30"/>
      <c r="O38" s="44"/>
      <c r="P38" s="29"/>
      <c r="Q38" s="29"/>
      <c r="R38" s="29"/>
      <c r="S38" s="29"/>
      <c r="T38" s="29"/>
      <c r="U38" s="29"/>
      <c r="V38" s="29"/>
    </row>
    <row r="39" spans="2:22" s="50" customFormat="1" ht="16.5" thickBot="1" x14ac:dyDescent="0.3">
      <c r="B39" s="69"/>
      <c r="C39" s="47" t="str">
        <f>C21</f>
        <v>Total Cost:</v>
      </c>
      <c r="D39" s="48"/>
      <c r="E39" s="49">
        <f>E38+E37</f>
        <v>52</v>
      </c>
      <c r="F39" s="49">
        <f t="shared" ref="F39:K39" si="5">F38+F37</f>
        <v>43</v>
      </c>
      <c r="G39" s="49">
        <f t="shared" si="5"/>
        <v>56</v>
      </c>
      <c r="H39" s="49">
        <f t="shared" si="5"/>
        <v>49</v>
      </c>
      <c r="I39" s="49">
        <f t="shared" si="5"/>
        <v>56</v>
      </c>
      <c r="J39" s="49">
        <f t="shared" si="5"/>
        <v>56</v>
      </c>
      <c r="K39" s="49">
        <f t="shared" si="5"/>
        <v>56</v>
      </c>
      <c r="N39" s="51"/>
      <c r="O39" s="52"/>
      <c r="P39" s="53"/>
      <c r="Q39" s="53"/>
      <c r="R39" s="53"/>
      <c r="S39" s="53"/>
      <c r="T39" s="53"/>
      <c r="U39" s="53"/>
      <c r="V39" s="53"/>
    </row>
    <row r="40" spans="2:22" ht="15.75" thickTop="1" x14ac:dyDescent="0.25">
      <c r="B40" s="27"/>
      <c r="C40" s="30"/>
      <c r="D40" s="27"/>
      <c r="E40" s="70"/>
      <c r="F40" s="70"/>
      <c r="G40" s="15"/>
      <c r="H40" s="15"/>
      <c r="I40" s="70"/>
      <c r="J40" s="70"/>
      <c r="K40" s="70"/>
      <c r="N40" s="30"/>
      <c r="O40" s="27"/>
      <c r="P40" s="70"/>
      <c r="Q40" s="70"/>
      <c r="R40" s="15"/>
      <c r="S40" s="15"/>
      <c r="T40" s="70"/>
      <c r="U40" s="70"/>
      <c r="V40" s="70"/>
    </row>
    <row r="41" spans="2:22" ht="15" customHeight="1" x14ac:dyDescent="0.25">
      <c r="C41" s="223" t="s">
        <v>23</v>
      </c>
      <c r="D41" s="224"/>
      <c r="E41" s="55">
        <f>(E39/100)*10</f>
        <v>5.2</v>
      </c>
      <c r="F41" s="55">
        <f t="shared" ref="F41:K41" si="6">(F39/100)*10</f>
        <v>4.3</v>
      </c>
      <c r="G41" s="55">
        <f t="shared" si="6"/>
        <v>5.6000000000000005</v>
      </c>
      <c r="H41" s="55">
        <f t="shared" si="6"/>
        <v>4.9000000000000004</v>
      </c>
      <c r="I41" s="55">
        <f t="shared" si="6"/>
        <v>5.6000000000000005</v>
      </c>
      <c r="J41" s="55">
        <f t="shared" si="6"/>
        <v>5.6000000000000005</v>
      </c>
      <c r="K41" s="55">
        <f t="shared" si="6"/>
        <v>5.6000000000000005</v>
      </c>
      <c r="N41" s="220"/>
      <c r="O41" s="220"/>
      <c r="P41" s="56"/>
      <c r="Q41" s="56"/>
      <c r="R41" s="56"/>
      <c r="S41" s="56"/>
      <c r="T41" s="56"/>
      <c r="U41" s="56"/>
      <c r="V41" s="56"/>
    </row>
    <row r="42" spans="2:22" ht="15" customHeight="1" x14ac:dyDescent="0.25">
      <c r="C42" s="223" t="s">
        <v>24</v>
      </c>
      <c r="D42" s="224"/>
      <c r="E42" s="55">
        <f t="shared" ref="E42:K42" si="7">(E39/100)*90</f>
        <v>46.800000000000004</v>
      </c>
      <c r="F42" s="55">
        <f t="shared" si="7"/>
        <v>38.700000000000003</v>
      </c>
      <c r="G42" s="55">
        <f t="shared" si="7"/>
        <v>50.400000000000006</v>
      </c>
      <c r="H42" s="55">
        <f t="shared" si="7"/>
        <v>44.1</v>
      </c>
      <c r="I42" s="55">
        <f t="shared" si="7"/>
        <v>50.400000000000006</v>
      </c>
      <c r="J42" s="55">
        <f t="shared" si="7"/>
        <v>50.400000000000006</v>
      </c>
      <c r="K42" s="55">
        <f t="shared" si="7"/>
        <v>50.400000000000006</v>
      </c>
      <c r="N42" s="220"/>
      <c r="O42" s="220"/>
      <c r="P42" s="56"/>
      <c r="Q42" s="56"/>
      <c r="R42" s="56"/>
      <c r="S42" s="56"/>
      <c r="T42" s="56"/>
      <c r="U42" s="56"/>
      <c r="V42" s="56"/>
    </row>
    <row r="43" spans="2:22" x14ac:dyDescent="0.25">
      <c r="B43" s="27"/>
      <c r="C43" s="30"/>
      <c r="D43" s="27"/>
      <c r="E43" s="70"/>
      <c r="F43" s="70"/>
      <c r="G43" s="70"/>
      <c r="H43" s="70"/>
      <c r="I43" s="70"/>
      <c r="J43" s="70"/>
      <c r="K43" s="70"/>
    </row>
    <row r="44" spans="2:22" x14ac:dyDescent="0.25">
      <c r="B44" s="27"/>
      <c r="C44" s="30"/>
      <c r="D44" s="27"/>
      <c r="E44" s="70"/>
      <c r="F44" s="70"/>
      <c r="G44" s="70"/>
      <c r="H44" s="70"/>
      <c r="I44" s="70"/>
      <c r="J44" s="70"/>
      <c r="K44" s="70"/>
    </row>
    <row r="45" spans="2:22" x14ac:dyDescent="0.25">
      <c r="B45" s="27"/>
      <c r="C45" s="30"/>
      <c r="D45" s="27"/>
      <c r="E45" s="70"/>
      <c r="F45" s="70"/>
      <c r="G45" s="70"/>
      <c r="H45" s="70"/>
      <c r="I45" s="70"/>
      <c r="J45" s="70"/>
      <c r="K45" s="70"/>
    </row>
    <row r="46" spans="2:22" x14ac:dyDescent="0.25">
      <c r="B46" s="27"/>
      <c r="C46" s="30"/>
      <c r="D46" s="27"/>
      <c r="E46" s="70"/>
      <c r="F46" s="70"/>
      <c r="G46" s="70"/>
      <c r="H46" s="70"/>
      <c r="I46" s="70"/>
      <c r="J46" s="70"/>
      <c r="K46" s="70"/>
    </row>
    <row r="47" spans="2:22" x14ac:dyDescent="0.25">
      <c r="B47" s="27"/>
      <c r="C47" s="30"/>
      <c r="D47" s="27"/>
      <c r="E47" s="70"/>
      <c r="F47" s="70"/>
      <c r="G47" s="70"/>
      <c r="H47" s="70"/>
      <c r="I47" s="70"/>
      <c r="J47" s="70"/>
      <c r="K47" s="70"/>
    </row>
    <row r="48" spans="2:22" x14ac:dyDescent="0.25">
      <c r="B48" s="27"/>
    </row>
    <row r="49" spans="2:2" x14ac:dyDescent="0.25">
      <c r="B49" s="27"/>
    </row>
  </sheetData>
  <sheetProtection sheet="1" objects="1" scenarios="1"/>
  <protectedRanges>
    <protectedRange sqref="D17 D35 O17 O35" name="Range1"/>
  </protectedRanges>
  <mergeCells count="12">
    <mergeCell ref="C15:D15"/>
    <mergeCell ref="N15:O15"/>
    <mergeCell ref="C23:D23"/>
    <mergeCell ref="N23:O23"/>
    <mergeCell ref="C24:D24"/>
    <mergeCell ref="N24:O24"/>
    <mergeCell ref="C33:D33"/>
    <mergeCell ref="N33:O33"/>
    <mergeCell ref="C41:D41"/>
    <mergeCell ref="N41:O41"/>
    <mergeCell ref="C42:D42"/>
    <mergeCell ref="N42:O42"/>
  </mergeCells>
  <hyperlinks>
    <hyperlink ref="K9" r:id="rId1" display="for a detailed description check out our website resources page"/>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workbookViewId="0">
      <selection activeCell="A2" sqref="A2"/>
    </sheetView>
  </sheetViews>
  <sheetFormatPr defaultRowHeight="15" x14ac:dyDescent="0.25"/>
  <cols>
    <col min="1" max="1" width="29.85546875" style="2" customWidth="1"/>
    <col min="2" max="16384" width="9.140625" style="2"/>
  </cols>
  <sheetData>
    <row r="1" spans="1:12" s="72" customFormat="1" ht="35.25" customHeight="1" x14ac:dyDescent="0.25">
      <c r="A1" s="187" t="s">
        <v>129</v>
      </c>
    </row>
    <row r="2" spans="1:12" s="72" customFormat="1" x14ac:dyDescent="0.25">
      <c r="A2" s="188" t="s">
        <v>130</v>
      </c>
      <c r="B2" s="122" t="s">
        <v>131</v>
      </c>
    </row>
    <row r="3" spans="1:12" s="72" customFormat="1" x14ac:dyDescent="0.25">
      <c r="A3" s="188"/>
      <c r="B3" s="122" t="s">
        <v>132</v>
      </c>
    </row>
    <row r="4" spans="1:12" s="72" customFormat="1" x14ac:dyDescent="0.25">
      <c r="B4" s="2" t="s">
        <v>133</v>
      </c>
    </row>
    <row r="6" spans="1:12" s="96" customFormat="1" x14ac:dyDescent="0.25">
      <c r="B6" s="189" t="s">
        <v>134</v>
      </c>
    </row>
    <row r="7" spans="1:12" s="189" customFormat="1" x14ac:dyDescent="0.25"/>
    <row r="8" spans="1:12" ht="30" customHeight="1" x14ac:dyDescent="0.25">
      <c r="B8" s="225" t="s">
        <v>135</v>
      </c>
      <c r="C8" s="225"/>
      <c r="D8" s="225"/>
      <c r="E8" s="225"/>
      <c r="F8" s="225"/>
      <c r="G8" s="225"/>
      <c r="H8" s="225"/>
      <c r="I8" s="225"/>
      <c r="J8" s="225"/>
      <c r="K8" s="225"/>
      <c r="L8" s="225"/>
    </row>
    <row r="9" spans="1:12" ht="100.5" customHeight="1" x14ac:dyDescent="0.25">
      <c r="B9" s="212" t="s">
        <v>136</v>
      </c>
      <c r="C9" s="212"/>
      <c r="D9" s="212"/>
      <c r="E9" s="212"/>
      <c r="F9" s="212"/>
      <c r="G9" s="212"/>
      <c r="H9" s="212"/>
      <c r="I9" s="212"/>
      <c r="J9" s="212"/>
      <c r="K9" s="212"/>
      <c r="L9" s="212"/>
    </row>
    <row r="10" spans="1:12" x14ac:dyDescent="0.25">
      <c r="B10" s="226" t="s">
        <v>137</v>
      </c>
      <c r="C10" s="226"/>
      <c r="D10" s="226"/>
      <c r="E10" s="226"/>
      <c r="F10" s="226"/>
      <c r="G10" s="226"/>
      <c r="H10" s="226"/>
      <c r="I10" s="226"/>
      <c r="J10" s="226"/>
    </row>
    <row r="11" spans="1:12" x14ac:dyDescent="0.25">
      <c r="B11" s="190"/>
      <c r="C11" s="190"/>
      <c r="D11" s="190"/>
      <c r="E11" s="190"/>
      <c r="F11" s="190"/>
      <c r="G11" s="190"/>
      <c r="H11" s="190"/>
      <c r="I11" s="190"/>
      <c r="J11" s="190"/>
    </row>
    <row r="13" spans="1:12" ht="15" customHeight="1" x14ac:dyDescent="0.25">
      <c r="A13" s="191" t="s">
        <v>138</v>
      </c>
      <c r="B13" s="2" t="s">
        <v>139</v>
      </c>
    </row>
    <row r="14" spans="1:12" ht="30" customHeight="1" x14ac:dyDescent="0.25">
      <c r="B14" s="227" t="s">
        <v>140</v>
      </c>
      <c r="C14" s="227"/>
      <c r="D14" s="227"/>
      <c r="E14" s="227"/>
      <c r="F14" s="227"/>
      <c r="G14" s="227"/>
      <c r="H14" s="227"/>
      <c r="I14" s="227"/>
      <c r="J14" s="227"/>
      <c r="K14" s="227"/>
      <c r="L14" s="227"/>
    </row>
    <row r="15" spans="1:12" ht="34.5" customHeight="1" x14ac:dyDescent="0.25">
      <c r="B15" s="212" t="s">
        <v>141</v>
      </c>
      <c r="C15" s="212"/>
      <c r="D15" s="212"/>
      <c r="E15" s="212"/>
      <c r="F15" s="212"/>
      <c r="G15" s="212"/>
      <c r="H15" s="212"/>
      <c r="I15" s="212"/>
      <c r="J15" s="212"/>
      <c r="K15" s="212"/>
      <c r="L15" s="212"/>
    </row>
    <row r="16" spans="1:12" ht="15" customHeight="1" x14ac:dyDescent="0.25">
      <c r="B16" s="212" t="s">
        <v>142</v>
      </c>
      <c r="C16" s="212"/>
      <c r="D16" s="212"/>
      <c r="E16" s="212"/>
      <c r="F16" s="212"/>
      <c r="G16" s="212"/>
      <c r="H16" s="212"/>
      <c r="I16" s="212"/>
      <c r="J16" s="212"/>
      <c r="K16" s="212"/>
      <c r="L16" s="212"/>
    </row>
    <row r="17" spans="1:12" ht="15" customHeight="1" x14ac:dyDescent="0.25">
      <c r="B17" s="192" t="s">
        <v>143</v>
      </c>
    </row>
    <row r="18" spans="1:12" x14ac:dyDescent="0.25">
      <c r="B18" s="192" t="s">
        <v>144</v>
      </c>
    </row>
    <row r="19" spans="1:12" s="72" customFormat="1" ht="80.25" customHeight="1" x14ac:dyDescent="0.25">
      <c r="B19" s="212" t="s">
        <v>145</v>
      </c>
      <c r="C19" s="212"/>
      <c r="D19" s="212"/>
      <c r="E19" s="212"/>
      <c r="F19" s="212"/>
      <c r="G19" s="212"/>
      <c r="H19" s="212"/>
      <c r="I19" s="212"/>
      <c r="J19" s="212"/>
      <c r="K19" s="212"/>
      <c r="L19" s="212"/>
    </row>
    <row r="20" spans="1:12" ht="15" customHeight="1" x14ac:dyDescent="0.25">
      <c r="B20" s="2" t="s">
        <v>146</v>
      </c>
      <c r="C20" s="7" t="s">
        <v>147</v>
      </c>
      <c r="D20" s="193"/>
      <c r="E20" s="193"/>
      <c r="F20" s="193"/>
      <c r="G20" s="193"/>
      <c r="H20" s="193"/>
      <c r="I20" s="193"/>
      <c r="J20" s="193"/>
      <c r="K20" s="193"/>
      <c r="L20" s="193"/>
    </row>
    <row r="21" spans="1:12" x14ac:dyDescent="0.25">
      <c r="B21" s="192"/>
    </row>
    <row r="23" spans="1:12" s="126" customFormat="1" ht="18.75" x14ac:dyDescent="0.3">
      <c r="A23" s="126" t="s">
        <v>148</v>
      </c>
      <c r="B23" s="126" t="s">
        <v>149</v>
      </c>
    </row>
    <row r="24" spans="1:12" s="126" customFormat="1" ht="18.75" x14ac:dyDescent="0.3">
      <c r="B24" s="2" t="s">
        <v>150</v>
      </c>
    </row>
    <row r="25" spans="1:12" s="126" customFormat="1" ht="18.75" x14ac:dyDescent="0.3">
      <c r="B25" s="2" t="s">
        <v>151</v>
      </c>
    </row>
    <row r="26" spans="1:12" s="126" customFormat="1" ht="18.75" x14ac:dyDescent="0.3">
      <c r="B26" s="2" t="s">
        <v>152</v>
      </c>
    </row>
    <row r="27" spans="1:12" s="126" customFormat="1" ht="18.75" x14ac:dyDescent="0.3">
      <c r="B27" s="2" t="s">
        <v>153</v>
      </c>
    </row>
    <row r="28" spans="1:12" s="126" customFormat="1" ht="18.75" x14ac:dyDescent="0.3">
      <c r="B28" s="2"/>
    </row>
    <row r="29" spans="1:12" x14ac:dyDescent="0.25">
      <c r="A29" s="2" t="s">
        <v>154</v>
      </c>
      <c r="B29" s="194" t="s">
        <v>155</v>
      </c>
      <c r="D29" s="192" t="s">
        <v>156</v>
      </c>
    </row>
    <row r="30" spans="1:12" x14ac:dyDescent="0.25">
      <c r="A30" s="2" t="s">
        <v>157</v>
      </c>
      <c r="B30" s="194" t="s">
        <v>158</v>
      </c>
      <c r="D30" s="192" t="s">
        <v>159</v>
      </c>
    </row>
    <row r="31" spans="1:12" x14ac:dyDescent="0.25">
      <c r="A31" s="2" t="s">
        <v>160</v>
      </c>
      <c r="B31" s="194" t="s">
        <v>161</v>
      </c>
    </row>
    <row r="33" spans="1:4" x14ac:dyDescent="0.25">
      <c r="A33" s="2" t="s">
        <v>162</v>
      </c>
      <c r="D33" s="2" t="s">
        <v>163</v>
      </c>
    </row>
    <row r="34" spans="1:4" x14ac:dyDescent="0.25">
      <c r="A34" s="195" t="s">
        <v>164</v>
      </c>
      <c r="D34" s="2" t="s">
        <v>165</v>
      </c>
    </row>
    <row r="35" spans="1:4" x14ac:dyDescent="0.25">
      <c r="D35" s="2" t="s">
        <v>166</v>
      </c>
    </row>
    <row r="39" spans="1:4" x14ac:dyDescent="0.25">
      <c r="A39" s="2" t="s">
        <v>167</v>
      </c>
      <c r="D39" s="2" t="s">
        <v>168</v>
      </c>
    </row>
    <row r="40" spans="1:4" x14ac:dyDescent="0.25">
      <c r="D40" s="2" t="s">
        <v>169</v>
      </c>
    </row>
    <row r="41" spans="1:4" x14ac:dyDescent="0.25">
      <c r="D41" s="2" t="s">
        <v>170</v>
      </c>
    </row>
    <row r="42" spans="1:4" x14ac:dyDescent="0.25">
      <c r="D42" s="2" t="s">
        <v>171</v>
      </c>
    </row>
    <row r="43" spans="1:4" x14ac:dyDescent="0.25">
      <c r="D43" s="2" t="s">
        <v>172</v>
      </c>
    </row>
    <row r="44" spans="1:4" x14ac:dyDescent="0.25">
      <c r="D44" s="2" t="s">
        <v>173</v>
      </c>
    </row>
    <row r="45" spans="1:4" x14ac:dyDescent="0.25">
      <c r="D45" s="2" t="s">
        <v>174</v>
      </c>
    </row>
    <row r="46" spans="1:4" x14ac:dyDescent="0.25">
      <c r="D46" s="2" t="s">
        <v>175</v>
      </c>
    </row>
    <row r="47" spans="1:4" x14ac:dyDescent="0.25">
      <c r="D47" s="2" t="s">
        <v>176</v>
      </c>
    </row>
    <row r="48" spans="1:4" x14ac:dyDescent="0.25">
      <c r="D48" s="2" t="s">
        <v>177</v>
      </c>
    </row>
    <row r="49" spans="4:4" x14ac:dyDescent="0.25">
      <c r="D49" s="2" t="s">
        <v>178</v>
      </c>
    </row>
    <row r="50" spans="4:4" x14ac:dyDescent="0.25">
      <c r="D50" s="2" t="s">
        <v>179</v>
      </c>
    </row>
    <row r="51" spans="4:4" x14ac:dyDescent="0.25">
      <c r="D51" s="2" t="s">
        <v>180</v>
      </c>
    </row>
    <row r="52" spans="4:4" x14ac:dyDescent="0.25">
      <c r="D52" s="2" t="s">
        <v>181</v>
      </c>
    </row>
    <row r="53" spans="4:4" x14ac:dyDescent="0.25">
      <c r="D53" s="2" t="s">
        <v>182</v>
      </c>
    </row>
    <row r="54" spans="4:4" x14ac:dyDescent="0.25">
      <c r="D54" s="2" t="s">
        <v>183</v>
      </c>
    </row>
  </sheetData>
  <mergeCells count="7">
    <mergeCell ref="B19:L19"/>
    <mergeCell ref="B8:L8"/>
    <mergeCell ref="B9:L9"/>
    <mergeCell ref="B10:J10"/>
    <mergeCell ref="B14:L14"/>
    <mergeCell ref="B15:L15"/>
    <mergeCell ref="B16:L16"/>
  </mergeCells>
  <hyperlinks>
    <hyperlink ref="B10:J10" r:id="rId1" display="http://www.proteomicsresource.washington.edu/protocols03/"/>
    <hyperlink ref="C20" r:id="rId2"/>
    <hyperlink ref="A34" r:id="rId3" display="http://www.proteomicsresource.washington.edu/docs/protocols05/Avoid Contaminations.pdf"/>
    <hyperlink ref="D29" location="'Salt Tolerances'!A1" display="salt tolerances"/>
    <hyperlink ref="D30" location="'Salt Tolerances'!A1" display="detergent tolerances"/>
    <hyperlink ref="B10" r:id="rId4"/>
    <hyperlink ref="B18" r:id="rId5"/>
    <hyperlink ref="B17" r:id="rId6"/>
  </hyperlinks>
  <pageMargins left="0.7" right="0.7" top="0.75" bottom="0.75" header="0.3" footer="0.3"/>
  <pageSetup orientation="portrait" horizontalDpi="0" verticalDpi="0"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workbookViewId="0">
      <pane ySplit="6" topLeftCell="A7" activePane="bottomLeft" state="frozen"/>
      <selection pane="bottomLeft"/>
    </sheetView>
  </sheetViews>
  <sheetFormatPr defaultRowHeight="15" x14ac:dyDescent="0.25"/>
  <cols>
    <col min="1" max="1" width="30.28515625" style="2" customWidth="1"/>
    <col min="2" max="16384" width="9.140625" style="2"/>
  </cols>
  <sheetData>
    <row r="1" spans="1:8" x14ac:dyDescent="0.25">
      <c r="A1" s="2" t="s">
        <v>184</v>
      </c>
    </row>
    <row r="2" spans="1:8" x14ac:dyDescent="0.25">
      <c r="A2" s="196" t="s">
        <v>185</v>
      </c>
    </row>
    <row r="4" spans="1:8" ht="15.75" thickBot="1" x14ac:dyDescent="0.3"/>
    <row r="5" spans="1:8" ht="31.5" thickTop="1" thickBot="1" x14ac:dyDescent="0.3">
      <c r="A5" s="197" t="s">
        <v>186</v>
      </c>
      <c r="B5" s="198" t="s">
        <v>187</v>
      </c>
      <c r="C5" s="199" t="s">
        <v>188</v>
      </c>
      <c r="D5" s="199" t="s">
        <v>189</v>
      </c>
      <c r="E5" s="198" t="s">
        <v>190</v>
      </c>
      <c r="F5" s="198" t="s">
        <v>191</v>
      </c>
      <c r="G5" s="228" t="s">
        <v>192</v>
      </c>
      <c r="H5" s="228"/>
    </row>
    <row r="6" spans="1:8" ht="15.75" thickTop="1" x14ac:dyDescent="0.25"/>
    <row r="8" spans="1:8" x14ac:dyDescent="0.25">
      <c r="A8" s="114" t="s">
        <v>193</v>
      </c>
      <c r="B8" s="200">
        <v>163</v>
      </c>
      <c r="C8" s="201">
        <v>50</v>
      </c>
      <c r="D8" s="201">
        <v>0.8</v>
      </c>
      <c r="E8" s="200" t="s">
        <v>194</v>
      </c>
      <c r="F8" s="200" t="s">
        <v>194</v>
      </c>
      <c r="G8" s="114" t="s">
        <v>195</v>
      </c>
    </row>
    <row r="9" spans="1:8" x14ac:dyDescent="0.25">
      <c r="A9" s="114" t="s">
        <v>196</v>
      </c>
      <c r="B9" s="200"/>
      <c r="C9" s="201"/>
      <c r="D9" s="201"/>
      <c r="E9" s="200"/>
      <c r="F9" s="200">
        <v>0.03</v>
      </c>
      <c r="G9" s="114" t="s">
        <v>197</v>
      </c>
    </row>
    <row r="10" spans="1:8" x14ac:dyDescent="0.25">
      <c r="A10" s="2" t="s">
        <v>198</v>
      </c>
      <c r="B10" s="106">
        <v>615</v>
      </c>
      <c r="C10" s="202">
        <v>0</v>
      </c>
      <c r="D10" s="202">
        <v>0</v>
      </c>
      <c r="E10" s="106">
        <v>1.6</v>
      </c>
      <c r="F10" s="106">
        <v>0.1</v>
      </c>
      <c r="G10" s="2" t="s">
        <v>199</v>
      </c>
    </row>
    <row r="11" spans="1:8" x14ac:dyDescent="0.25">
      <c r="A11" s="2" t="s">
        <v>200</v>
      </c>
      <c r="B11" s="106">
        <v>284</v>
      </c>
      <c r="C11" s="202" t="s">
        <v>194</v>
      </c>
      <c r="D11" s="202" t="s">
        <v>194</v>
      </c>
      <c r="E11" s="106" t="s">
        <v>201</v>
      </c>
      <c r="F11" s="106" t="s">
        <v>202</v>
      </c>
      <c r="G11" s="2" t="s">
        <v>203</v>
      </c>
    </row>
    <row r="12" spans="1:8" x14ac:dyDescent="0.25">
      <c r="A12" s="2" t="s">
        <v>204</v>
      </c>
      <c r="B12" s="106">
        <v>154</v>
      </c>
      <c r="C12" s="202">
        <v>500</v>
      </c>
      <c r="D12" s="202">
        <v>7.7</v>
      </c>
      <c r="E12" s="106" t="s">
        <v>194</v>
      </c>
      <c r="F12" s="106" t="s">
        <v>194</v>
      </c>
      <c r="G12" s="2" t="s">
        <v>205</v>
      </c>
    </row>
    <row r="13" spans="1:8" x14ac:dyDescent="0.25">
      <c r="A13" s="2" t="s">
        <v>206</v>
      </c>
      <c r="B13" s="106">
        <v>92</v>
      </c>
      <c r="C13" s="202">
        <v>130</v>
      </c>
      <c r="D13" s="202">
        <v>1.2</v>
      </c>
      <c r="E13" s="106" t="s">
        <v>194</v>
      </c>
      <c r="F13" s="106" t="s">
        <v>194</v>
      </c>
      <c r="G13" s="2" t="s">
        <v>207</v>
      </c>
    </row>
    <row r="14" spans="1:8" x14ac:dyDescent="0.25">
      <c r="A14" s="114" t="s">
        <v>208</v>
      </c>
      <c r="B14" s="200">
        <v>96</v>
      </c>
      <c r="C14" s="201">
        <v>250</v>
      </c>
      <c r="D14" s="201">
        <v>2.4</v>
      </c>
      <c r="E14" s="200" t="s">
        <v>194</v>
      </c>
      <c r="F14" s="200" t="s">
        <v>194</v>
      </c>
      <c r="G14" s="114" t="s">
        <v>207</v>
      </c>
    </row>
    <row r="15" spans="1:8" x14ac:dyDescent="0.25">
      <c r="A15" s="114" t="s">
        <v>209</v>
      </c>
      <c r="B15" s="200">
        <v>238</v>
      </c>
      <c r="C15" s="201">
        <v>100</v>
      </c>
      <c r="D15" s="201">
        <v>2.4</v>
      </c>
      <c r="E15" s="200" t="s">
        <v>194</v>
      </c>
      <c r="F15" s="200" t="s">
        <v>194</v>
      </c>
      <c r="G15" s="114" t="s">
        <v>210</v>
      </c>
    </row>
    <row r="16" spans="1:8" x14ac:dyDescent="0.25">
      <c r="A16" s="114" t="s">
        <v>211</v>
      </c>
      <c r="B16" s="200"/>
      <c r="C16" s="201"/>
      <c r="D16" s="201">
        <v>0</v>
      </c>
      <c r="E16" s="200"/>
      <c r="F16" s="200">
        <v>0.01</v>
      </c>
      <c r="G16" s="114"/>
    </row>
    <row r="17" spans="1:7" x14ac:dyDescent="0.25">
      <c r="A17" s="2" t="s">
        <v>212</v>
      </c>
      <c r="B17" s="106">
        <v>229</v>
      </c>
      <c r="C17" s="202">
        <v>4.4000000000000004</v>
      </c>
      <c r="D17" s="202">
        <v>1</v>
      </c>
      <c r="E17" s="106" t="s">
        <v>213</v>
      </c>
      <c r="F17" s="106" t="s">
        <v>202</v>
      </c>
      <c r="G17" s="2" t="s">
        <v>214</v>
      </c>
    </row>
    <row r="18" spans="1:7" x14ac:dyDescent="0.25">
      <c r="A18" s="2" t="s">
        <v>215</v>
      </c>
      <c r="B18" s="106">
        <v>264</v>
      </c>
      <c r="C18" s="202" t="s">
        <v>194</v>
      </c>
      <c r="D18" s="202" t="s">
        <v>194</v>
      </c>
      <c r="E18" s="106">
        <v>3.8</v>
      </c>
      <c r="F18" s="106">
        <v>0.1</v>
      </c>
      <c r="G18" s="2" t="s">
        <v>216</v>
      </c>
    </row>
    <row r="19" spans="1:7" x14ac:dyDescent="0.25">
      <c r="A19" s="2" t="s">
        <v>217</v>
      </c>
      <c r="B19" s="106">
        <v>58</v>
      </c>
      <c r="C19" s="202">
        <v>50</v>
      </c>
      <c r="D19" s="202">
        <v>0.28999999999999998</v>
      </c>
      <c r="E19" s="106" t="s">
        <v>194</v>
      </c>
      <c r="F19" s="106" t="s">
        <v>194</v>
      </c>
      <c r="G19" s="2" t="s">
        <v>207</v>
      </c>
    </row>
    <row r="20" spans="1:7" x14ac:dyDescent="0.25">
      <c r="A20" s="2" t="s">
        <v>218</v>
      </c>
      <c r="B20" s="106">
        <v>120</v>
      </c>
      <c r="C20" s="202">
        <v>10</v>
      </c>
      <c r="D20" s="202">
        <v>0.12</v>
      </c>
      <c r="E20" s="106">
        <v>10</v>
      </c>
      <c r="F20" s="106">
        <v>0.12</v>
      </c>
      <c r="G20" s="2" t="s">
        <v>219</v>
      </c>
    </row>
    <row r="21" spans="1:7" x14ac:dyDescent="0.25">
      <c r="A21" s="2" t="s">
        <v>220</v>
      </c>
      <c r="B21" s="106">
        <v>348</v>
      </c>
      <c r="C21" s="202" t="s">
        <v>194</v>
      </c>
      <c r="D21" s="202" t="s">
        <v>194</v>
      </c>
      <c r="E21" s="106">
        <v>2.9</v>
      </c>
      <c r="F21" s="106">
        <v>0.1</v>
      </c>
      <c r="G21" s="2" t="s">
        <v>216</v>
      </c>
    </row>
    <row r="22" spans="1:7" x14ac:dyDescent="0.25">
      <c r="A22" s="2" t="s">
        <v>221</v>
      </c>
      <c r="B22" s="106">
        <v>511</v>
      </c>
      <c r="C22" s="202" t="s">
        <v>194</v>
      </c>
      <c r="D22" s="202" t="s">
        <v>194</v>
      </c>
      <c r="E22" s="106">
        <v>2</v>
      </c>
      <c r="F22" s="106">
        <v>0.1</v>
      </c>
      <c r="G22" s="2" t="s">
        <v>216</v>
      </c>
    </row>
    <row r="23" spans="1:7" x14ac:dyDescent="0.25">
      <c r="A23" s="2" t="s">
        <v>222</v>
      </c>
      <c r="B23" s="106">
        <v>524</v>
      </c>
      <c r="C23" s="202" t="s">
        <v>194</v>
      </c>
      <c r="D23" s="202" t="s">
        <v>194</v>
      </c>
      <c r="E23" s="106">
        <v>1.9</v>
      </c>
      <c r="F23" s="106">
        <v>0.1</v>
      </c>
      <c r="G23" s="2" t="s">
        <v>216</v>
      </c>
    </row>
    <row r="24" spans="1:7" x14ac:dyDescent="0.25">
      <c r="A24" s="2" t="s">
        <v>223</v>
      </c>
      <c r="B24" s="106">
        <v>79</v>
      </c>
      <c r="C24" s="202">
        <v>50</v>
      </c>
      <c r="D24" s="202">
        <v>0.4</v>
      </c>
      <c r="E24" s="106" t="s">
        <v>194</v>
      </c>
      <c r="F24" s="106" t="s">
        <v>194</v>
      </c>
      <c r="G24" s="2" t="s">
        <v>205</v>
      </c>
    </row>
    <row r="25" spans="1:7" x14ac:dyDescent="0.25">
      <c r="A25" s="2" t="s">
        <v>224</v>
      </c>
      <c r="B25" s="106">
        <v>292</v>
      </c>
      <c r="C25" s="202">
        <v>3.4</v>
      </c>
      <c r="D25" s="202">
        <v>0.1</v>
      </c>
      <c r="E25" s="106">
        <v>3.4</v>
      </c>
      <c r="F25" s="106">
        <v>0.1</v>
      </c>
      <c r="G25" s="2" t="s">
        <v>225</v>
      </c>
    </row>
    <row r="26" spans="1:7" x14ac:dyDescent="0.25">
      <c r="A26" s="2" t="s">
        <v>226</v>
      </c>
      <c r="B26" s="106">
        <v>468</v>
      </c>
      <c r="C26" s="202" t="s">
        <v>194</v>
      </c>
      <c r="D26" s="202" t="s">
        <v>194</v>
      </c>
      <c r="E26" s="106">
        <v>2.1</v>
      </c>
      <c r="F26" s="106">
        <v>0.1</v>
      </c>
      <c r="G26" s="2" t="s">
        <v>216</v>
      </c>
    </row>
    <row r="27" spans="1:7" x14ac:dyDescent="0.25">
      <c r="A27" s="2" t="s">
        <v>227</v>
      </c>
      <c r="B27" s="106">
        <v>603</v>
      </c>
      <c r="C27" s="202">
        <v>1.7</v>
      </c>
      <c r="D27" s="202">
        <v>0.1</v>
      </c>
      <c r="E27" s="106" t="s">
        <v>228</v>
      </c>
      <c r="F27" s="106" t="s">
        <v>194</v>
      </c>
    </row>
    <row r="28" spans="1:7" x14ac:dyDescent="0.25">
      <c r="A28" s="2" t="s">
        <v>229</v>
      </c>
      <c r="B28" s="106">
        <v>308</v>
      </c>
      <c r="C28" s="202" t="s">
        <v>194</v>
      </c>
      <c r="D28" s="202" t="s">
        <v>194</v>
      </c>
      <c r="E28" s="106">
        <v>3.2</v>
      </c>
      <c r="F28" s="106">
        <v>0.1</v>
      </c>
      <c r="G28" s="2" t="s">
        <v>216</v>
      </c>
    </row>
    <row r="29" spans="1:7" x14ac:dyDescent="0.25">
      <c r="A29" s="2" t="s">
        <v>230</v>
      </c>
      <c r="B29" s="106">
        <v>1000</v>
      </c>
      <c r="C29" s="202" t="s">
        <v>194</v>
      </c>
      <c r="D29" s="202" t="s">
        <v>194</v>
      </c>
      <c r="E29" s="106">
        <v>0.5</v>
      </c>
      <c r="F29" s="106">
        <v>0.05</v>
      </c>
      <c r="G29" s="2" t="s">
        <v>203</v>
      </c>
    </row>
    <row r="30" spans="1:7" x14ac:dyDescent="0.25">
      <c r="A30" s="2" t="s">
        <v>231</v>
      </c>
      <c r="B30" s="106">
        <v>2000</v>
      </c>
      <c r="C30" s="202">
        <v>0.5</v>
      </c>
      <c r="D30" s="202">
        <v>0.1</v>
      </c>
      <c r="E30" s="106" t="s">
        <v>194</v>
      </c>
      <c r="F30" s="106" t="s">
        <v>194</v>
      </c>
      <c r="G30" s="2" t="s">
        <v>232</v>
      </c>
    </row>
    <row r="31" spans="1:7" x14ac:dyDescent="0.25">
      <c r="A31" s="2" t="s">
        <v>233</v>
      </c>
      <c r="B31" s="106">
        <v>288</v>
      </c>
      <c r="C31" s="202">
        <v>0.35</v>
      </c>
      <c r="D31" s="202">
        <v>0.01</v>
      </c>
      <c r="E31" s="106">
        <v>0.33500000000000002</v>
      </c>
      <c r="F31" s="106">
        <v>0.01</v>
      </c>
      <c r="G31" s="2" t="s">
        <v>234</v>
      </c>
    </row>
    <row r="32" spans="1:7" x14ac:dyDescent="0.25">
      <c r="A32" s="2" t="s">
        <v>235</v>
      </c>
      <c r="B32" s="106">
        <v>82</v>
      </c>
      <c r="C32" s="202">
        <v>50</v>
      </c>
      <c r="D32" s="202">
        <v>0.41</v>
      </c>
      <c r="E32" s="106" t="s">
        <v>194</v>
      </c>
      <c r="F32" s="106" t="s">
        <v>194</v>
      </c>
      <c r="G32" s="2" t="s">
        <v>236</v>
      </c>
    </row>
    <row r="33" spans="1:7" x14ac:dyDescent="0.25">
      <c r="A33" s="2" t="s">
        <v>237</v>
      </c>
      <c r="B33" s="106">
        <v>65</v>
      </c>
      <c r="C33" s="202">
        <v>15</v>
      </c>
      <c r="D33" s="202">
        <v>0.1</v>
      </c>
      <c r="E33" s="106">
        <v>3.1</v>
      </c>
      <c r="F33" s="106">
        <v>0.02</v>
      </c>
      <c r="G33" s="2" t="s">
        <v>214</v>
      </c>
    </row>
    <row r="34" spans="1:7" x14ac:dyDescent="0.25">
      <c r="A34" s="2" t="s">
        <v>238</v>
      </c>
      <c r="B34" s="106">
        <v>431</v>
      </c>
      <c r="C34" s="202" t="s">
        <v>194</v>
      </c>
      <c r="D34" s="202" t="s">
        <v>194</v>
      </c>
      <c r="E34" s="106">
        <v>2.2999999999999998</v>
      </c>
      <c r="F34" s="106">
        <v>0.1</v>
      </c>
      <c r="G34" s="2" t="s">
        <v>216</v>
      </c>
    </row>
    <row r="35" spans="1:7" x14ac:dyDescent="0.25">
      <c r="A35" s="2" t="s">
        <v>239</v>
      </c>
      <c r="B35" s="106">
        <v>538</v>
      </c>
      <c r="C35" s="202" t="s">
        <v>194</v>
      </c>
      <c r="D35" s="202" t="s">
        <v>194</v>
      </c>
      <c r="E35" s="106" t="s">
        <v>240</v>
      </c>
      <c r="F35" s="106" t="s">
        <v>202</v>
      </c>
      <c r="G35" s="2" t="s">
        <v>203</v>
      </c>
    </row>
    <row r="36" spans="1:7" x14ac:dyDescent="0.25">
      <c r="A36" s="2" t="s">
        <v>241</v>
      </c>
      <c r="B36" s="106">
        <v>114</v>
      </c>
      <c r="C36" s="202" t="s">
        <v>194</v>
      </c>
      <c r="D36" s="202" t="s">
        <v>194</v>
      </c>
      <c r="E36" s="106">
        <v>4.4000000000000004</v>
      </c>
      <c r="F36" s="106">
        <v>0.05</v>
      </c>
      <c r="G36" s="2" t="s">
        <v>242</v>
      </c>
    </row>
    <row r="37" spans="1:7" x14ac:dyDescent="0.25">
      <c r="A37" s="2" t="s">
        <v>243</v>
      </c>
      <c r="B37" s="106">
        <v>583</v>
      </c>
      <c r="C37" s="202" t="s">
        <v>194</v>
      </c>
      <c r="D37" s="202" t="s">
        <v>194</v>
      </c>
      <c r="E37" s="106" t="s">
        <v>244</v>
      </c>
      <c r="F37" s="106" t="s">
        <v>202</v>
      </c>
      <c r="G37" s="2" t="s">
        <v>216</v>
      </c>
    </row>
    <row r="38" spans="1:7" x14ac:dyDescent="0.25">
      <c r="A38" s="114" t="s">
        <v>245</v>
      </c>
      <c r="B38" s="200">
        <v>121</v>
      </c>
      <c r="C38" s="201">
        <v>100</v>
      </c>
      <c r="D38" s="201">
        <v>1</v>
      </c>
      <c r="E38" s="200" t="s">
        <v>194</v>
      </c>
      <c r="F38" s="200" t="s">
        <v>194</v>
      </c>
      <c r="G38" s="114" t="s">
        <v>210</v>
      </c>
    </row>
    <row r="39" spans="1:7" x14ac:dyDescent="0.25">
      <c r="A39" s="2" t="s">
        <v>246</v>
      </c>
      <c r="B39" s="106">
        <v>628</v>
      </c>
      <c r="C39" s="202">
        <v>1.6</v>
      </c>
      <c r="D39" s="202">
        <v>0.1</v>
      </c>
      <c r="E39" s="106" t="s">
        <v>247</v>
      </c>
      <c r="F39" s="106">
        <v>0.05</v>
      </c>
      <c r="G39" s="2" t="s">
        <v>248</v>
      </c>
    </row>
    <row r="40" spans="1:7" x14ac:dyDescent="0.25">
      <c r="A40" s="2" t="s">
        <v>249</v>
      </c>
      <c r="B40" s="106">
        <v>1228</v>
      </c>
      <c r="C40" s="202" t="s">
        <v>194</v>
      </c>
      <c r="D40" s="202">
        <v>0.6</v>
      </c>
      <c r="E40" s="106" t="s">
        <v>228</v>
      </c>
      <c r="F40" s="106">
        <v>0.05</v>
      </c>
      <c r="G40" s="2" t="s">
        <v>250</v>
      </c>
    </row>
    <row r="41" spans="1:7" x14ac:dyDescent="0.25">
      <c r="A41" s="114" t="s">
        <v>251</v>
      </c>
      <c r="B41" s="200">
        <v>60</v>
      </c>
      <c r="C41" s="201">
        <v>500</v>
      </c>
      <c r="D41" s="201">
        <v>3</v>
      </c>
      <c r="E41" s="200" t="s">
        <v>194</v>
      </c>
      <c r="F41" s="200" t="s">
        <v>194</v>
      </c>
      <c r="G41" s="114" t="s">
        <v>207</v>
      </c>
    </row>
    <row r="42" spans="1:7" x14ac:dyDescent="0.25">
      <c r="A42" s="2" t="s">
        <v>252</v>
      </c>
      <c r="B42" s="106">
        <v>392</v>
      </c>
      <c r="C42" s="202">
        <v>2.6</v>
      </c>
      <c r="D42" s="202">
        <v>0.1</v>
      </c>
      <c r="E42" s="106" t="s">
        <v>194</v>
      </c>
      <c r="F42" s="106" t="s">
        <v>194</v>
      </c>
      <c r="G42" s="2" t="s">
        <v>253</v>
      </c>
    </row>
    <row r="43" spans="1:7" x14ac:dyDescent="0.25">
      <c r="C43" s="203"/>
      <c r="D43" s="203"/>
    </row>
    <row r="44" spans="1:7" x14ac:dyDescent="0.25">
      <c r="C44" s="203"/>
      <c r="D44" s="203"/>
    </row>
    <row r="45" spans="1:7" x14ac:dyDescent="0.25">
      <c r="A45" s="114" t="s">
        <v>254</v>
      </c>
      <c r="C45" s="203"/>
      <c r="D45" s="203"/>
    </row>
    <row r="46" spans="1:7" x14ac:dyDescent="0.25">
      <c r="A46" s="114" t="s">
        <v>255</v>
      </c>
      <c r="C46" s="203"/>
      <c r="D46" s="203"/>
    </row>
    <row r="47" spans="1:7" x14ac:dyDescent="0.25">
      <c r="A47" s="114" t="s">
        <v>256</v>
      </c>
      <c r="C47" s="203"/>
      <c r="D47" s="203"/>
    </row>
    <row r="48" spans="1:7" x14ac:dyDescent="0.25">
      <c r="A48" s="114" t="s">
        <v>257</v>
      </c>
      <c r="C48" s="203"/>
      <c r="D48" s="203"/>
    </row>
    <row r="49" spans="1:4" x14ac:dyDescent="0.25">
      <c r="A49" s="114" t="s">
        <v>258</v>
      </c>
      <c r="C49" s="203"/>
      <c r="D49" s="203"/>
    </row>
    <row r="50" spans="1:4" x14ac:dyDescent="0.25">
      <c r="A50" s="114" t="s">
        <v>259</v>
      </c>
      <c r="C50" s="203"/>
      <c r="D50" s="203"/>
    </row>
    <row r="51" spans="1:4" x14ac:dyDescent="0.25">
      <c r="A51" s="114" t="s">
        <v>260</v>
      </c>
      <c r="C51" s="203"/>
      <c r="D51" s="203"/>
    </row>
    <row r="52" spans="1:4" x14ac:dyDescent="0.25">
      <c r="A52" s="114" t="s">
        <v>261</v>
      </c>
      <c r="C52" s="203"/>
      <c r="D52" s="203"/>
    </row>
    <row r="53" spans="1:4" x14ac:dyDescent="0.25">
      <c r="A53" s="114" t="s">
        <v>262</v>
      </c>
      <c r="C53" s="203"/>
      <c r="D53" s="203"/>
    </row>
    <row r="54" spans="1:4" x14ac:dyDescent="0.25">
      <c r="A54" s="114" t="s">
        <v>263</v>
      </c>
      <c r="C54" s="203"/>
      <c r="D54" s="203"/>
    </row>
    <row r="55" spans="1:4" x14ac:dyDescent="0.25">
      <c r="A55" s="204" t="s">
        <v>264</v>
      </c>
      <c r="C55" s="203"/>
      <c r="D55" s="203"/>
    </row>
    <row r="56" spans="1:4" x14ac:dyDescent="0.25">
      <c r="A56" s="204" t="s">
        <v>265</v>
      </c>
      <c r="C56" s="203"/>
      <c r="D56" s="203"/>
    </row>
    <row r="57" spans="1:4" x14ac:dyDescent="0.25">
      <c r="A57" s="114" t="s">
        <v>266</v>
      </c>
      <c r="C57" s="203"/>
      <c r="D57" s="203"/>
    </row>
    <row r="58" spans="1:4" x14ac:dyDescent="0.25">
      <c r="A58" s="204" t="s">
        <v>267</v>
      </c>
      <c r="C58" s="203"/>
      <c r="D58" s="203"/>
    </row>
    <row r="59" spans="1:4" x14ac:dyDescent="0.25">
      <c r="A59" s="204" t="s">
        <v>268</v>
      </c>
      <c r="C59" s="203"/>
      <c r="D59" s="203"/>
    </row>
    <row r="60" spans="1:4" x14ac:dyDescent="0.25">
      <c r="A60" s="204" t="s">
        <v>269</v>
      </c>
      <c r="C60" s="203"/>
      <c r="D60" s="203"/>
    </row>
    <row r="61" spans="1:4" x14ac:dyDescent="0.25">
      <c r="A61" s="114" t="s">
        <v>270</v>
      </c>
      <c r="C61" s="203"/>
      <c r="D61" s="203"/>
    </row>
    <row r="62" spans="1:4" x14ac:dyDescent="0.25">
      <c r="C62" s="203"/>
      <c r="D62" s="203"/>
    </row>
    <row r="63" spans="1:4" x14ac:dyDescent="0.25">
      <c r="C63" s="203"/>
      <c r="D63" s="203"/>
    </row>
    <row r="64" spans="1:4" x14ac:dyDescent="0.25">
      <c r="C64" s="203"/>
      <c r="D64" s="203"/>
    </row>
    <row r="65" spans="3:4" x14ac:dyDescent="0.25">
      <c r="C65" s="203"/>
      <c r="D65" s="203"/>
    </row>
  </sheetData>
  <mergeCells count="1">
    <mergeCell ref="G5:H5"/>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Sample Submission</vt:lpstr>
      <vt:lpstr>methods</vt:lpstr>
      <vt:lpstr>sequence</vt:lpstr>
      <vt:lpstr>screenshots</vt:lpstr>
      <vt:lpstr>Rates</vt:lpstr>
      <vt:lpstr>Concentrations</vt:lpstr>
      <vt:lpstr>Salt Tolerances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Priska von Haller</dc:creator>
  <cp:lastModifiedBy>Priska</cp:lastModifiedBy>
  <dcterms:created xsi:type="dcterms:W3CDTF">2020-10-27T14:52:23Z</dcterms:created>
  <dcterms:modified xsi:type="dcterms:W3CDTF">2021-10-29T17:00:49Z</dcterms:modified>
</cp:coreProperties>
</file>