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ska's Stuff\UWPR costcenter\UWPR_Rates\2018_2020\"/>
    </mc:Choice>
  </mc:AlternateContent>
  <bookViews>
    <workbookView xWindow="0" yWindow="0" windowWidth="38400" windowHeight="17175"/>
  </bookViews>
  <sheets>
    <sheet name="20180301" sheetId="1" r:id="rId1"/>
  </sheets>
  <externalReferences>
    <externalReference r:id="rId2"/>
    <externalReference r:id="rId3"/>
  </externalReferences>
  <definedNames>
    <definedName name="In_Out_Both_No">'[1]Selection Options'!$A$15:$A$18</definedName>
    <definedName name="rates">[2]Analysis!$I$6:$K$10</definedName>
    <definedName name="Yes_No">'[1]Selection Options'!$A$4:$A$5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N110" i="1"/>
  <c r="N109" i="1"/>
  <c r="E111" i="1"/>
  <c r="T132" i="1"/>
  <c r="S132" i="1"/>
  <c r="R132" i="1"/>
  <c r="Q132" i="1"/>
  <c r="P132" i="1"/>
  <c r="O132" i="1"/>
  <c r="N132" i="1"/>
  <c r="T131" i="1"/>
  <c r="S131" i="1"/>
  <c r="R131" i="1"/>
  <c r="Q131" i="1"/>
  <c r="P131" i="1"/>
  <c r="O131" i="1"/>
  <c r="N131" i="1"/>
  <c r="T130" i="1"/>
  <c r="S130" i="1"/>
  <c r="R130" i="1"/>
  <c r="Q130" i="1"/>
  <c r="P130" i="1"/>
  <c r="O130" i="1"/>
  <c r="N130" i="1"/>
  <c r="T129" i="1"/>
  <c r="S129" i="1"/>
  <c r="R129" i="1"/>
  <c r="Q129" i="1"/>
  <c r="P129" i="1"/>
  <c r="O129" i="1"/>
  <c r="N129" i="1"/>
  <c r="T128" i="1"/>
  <c r="S128" i="1"/>
  <c r="R128" i="1"/>
  <c r="Q128" i="1"/>
  <c r="P128" i="1"/>
  <c r="O128" i="1"/>
  <c r="N128" i="1"/>
  <c r="T127" i="1"/>
  <c r="S127" i="1"/>
  <c r="R127" i="1"/>
  <c r="Q127" i="1"/>
  <c r="P127" i="1"/>
  <c r="O127" i="1"/>
  <c r="N127" i="1"/>
  <c r="T126" i="1"/>
  <c r="S126" i="1"/>
  <c r="R126" i="1"/>
  <c r="Q126" i="1"/>
  <c r="P126" i="1"/>
  <c r="O126" i="1"/>
  <c r="N126" i="1"/>
  <c r="T125" i="1"/>
  <c r="S125" i="1"/>
  <c r="R125" i="1"/>
  <c r="Q125" i="1"/>
  <c r="P125" i="1"/>
  <c r="O125" i="1"/>
  <c r="N125" i="1"/>
  <c r="K114" i="1"/>
  <c r="K117" i="1"/>
  <c r="D118" i="1"/>
  <c r="K118" i="1"/>
  <c r="K119" i="1"/>
  <c r="K121" i="1"/>
  <c r="K125" i="1"/>
  <c r="J114" i="1"/>
  <c r="J117" i="1"/>
  <c r="J118" i="1"/>
  <c r="J119" i="1"/>
  <c r="J121" i="1"/>
  <c r="J125" i="1"/>
  <c r="I114" i="1"/>
  <c r="I117" i="1"/>
  <c r="I118" i="1"/>
  <c r="I119" i="1"/>
  <c r="I121" i="1"/>
  <c r="I125" i="1"/>
  <c r="H114" i="1"/>
  <c r="H117" i="1"/>
  <c r="H118" i="1"/>
  <c r="H119" i="1"/>
  <c r="H121" i="1"/>
  <c r="H125" i="1"/>
  <c r="G114" i="1"/>
  <c r="G117" i="1"/>
  <c r="G118" i="1"/>
  <c r="G119" i="1"/>
  <c r="G121" i="1"/>
  <c r="G125" i="1"/>
  <c r="F114" i="1"/>
  <c r="F117" i="1"/>
  <c r="F118" i="1"/>
  <c r="F119" i="1"/>
  <c r="F121" i="1"/>
  <c r="F125" i="1"/>
  <c r="E114" i="1"/>
  <c r="E117" i="1"/>
  <c r="E118" i="1"/>
  <c r="E119" i="1"/>
  <c r="E121" i="1"/>
  <c r="E125" i="1"/>
  <c r="T124" i="1"/>
  <c r="S124" i="1"/>
  <c r="R124" i="1"/>
  <c r="Q124" i="1"/>
  <c r="P124" i="1"/>
  <c r="O124" i="1"/>
  <c r="N124" i="1"/>
  <c r="T123" i="1"/>
  <c r="S123" i="1"/>
  <c r="R123" i="1"/>
  <c r="Q123" i="1"/>
  <c r="P123" i="1"/>
  <c r="O123" i="1"/>
  <c r="N123" i="1"/>
  <c r="K123" i="1"/>
  <c r="J123" i="1"/>
  <c r="I123" i="1"/>
  <c r="H123" i="1"/>
  <c r="G123" i="1"/>
  <c r="F123" i="1"/>
  <c r="E123" i="1"/>
  <c r="T122" i="1"/>
  <c r="S122" i="1"/>
  <c r="R122" i="1"/>
  <c r="Q122" i="1"/>
  <c r="P122" i="1"/>
  <c r="O122" i="1"/>
  <c r="N122" i="1"/>
  <c r="T121" i="1"/>
  <c r="S121" i="1"/>
  <c r="R121" i="1"/>
  <c r="Q121" i="1"/>
  <c r="P121" i="1"/>
  <c r="O121" i="1"/>
  <c r="N121" i="1"/>
  <c r="C61" i="1"/>
  <c r="C91" i="1"/>
  <c r="C121" i="1"/>
  <c r="T120" i="1"/>
  <c r="S120" i="1"/>
  <c r="R120" i="1"/>
  <c r="Q120" i="1"/>
  <c r="P120" i="1"/>
  <c r="O120" i="1"/>
  <c r="N120" i="1"/>
  <c r="C60" i="1"/>
  <c r="C90" i="1"/>
  <c r="C120" i="1"/>
  <c r="T119" i="1"/>
  <c r="S119" i="1"/>
  <c r="R119" i="1"/>
  <c r="Q119" i="1"/>
  <c r="P119" i="1"/>
  <c r="O119" i="1"/>
  <c r="N119" i="1"/>
  <c r="T118" i="1"/>
  <c r="S118" i="1"/>
  <c r="R118" i="1"/>
  <c r="Q118" i="1"/>
  <c r="P118" i="1"/>
  <c r="O118" i="1"/>
  <c r="N118" i="1"/>
  <c r="T117" i="1"/>
  <c r="S117" i="1"/>
  <c r="R117" i="1"/>
  <c r="Q117" i="1"/>
  <c r="P117" i="1"/>
  <c r="O117" i="1"/>
  <c r="N117" i="1"/>
  <c r="D117" i="1"/>
  <c r="T116" i="1"/>
  <c r="S116" i="1"/>
  <c r="R116" i="1"/>
  <c r="Q116" i="1"/>
  <c r="P116" i="1"/>
  <c r="O116" i="1"/>
  <c r="N116" i="1"/>
  <c r="T115" i="1"/>
  <c r="S115" i="1"/>
  <c r="R115" i="1"/>
  <c r="Q115" i="1"/>
  <c r="P115" i="1"/>
  <c r="O115" i="1"/>
  <c r="N115" i="1"/>
  <c r="T114" i="1"/>
  <c r="S114" i="1"/>
  <c r="R114" i="1"/>
  <c r="Q114" i="1"/>
  <c r="P114" i="1"/>
  <c r="O114" i="1"/>
  <c r="N114" i="1"/>
  <c r="C114" i="1"/>
  <c r="T113" i="1"/>
  <c r="S113" i="1"/>
  <c r="R113" i="1"/>
  <c r="Q113" i="1"/>
  <c r="P113" i="1"/>
  <c r="O113" i="1"/>
  <c r="N113" i="1"/>
  <c r="K113" i="1"/>
  <c r="J113" i="1"/>
  <c r="I113" i="1"/>
  <c r="H113" i="1"/>
  <c r="G113" i="1"/>
  <c r="F113" i="1"/>
  <c r="E113" i="1"/>
  <c r="C113" i="1"/>
  <c r="T112" i="1"/>
  <c r="S112" i="1"/>
  <c r="R112" i="1"/>
  <c r="Q112" i="1"/>
  <c r="P112" i="1"/>
  <c r="O112" i="1"/>
  <c r="N112" i="1"/>
  <c r="K112" i="1"/>
  <c r="J112" i="1"/>
  <c r="I112" i="1"/>
  <c r="H112" i="1"/>
  <c r="G112" i="1"/>
  <c r="F112" i="1"/>
  <c r="E112" i="1"/>
  <c r="C112" i="1"/>
  <c r="T111" i="1"/>
  <c r="S111" i="1"/>
  <c r="R111" i="1"/>
  <c r="Q111" i="1"/>
  <c r="P111" i="1"/>
  <c r="O111" i="1"/>
  <c r="N111" i="1"/>
  <c r="K111" i="1"/>
  <c r="J111" i="1"/>
  <c r="I111" i="1"/>
  <c r="H111" i="1"/>
  <c r="G111" i="1"/>
  <c r="F111" i="1"/>
  <c r="C111" i="1"/>
  <c r="T110" i="1"/>
  <c r="S110" i="1"/>
  <c r="R110" i="1"/>
  <c r="Q110" i="1"/>
  <c r="P110" i="1"/>
  <c r="O110" i="1"/>
  <c r="C110" i="1"/>
  <c r="T109" i="1"/>
  <c r="S109" i="1"/>
  <c r="R109" i="1"/>
  <c r="Q109" i="1"/>
  <c r="P109" i="1"/>
  <c r="O109" i="1"/>
  <c r="K108" i="1"/>
  <c r="J108" i="1"/>
  <c r="I108" i="1"/>
  <c r="H108" i="1"/>
  <c r="G108" i="1"/>
  <c r="F108" i="1"/>
  <c r="E108" i="1"/>
  <c r="T107" i="1"/>
  <c r="S107" i="1"/>
  <c r="R107" i="1"/>
  <c r="P107" i="1"/>
  <c r="O107" i="1"/>
  <c r="N107" i="1"/>
  <c r="M106" i="1"/>
  <c r="T102" i="1"/>
  <c r="S102" i="1"/>
  <c r="R102" i="1"/>
  <c r="Q102" i="1"/>
  <c r="P102" i="1"/>
  <c r="O102" i="1"/>
  <c r="N102" i="1"/>
  <c r="T101" i="1"/>
  <c r="S101" i="1"/>
  <c r="R101" i="1"/>
  <c r="Q101" i="1"/>
  <c r="P101" i="1"/>
  <c r="O101" i="1"/>
  <c r="N101" i="1"/>
  <c r="T100" i="1"/>
  <c r="S100" i="1"/>
  <c r="R100" i="1"/>
  <c r="Q100" i="1"/>
  <c r="P100" i="1"/>
  <c r="O100" i="1"/>
  <c r="N100" i="1"/>
  <c r="T99" i="1"/>
  <c r="S99" i="1"/>
  <c r="R99" i="1"/>
  <c r="Q99" i="1"/>
  <c r="P99" i="1"/>
  <c r="O99" i="1"/>
  <c r="N99" i="1"/>
  <c r="T98" i="1"/>
  <c r="S98" i="1"/>
  <c r="R98" i="1"/>
  <c r="Q98" i="1"/>
  <c r="P98" i="1"/>
  <c r="O98" i="1"/>
  <c r="N98" i="1"/>
  <c r="T97" i="1"/>
  <c r="S97" i="1"/>
  <c r="R97" i="1"/>
  <c r="Q97" i="1"/>
  <c r="P97" i="1"/>
  <c r="O97" i="1"/>
  <c r="N97" i="1"/>
  <c r="T96" i="1"/>
  <c r="S96" i="1"/>
  <c r="R96" i="1"/>
  <c r="Q96" i="1"/>
  <c r="P96" i="1"/>
  <c r="O96" i="1"/>
  <c r="N96" i="1"/>
  <c r="T95" i="1"/>
  <c r="S95" i="1"/>
  <c r="R95" i="1"/>
  <c r="Q95" i="1"/>
  <c r="P95" i="1"/>
  <c r="O95" i="1"/>
  <c r="N95" i="1"/>
  <c r="K84" i="1"/>
  <c r="K87" i="1"/>
  <c r="D88" i="1"/>
  <c r="K88" i="1"/>
  <c r="K89" i="1"/>
  <c r="K91" i="1"/>
  <c r="K95" i="1"/>
  <c r="J84" i="1"/>
  <c r="J87" i="1"/>
  <c r="J88" i="1"/>
  <c r="J89" i="1"/>
  <c r="J91" i="1"/>
  <c r="J95" i="1"/>
  <c r="I84" i="1"/>
  <c r="I87" i="1"/>
  <c r="I88" i="1"/>
  <c r="I89" i="1"/>
  <c r="I91" i="1"/>
  <c r="I95" i="1"/>
  <c r="H84" i="1"/>
  <c r="H87" i="1"/>
  <c r="H88" i="1"/>
  <c r="H89" i="1"/>
  <c r="H91" i="1"/>
  <c r="H95" i="1"/>
  <c r="G84" i="1"/>
  <c r="G87" i="1"/>
  <c r="G88" i="1"/>
  <c r="G89" i="1"/>
  <c r="G91" i="1"/>
  <c r="G95" i="1"/>
  <c r="F84" i="1"/>
  <c r="F87" i="1"/>
  <c r="F88" i="1"/>
  <c r="F89" i="1"/>
  <c r="F91" i="1"/>
  <c r="F95" i="1"/>
  <c r="E84" i="1"/>
  <c r="E87" i="1"/>
  <c r="E88" i="1"/>
  <c r="E89" i="1"/>
  <c r="E91" i="1"/>
  <c r="E95" i="1"/>
  <c r="T94" i="1"/>
  <c r="S94" i="1"/>
  <c r="R94" i="1"/>
  <c r="Q94" i="1"/>
  <c r="P94" i="1"/>
  <c r="O94" i="1"/>
  <c r="N94" i="1"/>
  <c r="T93" i="1"/>
  <c r="S93" i="1"/>
  <c r="R93" i="1"/>
  <c r="Q93" i="1"/>
  <c r="P93" i="1"/>
  <c r="O93" i="1"/>
  <c r="N93" i="1"/>
  <c r="K93" i="1"/>
  <c r="J93" i="1"/>
  <c r="I93" i="1"/>
  <c r="H93" i="1"/>
  <c r="G93" i="1"/>
  <c r="F93" i="1"/>
  <c r="E93" i="1"/>
  <c r="T92" i="1"/>
  <c r="S92" i="1"/>
  <c r="R92" i="1"/>
  <c r="Q92" i="1"/>
  <c r="P92" i="1"/>
  <c r="O92" i="1"/>
  <c r="N92" i="1"/>
  <c r="T91" i="1"/>
  <c r="S91" i="1"/>
  <c r="R91" i="1"/>
  <c r="Q91" i="1"/>
  <c r="P91" i="1"/>
  <c r="O91" i="1"/>
  <c r="N91" i="1"/>
  <c r="T90" i="1"/>
  <c r="S90" i="1"/>
  <c r="R90" i="1"/>
  <c r="Q90" i="1"/>
  <c r="P90" i="1"/>
  <c r="O90" i="1"/>
  <c r="N90" i="1"/>
  <c r="T89" i="1"/>
  <c r="S89" i="1"/>
  <c r="R89" i="1"/>
  <c r="Q89" i="1"/>
  <c r="P89" i="1"/>
  <c r="O89" i="1"/>
  <c r="N89" i="1"/>
  <c r="T88" i="1"/>
  <c r="S88" i="1"/>
  <c r="R88" i="1"/>
  <c r="Q88" i="1"/>
  <c r="P88" i="1"/>
  <c r="O88" i="1"/>
  <c r="N88" i="1"/>
  <c r="T87" i="1"/>
  <c r="S87" i="1"/>
  <c r="R87" i="1"/>
  <c r="Q87" i="1"/>
  <c r="P87" i="1"/>
  <c r="O87" i="1"/>
  <c r="N87" i="1"/>
  <c r="D87" i="1"/>
  <c r="T86" i="1"/>
  <c r="S86" i="1"/>
  <c r="R86" i="1"/>
  <c r="Q86" i="1"/>
  <c r="P86" i="1"/>
  <c r="O86" i="1"/>
  <c r="N86" i="1"/>
  <c r="T85" i="1"/>
  <c r="S85" i="1"/>
  <c r="R85" i="1"/>
  <c r="Q85" i="1"/>
  <c r="P85" i="1"/>
  <c r="O85" i="1"/>
  <c r="N85" i="1"/>
  <c r="T84" i="1"/>
  <c r="S84" i="1"/>
  <c r="R84" i="1"/>
  <c r="Q84" i="1"/>
  <c r="P84" i="1"/>
  <c r="O84" i="1"/>
  <c r="N84" i="1"/>
  <c r="C84" i="1"/>
  <c r="T83" i="1"/>
  <c r="S83" i="1"/>
  <c r="R83" i="1"/>
  <c r="Q83" i="1"/>
  <c r="P83" i="1"/>
  <c r="O83" i="1"/>
  <c r="N83" i="1"/>
  <c r="K83" i="1"/>
  <c r="J83" i="1"/>
  <c r="I83" i="1"/>
  <c r="H83" i="1"/>
  <c r="G83" i="1"/>
  <c r="F83" i="1"/>
  <c r="E83" i="1"/>
  <c r="C83" i="1"/>
  <c r="T82" i="1"/>
  <c r="S82" i="1"/>
  <c r="R82" i="1"/>
  <c r="Q82" i="1"/>
  <c r="P82" i="1"/>
  <c r="O82" i="1"/>
  <c r="N82" i="1"/>
  <c r="K82" i="1"/>
  <c r="J82" i="1"/>
  <c r="I82" i="1"/>
  <c r="H82" i="1"/>
  <c r="G82" i="1"/>
  <c r="F82" i="1"/>
  <c r="E82" i="1"/>
  <c r="C82" i="1"/>
  <c r="T81" i="1"/>
  <c r="S81" i="1"/>
  <c r="R81" i="1"/>
  <c r="Q81" i="1"/>
  <c r="P81" i="1"/>
  <c r="O81" i="1"/>
  <c r="N81" i="1"/>
  <c r="K81" i="1"/>
  <c r="J81" i="1"/>
  <c r="I81" i="1"/>
  <c r="H81" i="1"/>
  <c r="G81" i="1"/>
  <c r="F81" i="1"/>
  <c r="E81" i="1"/>
  <c r="C81" i="1"/>
  <c r="T80" i="1"/>
  <c r="S80" i="1"/>
  <c r="R80" i="1"/>
  <c r="Q80" i="1"/>
  <c r="P80" i="1"/>
  <c r="O80" i="1"/>
  <c r="N80" i="1"/>
  <c r="C80" i="1"/>
  <c r="T79" i="1"/>
  <c r="S79" i="1"/>
  <c r="R79" i="1"/>
  <c r="Q79" i="1"/>
  <c r="P79" i="1"/>
  <c r="O79" i="1"/>
  <c r="N79" i="1"/>
  <c r="K78" i="1"/>
  <c r="J78" i="1"/>
  <c r="I78" i="1"/>
  <c r="H78" i="1"/>
  <c r="G78" i="1"/>
  <c r="F78" i="1"/>
  <c r="E78" i="1"/>
  <c r="T77" i="1"/>
  <c r="S77" i="1"/>
  <c r="R77" i="1"/>
  <c r="Q77" i="1"/>
  <c r="P77" i="1"/>
  <c r="O77" i="1"/>
  <c r="N77" i="1"/>
  <c r="M76" i="1"/>
  <c r="T72" i="1"/>
  <c r="S72" i="1"/>
  <c r="R72" i="1"/>
  <c r="Q72" i="1"/>
  <c r="P72" i="1"/>
  <c r="O72" i="1"/>
  <c r="N72" i="1"/>
  <c r="T71" i="1"/>
  <c r="S71" i="1"/>
  <c r="R71" i="1"/>
  <c r="Q71" i="1"/>
  <c r="P71" i="1"/>
  <c r="O71" i="1"/>
  <c r="N71" i="1"/>
  <c r="T70" i="1"/>
  <c r="S70" i="1"/>
  <c r="R70" i="1"/>
  <c r="Q70" i="1"/>
  <c r="P70" i="1"/>
  <c r="O70" i="1"/>
  <c r="N70" i="1"/>
  <c r="T69" i="1"/>
  <c r="S69" i="1"/>
  <c r="R69" i="1"/>
  <c r="Q69" i="1"/>
  <c r="P69" i="1"/>
  <c r="O69" i="1"/>
  <c r="N69" i="1"/>
  <c r="T68" i="1"/>
  <c r="S68" i="1"/>
  <c r="R68" i="1"/>
  <c r="Q68" i="1"/>
  <c r="P68" i="1"/>
  <c r="O68" i="1"/>
  <c r="N68" i="1"/>
  <c r="T67" i="1"/>
  <c r="S67" i="1"/>
  <c r="R67" i="1"/>
  <c r="Q67" i="1"/>
  <c r="P67" i="1"/>
  <c r="O67" i="1"/>
  <c r="N67" i="1"/>
  <c r="T66" i="1"/>
  <c r="S66" i="1"/>
  <c r="R66" i="1"/>
  <c r="Q66" i="1"/>
  <c r="P66" i="1"/>
  <c r="O66" i="1"/>
  <c r="N66" i="1"/>
  <c r="T65" i="1"/>
  <c r="S65" i="1"/>
  <c r="R65" i="1"/>
  <c r="Q65" i="1"/>
  <c r="P65" i="1"/>
  <c r="O65" i="1"/>
  <c r="N65" i="1"/>
  <c r="K54" i="1"/>
  <c r="K57" i="1"/>
  <c r="D58" i="1"/>
  <c r="K58" i="1"/>
  <c r="K59" i="1"/>
  <c r="K61" i="1"/>
  <c r="K65" i="1"/>
  <c r="J54" i="1"/>
  <c r="J57" i="1"/>
  <c r="J58" i="1"/>
  <c r="J59" i="1"/>
  <c r="J61" i="1"/>
  <c r="J65" i="1"/>
  <c r="I54" i="1"/>
  <c r="I57" i="1"/>
  <c r="I58" i="1"/>
  <c r="I59" i="1"/>
  <c r="I61" i="1"/>
  <c r="I65" i="1"/>
  <c r="H54" i="1"/>
  <c r="H57" i="1"/>
  <c r="H58" i="1"/>
  <c r="H59" i="1"/>
  <c r="H61" i="1"/>
  <c r="H65" i="1"/>
  <c r="G54" i="1"/>
  <c r="G57" i="1"/>
  <c r="G58" i="1"/>
  <c r="G59" i="1"/>
  <c r="G61" i="1"/>
  <c r="G65" i="1"/>
  <c r="F54" i="1"/>
  <c r="F57" i="1"/>
  <c r="F58" i="1"/>
  <c r="F59" i="1"/>
  <c r="F61" i="1"/>
  <c r="F65" i="1"/>
  <c r="E54" i="1"/>
  <c r="E57" i="1"/>
  <c r="E58" i="1"/>
  <c r="E59" i="1"/>
  <c r="E61" i="1"/>
  <c r="E65" i="1"/>
  <c r="T64" i="1"/>
  <c r="S64" i="1"/>
  <c r="R64" i="1"/>
  <c r="Q64" i="1"/>
  <c r="P64" i="1"/>
  <c r="O64" i="1"/>
  <c r="N64" i="1"/>
  <c r="T63" i="1"/>
  <c r="S63" i="1"/>
  <c r="R63" i="1"/>
  <c r="Q63" i="1"/>
  <c r="P63" i="1"/>
  <c r="O63" i="1"/>
  <c r="N63" i="1"/>
  <c r="K63" i="1"/>
  <c r="J63" i="1"/>
  <c r="I63" i="1"/>
  <c r="H63" i="1"/>
  <c r="G63" i="1"/>
  <c r="F63" i="1"/>
  <c r="E63" i="1"/>
  <c r="T62" i="1"/>
  <c r="S62" i="1"/>
  <c r="R62" i="1"/>
  <c r="Q62" i="1"/>
  <c r="P62" i="1"/>
  <c r="O62" i="1"/>
  <c r="N62" i="1"/>
  <c r="T61" i="1"/>
  <c r="S61" i="1"/>
  <c r="R61" i="1"/>
  <c r="Q61" i="1"/>
  <c r="P61" i="1"/>
  <c r="O61" i="1"/>
  <c r="N61" i="1"/>
  <c r="T60" i="1"/>
  <c r="S60" i="1"/>
  <c r="R60" i="1"/>
  <c r="Q60" i="1"/>
  <c r="P60" i="1"/>
  <c r="O60" i="1"/>
  <c r="N60" i="1"/>
  <c r="T59" i="1"/>
  <c r="S59" i="1"/>
  <c r="R59" i="1"/>
  <c r="Q59" i="1"/>
  <c r="P59" i="1"/>
  <c r="O59" i="1"/>
  <c r="N59" i="1"/>
  <c r="C59" i="1"/>
  <c r="T58" i="1"/>
  <c r="S58" i="1"/>
  <c r="R58" i="1"/>
  <c r="Q58" i="1"/>
  <c r="P58" i="1"/>
  <c r="O58" i="1"/>
  <c r="N58" i="1"/>
  <c r="C58" i="1"/>
  <c r="T57" i="1"/>
  <c r="S57" i="1"/>
  <c r="R57" i="1"/>
  <c r="Q57" i="1"/>
  <c r="P57" i="1"/>
  <c r="O57" i="1"/>
  <c r="N57" i="1"/>
  <c r="D57" i="1"/>
  <c r="C57" i="1"/>
  <c r="T56" i="1"/>
  <c r="S56" i="1"/>
  <c r="R56" i="1"/>
  <c r="Q56" i="1"/>
  <c r="P56" i="1"/>
  <c r="O56" i="1"/>
  <c r="N56" i="1"/>
  <c r="T55" i="1"/>
  <c r="S55" i="1"/>
  <c r="R55" i="1"/>
  <c r="Q55" i="1"/>
  <c r="P55" i="1"/>
  <c r="O55" i="1"/>
  <c r="N55" i="1"/>
  <c r="T54" i="1"/>
  <c r="S54" i="1"/>
  <c r="R54" i="1"/>
  <c r="Q54" i="1"/>
  <c r="P54" i="1"/>
  <c r="O54" i="1"/>
  <c r="N54" i="1"/>
  <c r="C54" i="1"/>
  <c r="T53" i="1"/>
  <c r="S53" i="1"/>
  <c r="R53" i="1"/>
  <c r="Q53" i="1"/>
  <c r="P53" i="1"/>
  <c r="O53" i="1"/>
  <c r="N53" i="1"/>
  <c r="K53" i="1"/>
  <c r="J53" i="1"/>
  <c r="I53" i="1"/>
  <c r="H53" i="1"/>
  <c r="G53" i="1"/>
  <c r="F53" i="1"/>
  <c r="E53" i="1"/>
  <c r="C53" i="1"/>
  <c r="T52" i="1"/>
  <c r="S52" i="1"/>
  <c r="R52" i="1"/>
  <c r="Q52" i="1"/>
  <c r="P52" i="1"/>
  <c r="O52" i="1"/>
  <c r="N52" i="1"/>
  <c r="K52" i="1"/>
  <c r="J52" i="1"/>
  <c r="I52" i="1"/>
  <c r="H52" i="1"/>
  <c r="G52" i="1"/>
  <c r="F52" i="1"/>
  <c r="E52" i="1"/>
  <c r="C52" i="1"/>
  <c r="T51" i="1"/>
  <c r="S51" i="1"/>
  <c r="R51" i="1"/>
  <c r="Q51" i="1"/>
  <c r="P51" i="1"/>
  <c r="O51" i="1"/>
  <c r="N51" i="1"/>
  <c r="K51" i="1"/>
  <c r="J51" i="1"/>
  <c r="I51" i="1"/>
  <c r="H51" i="1"/>
  <c r="G51" i="1"/>
  <c r="F51" i="1"/>
  <c r="E51" i="1"/>
  <c r="C51" i="1"/>
  <c r="T50" i="1"/>
  <c r="S50" i="1"/>
  <c r="R50" i="1"/>
  <c r="Q50" i="1"/>
  <c r="P50" i="1"/>
  <c r="O50" i="1"/>
  <c r="N50" i="1"/>
  <c r="C50" i="1"/>
  <c r="T49" i="1"/>
  <c r="S49" i="1"/>
  <c r="R49" i="1"/>
  <c r="Q49" i="1"/>
  <c r="P49" i="1"/>
  <c r="O49" i="1"/>
  <c r="N49" i="1"/>
  <c r="K48" i="1"/>
  <c r="J48" i="1"/>
  <c r="I48" i="1"/>
  <c r="H48" i="1"/>
  <c r="G48" i="1"/>
  <c r="F48" i="1"/>
  <c r="E48" i="1"/>
  <c r="T47" i="1"/>
  <c r="S47" i="1"/>
  <c r="R47" i="1"/>
  <c r="Q47" i="1"/>
  <c r="P47" i="1"/>
  <c r="O47" i="1"/>
  <c r="N47" i="1"/>
  <c r="M46" i="1"/>
  <c r="T42" i="1"/>
  <c r="S42" i="1"/>
  <c r="R42" i="1"/>
  <c r="Q42" i="1"/>
  <c r="P42" i="1"/>
  <c r="O42" i="1"/>
  <c r="N42" i="1"/>
  <c r="T41" i="1"/>
  <c r="S41" i="1"/>
  <c r="R41" i="1"/>
  <c r="Q41" i="1"/>
  <c r="P41" i="1"/>
  <c r="O41" i="1"/>
  <c r="N41" i="1"/>
  <c r="T40" i="1"/>
  <c r="S40" i="1"/>
  <c r="R40" i="1"/>
  <c r="Q40" i="1"/>
  <c r="P40" i="1"/>
  <c r="O40" i="1"/>
  <c r="N40" i="1"/>
  <c r="T39" i="1"/>
  <c r="S39" i="1"/>
  <c r="R39" i="1"/>
  <c r="Q39" i="1"/>
  <c r="P39" i="1"/>
  <c r="O39" i="1"/>
  <c r="N39" i="1"/>
  <c r="T38" i="1"/>
  <c r="S38" i="1"/>
  <c r="R38" i="1"/>
  <c r="Q38" i="1"/>
  <c r="P38" i="1"/>
  <c r="O38" i="1"/>
  <c r="N38" i="1"/>
  <c r="T37" i="1"/>
  <c r="S37" i="1"/>
  <c r="R37" i="1"/>
  <c r="Q37" i="1"/>
  <c r="P37" i="1"/>
  <c r="O37" i="1"/>
  <c r="N37" i="1"/>
  <c r="T36" i="1"/>
  <c r="S36" i="1"/>
  <c r="R36" i="1"/>
  <c r="Q36" i="1"/>
  <c r="P36" i="1"/>
  <c r="O36" i="1"/>
  <c r="N36" i="1"/>
  <c r="T35" i="1"/>
  <c r="S35" i="1"/>
  <c r="R35" i="1"/>
  <c r="Q35" i="1"/>
  <c r="P35" i="1"/>
  <c r="O35" i="1"/>
  <c r="N35" i="1"/>
  <c r="K24" i="1"/>
  <c r="K27" i="1"/>
  <c r="D28" i="1"/>
  <c r="T26" i="1"/>
  <c r="K28" i="1"/>
  <c r="K29" i="1"/>
  <c r="K31" i="1"/>
  <c r="K35" i="1"/>
  <c r="J24" i="1"/>
  <c r="J27" i="1"/>
  <c r="S26" i="1"/>
  <c r="J28" i="1"/>
  <c r="J29" i="1"/>
  <c r="J31" i="1"/>
  <c r="J35" i="1"/>
  <c r="I24" i="1"/>
  <c r="I27" i="1"/>
  <c r="R26" i="1"/>
  <c r="I28" i="1"/>
  <c r="I29" i="1"/>
  <c r="I31" i="1"/>
  <c r="I35" i="1"/>
  <c r="H24" i="1"/>
  <c r="H27" i="1"/>
  <c r="Q26" i="1"/>
  <c r="H28" i="1"/>
  <c r="H29" i="1"/>
  <c r="H31" i="1"/>
  <c r="H35" i="1"/>
  <c r="G24" i="1"/>
  <c r="G27" i="1"/>
  <c r="P26" i="1"/>
  <c r="G28" i="1"/>
  <c r="G29" i="1"/>
  <c r="G31" i="1"/>
  <c r="G35" i="1"/>
  <c r="F24" i="1"/>
  <c r="F27" i="1"/>
  <c r="O26" i="1"/>
  <c r="F28" i="1"/>
  <c r="F29" i="1"/>
  <c r="F31" i="1"/>
  <c r="F35" i="1"/>
  <c r="E27" i="1"/>
  <c r="N26" i="1"/>
  <c r="E28" i="1"/>
  <c r="E29" i="1"/>
  <c r="E31" i="1"/>
  <c r="E35" i="1"/>
  <c r="T34" i="1"/>
  <c r="S34" i="1"/>
  <c r="R34" i="1"/>
  <c r="Q34" i="1"/>
  <c r="P34" i="1"/>
  <c r="O34" i="1"/>
  <c r="N34" i="1"/>
  <c r="T33" i="1"/>
  <c r="S33" i="1"/>
  <c r="R33" i="1"/>
  <c r="Q33" i="1"/>
  <c r="P33" i="1"/>
  <c r="O33" i="1"/>
  <c r="N33" i="1"/>
  <c r="K33" i="1"/>
  <c r="J33" i="1"/>
  <c r="I33" i="1"/>
  <c r="H33" i="1"/>
  <c r="G33" i="1"/>
  <c r="F33" i="1"/>
  <c r="E33" i="1"/>
  <c r="T32" i="1"/>
  <c r="S32" i="1"/>
  <c r="R32" i="1"/>
  <c r="Q32" i="1"/>
  <c r="P32" i="1"/>
  <c r="O32" i="1"/>
  <c r="N32" i="1"/>
  <c r="T31" i="1"/>
  <c r="S31" i="1"/>
  <c r="R31" i="1"/>
  <c r="Q31" i="1"/>
  <c r="P31" i="1"/>
  <c r="O31" i="1"/>
  <c r="N31" i="1"/>
  <c r="T30" i="1"/>
  <c r="S30" i="1"/>
  <c r="R30" i="1"/>
  <c r="Q30" i="1"/>
  <c r="P30" i="1"/>
  <c r="O30" i="1"/>
  <c r="N30" i="1"/>
  <c r="T29" i="1"/>
  <c r="S29" i="1"/>
  <c r="R29" i="1"/>
  <c r="Q29" i="1"/>
  <c r="P29" i="1"/>
  <c r="O29" i="1"/>
  <c r="N29" i="1"/>
  <c r="T28" i="1"/>
  <c r="S28" i="1"/>
  <c r="R28" i="1"/>
  <c r="Q28" i="1"/>
  <c r="P28" i="1"/>
  <c r="O28" i="1"/>
  <c r="N28" i="1"/>
  <c r="T27" i="1"/>
  <c r="S27" i="1"/>
  <c r="R27" i="1"/>
  <c r="Q27" i="1"/>
  <c r="P27" i="1"/>
  <c r="O27" i="1"/>
  <c r="N27" i="1"/>
  <c r="D27" i="1"/>
  <c r="T25" i="1"/>
  <c r="S25" i="1"/>
  <c r="R25" i="1"/>
  <c r="Q25" i="1"/>
  <c r="P25" i="1"/>
  <c r="O25" i="1"/>
  <c r="N25" i="1"/>
  <c r="T24" i="1"/>
  <c r="S24" i="1"/>
  <c r="R24" i="1"/>
  <c r="Q24" i="1"/>
  <c r="P24" i="1"/>
  <c r="O24" i="1"/>
  <c r="N24" i="1"/>
  <c r="T23" i="1"/>
  <c r="S23" i="1"/>
  <c r="R23" i="1"/>
  <c r="Q23" i="1"/>
  <c r="P23" i="1"/>
  <c r="O23" i="1"/>
  <c r="N23" i="1"/>
  <c r="K23" i="1"/>
  <c r="J23" i="1"/>
  <c r="I23" i="1"/>
  <c r="H23" i="1"/>
  <c r="G23" i="1"/>
  <c r="F23" i="1"/>
  <c r="T22" i="1"/>
  <c r="S22" i="1"/>
  <c r="R22" i="1"/>
  <c r="Q22" i="1"/>
  <c r="P22" i="1"/>
  <c r="O22" i="1"/>
  <c r="N22" i="1"/>
  <c r="K22" i="1"/>
  <c r="J22" i="1"/>
  <c r="I22" i="1"/>
  <c r="H22" i="1"/>
  <c r="G22" i="1"/>
  <c r="F22" i="1"/>
  <c r="T21" i="1"/>
  <c r="S21" i="1"/>
  <c r="R21" i="1"/>
  <c r="Q21" i="1"/>
  <c r="P21" i="1"/>
  <c r="O21" i="1"/>
  <c r="N21" i="1"/>
  <c r="K21" i="1"/>
  <c r="J21" i="1"/>
  <c r="I21" i="1"/>
  <c r="H21" i="1"/>
  <c r="G21" i="1"/>
  <c r="F21" i="1"/>
  <c r="T20" i="1"/>
  <c r="S20" i="1"/>
  <c r="R20" i="1"/>
  <c r="Q20" i="1"/>
  <c r="P20" i="1"/>
  <c r="O20" i="1"/>
  <c r="N20" i="1"/>
  <c r="T19" i="1"/>
  <c r="S19" i="1"/>
  <c r="R19" i="1"/>
  <c r="Q19" i="1"/>
  <c r="P19" i="1"/>
  <c r="O19" i="1"/>
  <c r="N19" i="1"/>
  <c r="T17" i="1"/>
  <c r="S17" i="1"/>
  <c r="R17" i="1"/>
  <c r="P17" i="1"/>
  <c r="O17" i="1"/>
  <c r="N17" i="1"/>
  <c r="M16" i="1"/>
  <c r="T13" i="1"/>
  <c r="S13" i="1"/>
  <c r="R13" i="1"/>
  <c r="P13" i="1"/>
  <c r="O13" i="1"/>
  <c r="N13" i="1"/>
  <c r="E13" i="1"/>
  <c r="E12" i="1"/>
  <c r="E11" i="1"/>
  <c r="B11" i="1"/>
</calcChain>
</file>

<file path=xl/sharedStrings.xml><?xml version="1.0" encoding="utf-8"?>
<sst xmlns="http://schemas.openxmlformats.org/spreadsheetml/2006/main" count="127" uniqueCount="53">
  <si>
    <t>Rates effective 3/1/2018 subject to change without notice</t>
  </si>
  <si>
    <t>revised3/5/2018</t>
  </si>
  <si>
    <t>Instrumentation:</t>
  </si>
  <si>
    <t>TSQA:  TSQ Access</t>
  </si>
  <si>
    <t>TSQV:  TSQ Vantage</t>
  </si>
  <si>
    <t>OT1:      Orbitrap XL</t>
  </si>
  <si>
    <t>QE+:        Q Exactive plus</t>
  </si>
  <si>
    <t>Elite:</t>
  </si>
  <si>
    <t>Orbitrap Velos Elite</t>
  </si>
  <si>
    <t>Fusion:     Orbitrap Fusion</t>
  </si>
  <si>
    <t>Lumos:     Orbitrap Fusion Lumos</t>
  </si>
  <si>
    <t xml:space="preserve">Click on the link below to find the rates </t>
  </si>
  <si>
    <t>for a detailed description check out our website:</t>
  </si>
  <si>
    <t>Fee-For-Service:</t>
  </si>
  <si>
    <t>Resources</t>
  </si>
  <si>
    <t>Complete Rate-Table</t>
  </si>
  <si>
    <t>UW Internal Rates Without Labor</t>
  </si>
  <si>
    <t>actual</t>
  </si>
  <si>
    <t>Rates per block</t>
  </si>
  <si>
    <t>Elite</t>
  </si>
  <si>
    <t>Rate</t>
  </si>
  <si>
    <t>Description</t>
  </si>
  <si>
    <t>hrs/block</t>
  </si>
  <si>
    <t>TSQA</t>
  </si>
  <si>
    <t>TSQV</t>
  </si>
  <si>
    <t>OT1</t>
  </si>
  <si>
    <t>QE +</t>
  </si>
  <si>
    <t>Fusion</t>
  </si>
  <si>
    <t>Lumos</t>
  </si>
  <si>
    <t>hrs</t>
  </si>
  <si>
    <t>total</t>
  </si>
  <si>
    <t>HR</t>
  </si>
  <si>
    <t>Hourly Rate</t>
  </si>
  <si>
    <t>HD</t>
  </si>
  <si>
    <t>Half Day block (10am-2pm or 2pm-6pm) 4hrs</t>
  </si>
  <si>
    <t>WD</t>
  </si>
  <si>
    <t>Whole Day block (10am-6pm) 8 hrs</t>
  </si>
  <si>
    <t>ON</t>
  </si>
  <si>
    <t>Over Night block (2pm-10am) 20 hrs</t>
  </si>
  <si>
    <t>WD &amp; ON</t>
  </si>
  <si>
    <t>consecutive 24hr block (10am-10am)</t>
  </si>
  <si>
    <t>Enter the number of hours here:</t>
  </si>
  <si>
    <t>number of 24hr blocks:</t>
  </si>
  <si>
    <t>plus n hours:</t>
  </si>
  <si>
    <t>Total instrument time:</t>
  </si>
  <si>
    <t>Setup fee per consecutive time block</t>
  </si>
  <si>
    <t>Total Cost:</t>
  </si>
  <si>
    <t>Non-refundable sign up fee of 10% is applied when instrument time is scheduled via the web portal:</t>
  </si>
  <si>
    <t>The remaining 90% of the total cost will be applied only if instrument time is used, i.e. not canceled by user:</t>
  </si>
  <si>
    <t>total cost:</t>
  </si>
  <si>
    <t>UW Internal Rates With Additional Labor</t>
  </si>
  <si>
    <t>External Billing Rates - Non Profit With Additional Labor</t>
  </si>
  <si>
    <t>External Billing Rates - Commercial With Additional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</si>
</sst>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.00_);_(&quot;$&quot;* \(#,##0.00\);_(&quot;$&quot;* &quot;-&quot;_);_(@_)"/>
  </numFmts>
  <fonts count="2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i/>
      <sz val="14"/>
      <color theme="5" tint="-0.249977111117893"/>
      <name val="Arial Narrow"/>
      <family val="2"/>
    </font>
    <font>
      <b/>
      <i/>
      <sz val="11"/>
      <color theme="5" tint="-0.249977111117893"/>
      <name val="Arial Narrow"/>
      <family val="2"/>
    </font>
    <font>
      <sz val="8"/>
      <name val="Arial Narrow"/>
      <family val="2"/>
    </font>
    <font>
      <sz val="12"/>
      <name val="Arial Narrow"/>
      <family val="2"/>
    </font>
    <font>
      <sz val="11"/>
      <color theme="0" tint="-0.34998626667073579"/>
      <name val="Times New Roman"/>
      <family val="1"/>
    </font>
    <font>
      <b/>
      <i/>
      <u/>
      <sz val="12"/>
      <color rgb="FF002060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i/>
      <sz val="11"/>
      <color theme="0" tint="-0.34998626667073579"/>
      <name val="Arial Narrow"/>
      <family val="2"/>
    </font>
    <font>
      <i/>
      <sz val="10"/>
      <color theme="0" tint="-0.34998626667073579"/>
      <name val="Arial Narrow"/>
      <family val="2"/>
    </font>
    <font>
      <b/>
      <i/>
      <sz val="14"/>
      <color theme="0"/>
      <name val="Arial Narrow"/>
      <family val="2"/>
    </font>
    <font>
      <i/>
      <sz val="14"/>
      <color theme="0" tint="-0.34998626667073579"/>
      <name val="Arial Narrow"/>
      <family val="2"/>
    </font>
    <font>
      <sz val="10"/>
      <color theme="0" tint="-0.34998626667073579"/>
      <name val="Arial Narrow"/>
      <family val="2"/>
    </font>
    <font>
      <b/>
      <sz val="10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color rgb="FF0070C0"/>
      <name val="Arial Narrow"/>
      <family val="2"/>
    </font>
    <font>
      <sz val="10"/>
      <color theme="0" tint="-0.14999847407452621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26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1" applyFont="1" applyFill="1"/>
    <xf numFmtId="0" fontId="3" fillId="2" borderId="0" xfId="1" applyFont="1" applyFill="1" applyBorder="1"/>
    <xf numFmtId="0" fontId="1" fillId="2" borderId="0" xfId="1" applyFill="1"/>
    <xf numFmtId="0" fontId="5" fillId="2" borderId="0" xfId="1" applyFont="1" applyFill="1"/>
    <xf numFmtId="0" fontId="6" fillId="2" borderId="0" xfId="1" applyFont="1" applyFill="1" applyBorder="1"/>
    <xf numFmtId="0" fontId="7" fillId="2" borderId="0" xfId="1" applyFont="1" applyFill="1"/>
    <xf numFmtId="0" fontId="8" fillId="2" borderId="0" xfId="1" applyFont="1" applyFill="1"/>
    <xf numFmtId="0" fontId="8" fillId="2" borderId="0" xfId="1" applyFont="1" applyFill="1" applyBorder="1"/>
    <xf numFmtId="0" fontId="9" fillId="2" borderId="0" xfId="2" applyFill="1" applyAlignment="1" applyProtection="1"/>
    <xf numFmtId="0" fontId="8" fillId="2" borderId="0" xfId="1" applyFont="1" applyFill="1" applyAlignment="1">
      <alignment horizontal="right"/>
    </xf>
    <xf numFmtId="0" fontId="9" fillId="2" borderId="0" xfId="2" applyFill="1" applyBorder="1" applyAlignment="1" applyProtection="1"/>
    <xf numFmtId="0" fontId="10" fillId="2" borderId="0" xfId="1" applyFont="1" applyFill="1"/>
    <xf numFmtId="0" fontId="11" fillId="2" borderId="0" xfId="1" applyFont="1" applyFill="1" applyBorder="1" applyAlignment="1">
      <alignment horizontal="center"/>
    </xf>
    <xf numFmtId="0" fontId="12" fillId="3" borderId="1" xfId="1" applyFont="1" applyFill="1" applyBorder="1"/>
    <xf numFmtId="0" fontId="1" fillId="3" borderId="2" xfId="1" applyFill="1" applyBorder="1"/>
    <xf numFmtId="0" fontId="1" fillId="3" borderId="3" xfId="1" applyFill="1" applyBorder="1"/>
    <xf numFmtId="0" fontId="13" fillId="4" borderId="0" xfId="1" applyFont="1" applyFill="1" applyBorder="1"/>
    <xf numFmtId="0" fontId="14" fillId="4" borderId="0" xfId="1" applyFont="1" applyFill="1" applyBorder="1"/>
    <xf numFmtId="0" fontId="1" fillId="3" borderId="4" xfId="1" applyFill="1" applyBorder="1"/>
    <xf numFmtId="0" fontId="15" fillId="3" borderId="0" xfId="1" applyFont="1" applyFill="1" applyBorder="1"/>
    <xf numFmtId="0" fontId="15" fillId="3" borderId="0" xfId="1" applyFont="1" applyFill="1" applyBorder="1" applyAlignment="1">
      <alignment horizontal="center"/>
    </xf>
    <xf numFmtId="0" fontId="15" fillId="3" borderId="5" xfId="1" applyFont="1" applyFill="1" applyBorder="1"/>
    <xf numFmtId="0" fontId="14" fillId="4" borderId="0" xfId="1" applyFont="1" applyFill="1" applyBorder="1" applyAlignment="1">
      <alignment horizontal="center"/>
    </xf>
    <xf numFmtId="0" fontId="15" fillId="3" borderId="6" xfId="1" applyFont="1" applyFill="1" applyBorder="1"/>
    <xf numFmtId="0" fontId="15" fillId="3" borderId="7" xfId="1" applyFont="1" applyFill="1" applyBorder="1"/>
    <xf numFmtId="0" fontId="15" fillId="3" borderId="7" xfId="1" applyFont="1" applyFill="1" applyBorder="1" applyAlignment="1">
      <alignment horizontal="center"/>
    </xf>
    <xf numFmtId="0" fontId="15" fillId="3" borderId="8" xfId="1" applyFont="1" applyFill="1" applyBorder="1" applyAlignment="1">
      <alignment horizontal="center"/>
    </xf>
    <xf numFmtId="0" fontId="15" fillId="2" borderId="6" xfId="1" applyFont="1" applyFill="1" applyBorder="1"/>
    <xf numFmtId="0" fontId="15" fillId="2" borderId="7" xfId="1" applyFont="1" applyFill="1" applyBorder="1"/>
    <xf numFmtId="0" fontId="15" fillId="2" borderId="7" xfId="1" applyFont="1" applyFill="1" applyBorder="1" applyAlignment="1">
      <alignment horizontal="center"/>
    </xf>
    <xf numFmtId="0" fontId="15" fillId="2" borderId="8" xfId="1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164" fontId="14" fillId="0" borderId="0" xfId="1" applyNumberFormat="1" applyFont="1" applyFill="1" applyBorder="1"/>
    <xf numFmtId="0" fontId="16" fillId="0" borderId="9" xfId="1" applyFont="1" applyBorder="1" applyAlignment="1">
      <alignment horizontal="center"/>
    </xf>
    <xf numFmtId="0" fontId="16" fillId="4" borderId="9" xfId="1" applyFont="1" applyFill="1" applyBorder="1"/>
    <xf numFmtId="0" fontId="17" fillId="0" borderId="9" xfId="1" applyFont="1" applyBorder="1" applyAlignment="1">
      <alignment horizontal="center"/>
    </xf>
    <xf numFmtId="164" fontId="16" fillId="0" borderId="9" xfId="1" applyNumberFormat="1" applyFont="1" applyBorder="1" applyAlignment="1">
      <alignment horizontal="center"/>
    </xf>
    <xf numFmtId="164" fontId="14" fillId="4" borderId="0" xfId="1" applyNumberFormat="1" applyFont="1" applyFill="1" applyBorder="1"/>
    <xf numFmtId="0" fontId="16" fillId="0" borderId="10" xfId="1" applyFont="1" applyBorder="1" applyAlignment="1">
      <alignment horizontal="center"/>
    </xf>
    <xf numFmtId="0" fontId="16" fillId="4" borderId="10" xfId="1" applyFont="1" applyFill="1" applyBorder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164" fontId="16" fillId="2" borderId="0" xfId="1" applyNumberFormat="1" applyFont="1" applyFill="1" applyBorder="1" applyAlignment="1">
      <alignment horizontal="center"/>
    </xf>
    <xf numFmtId="0" fontId="18" fillId="2" borderId="0" xfId="1" applyFont="1" applyFill="1" applyBorder="1" applyAlignment="1">
      <alignment horizontal="left"/>
    </xf>
    <xf numFmtId="37" fontId="18" fillId="5" borderId="0" xfId="1" applyNumberFormat="1" applyFont="1" applyFill="1" applyBorder="1" applyAlignment="1">
      <alignment horizontal="center"/>
    </xf>
    <xf numFmtId="164" fontId="1" fillId="2" borderId="0" xfId="1" applyNumberFormat="1" applyFill="1"/>
    <xf numFmtId="0" fontId="19" fillId="2" borderId="1" xfId="1" applyFont="1" applyFill="1" applyBorder="1"/>
    <xf numFmtId="37" fontId="19" fillId="2" borderId="2" xfId="1" applyNumberFormat="1" applyFont="1" applyFill="1" applyBorder="1" applyAlignment="1">
      <alignment horizontal="center"/>
    </xf>
    <xf numFmtId="164" fontId="19" fillId="2" borderId="2" xfId="1" applyNumberFormat="1" applyFont="1" applyFill="1" applyBorder="1" applyAlignment="1">
      <alignment horizontal="center"/>
    </xf>
    <xf numFmtId="164" fontId="19" fillId="2" borderId="3" xfId="1" applyNumberFormat="1" applyFont="1" applyFill="1" applyBorder="1" applyAlignment="1">
      <alignment horizontal="center"/>
    </xf>
    <xf numFmtId="0" fontId="19" fillId="2" borderId="6" xfId="1" applyFont="1" applyFill="1" applyBorder="1"/>
    <xf numFmtId="37" fontId="19" fillId="2" borderId="7" xfId="1" applyNumberFormat="1" applyFont="1" applyFill="1" applyBorder="1" applyAlignment="1">
      <alignment horizontal="center"/>
    </xf>
    <xf numFmtId="164" fontId="19" fillId="2" borderId="7" xfId="1" applyNumberFormat="1" applyFont="1" applyFill="1" applyBorder="1" applyAlignment="1">
      <alignment horizontal="center"/>
    </xf>
    <xf numFmtId="164" fontId="19" fillId="2" borderId="8" xfId="1" applyNumberFormat="1" applyFont="1" applyFill="1" applyBorder="1" applyAlignment="1">
      <alignment horizontal="center"/>
    </xf>
    <xf numFmtId="0" fontId="20" fillId="2" borderId="11" xfId="1" applyFont="1" applyFill="1" applyBorder="1"/>
    <xf numFmtId="0" fontId="20" fillId="2" borderId="12" xfId="1" applyFont="1" applyFill="1" applyBorder="1" applyAlignment="1">
      <alignment horizontal="center"/>
    </xf>
    <xf numFmtId="164" fontId="20" fillId="2" borderId="10" xfId="1" applyNumberFormat="1" applyFont="1" applyFill="1" applyBorder="1" applyAlignment="1">
      <alignment horizontal="center"/>
    </xf>
    <xf numFmtId="0" fontId="16" fillId="2" borderId="4" xfId="1" applyFont="1" applyFill="1" applyBorder="1"/>
    <xf numFmtId="37" fontId="16" fillId="2" borderId="0" xfId="1" applyNumberFormat="1" applyFont="1" applyFill="1" applyBorder="1" applyAlignment="1">
      <alignment horizontal="center"/>
    </xf>
    <xf numFmtId="164" fontId="16" fillId="2" borderId="9" xfId="1" applyNumberFormat="1" applyFont="1" applyFill="1" applyBorder="1" applyAlignment="1">
      <alignment horizontal="center"/>
    </xf>
    <xf numFmtId="0" fontId="21" fillId="2" borderId="13" xfId="1" applyFont="1" applyFill="1" applyBorder="1"/>
    <xf numFmtId="0" fontId="21" fillId="2" borderId="14" xfId="1" applyFont="1" applyFill="1" applyBorder="1" applyAlignment="1">
      <alignment horizontal="center"/>
    </xf>
    <xf numFmtId="164" fontId="21" fillId="2" borderId="15" xfId="1" applyNumberFormat="1" applyFont="1" applyFill="1" applyBorder="1" applyAlignment="1">
      <alignment horizontal="center"/>
    </xf>
    <xf numFmtId="0" fontId="16" fillId="2" borderId="0" xfId="1" applyFont="1" applyFill="1"/>
    <xf numFmtId="42" fontId="16" fillId="2" borderId="0" xfId="1" applyNumberFormat="1" applyFont="1" applyFill="1" applyBorder="1" applyAlignment="1">
      <alignment horizontal="center"/>
    </xf>
    <xf numFmtId="4" fontId="16" fillId="2" borderId="0" xfId="1" applyNumberFormat="1" applyFont="1" applyFill="1" applyAlignment="1">
      <alignment horizontal="center"/>
    </xf>
    <xf numFmtId="44" fontId="6" fillId="2" borderId="0" xfId="1" applyNumberFormat="1" applyFont="1" applyFill="1" applyBorder="1"/>
    <xf numFmtId="0" fontId="16" fillId="3" borderId="2" xfId="1" applyFont="1" applyFill="1" applyBorder="1"/>
    <xf numFmtId="42" fontId="16" fillId="3" borderId="2" xfId="1" applyNumberFormat="1" applyFont="1" applyFill="1" applyBorder="1"/>
    <xf numFmtId="4" fontId="16" fillId="3" borderId="2" xfId="1" applyNumberFormat="1" applyFont="1" applyFill="1" applyBorder="1" applyAlignment="1">
      <alignment horizontal="center"/>
    </xf>
    <xf numFmtId="4" fontId="16" fillId="3" borderId="3" xfId="1" applyNumberFormat="1" applyFont="1" applyFill="1" applyBorder="1" applyAlignment="1">
      <alignment horizontal="center"/>
    </xf>
    <xf numFmtId="0" fontId="22" fillId="3" borderId="0" xfId="1" applyFont="1" applyFill="1" applyBorder="1"/>
    <xf numFmtId="4" fontId="22" fillId="3" borderId="0" xfId="1" applyNumberFormat="1" applyFont="1" applyFill="1" applyBorder="1" applyAlignment="1">
      <alignment horizontal="center"/>
    </xf>
    <xf numFmtId="4" fontId="22" fillId="3" borderId="5" xfId="1" applyNumberFormat="1" applyFont="1" applyFill="1" applyBorder="1" applyAlignment="1">
      <alignment horizontal="center"/>
    </xf>
    <xf numFmtId="0" fontId="15" fillId="3" borderId="4" xfId="1" applyFont="1" applyFill="1" applyBorder="1"/>
    <xf numFmtId="0" fontId="15" fillId="3" borderId="5" xfId="1" applyFont="1" applyFill="1" applyBorder="1" applyAlignment="1">
      <alignment horizontal="center"/>
    </xf>
    <xf numFmtId="0" fontId="16" fillId="2" borderId="6" xfId="1" applyFont="1" applyFill="1" applyBorder="1"/>
    <xf numFmtId="0" fontId="16" fillId="2" borderId="7" xfId="1" applyFont="1" applyFill="1" applyBorder="1"/>
    <xf numFmtId="0" fontId="16" fillId="2" borderId="8" xfId="1" applyFont="1" applyFill="1" applyBorder="1"/>
    <xf numFmtId="164" fontId="16" fillId="0" borderId="10" xfId="1" applyNumberFormat="1" applyFont="1" applyBorder="1" applyAlignment="1">
      <alignment horizontal="center"/>
    </xf>
    <xf numFmtId="44" fontId="16" fillId="2" borderId="0" xfId="1" applyNumberFormat="1" applyFont="1" applyFill="1" applyBorder="1" applyAlignment="1">
      <alignment horizontal="center"/>
    </xf>
    <xf numFmtId="0" fontId="12" fillId="6" borderId="1" xfId="1" applyFont="1" applyFill="1" applyBorder="1"/>
    <xf numFmtId="0" fontId="16" fillId="6" borderId="2" xfId="1" applyFont="1" applyFill="1" applyBorder="1"/>
    <xf numFmtId="4" fontId="16" fillId="6" borderId="2" xfId="1" applyNumberFormat="1" applyFont="1" applyFill="1" applyBorder="1" applyAlignment="1">
      <alignment horizontal="center"/>
    </xf>
    <xf numFmtId="4" fontId="16" fillId="6" borderId="3" xfId="1" applyNumberFormat="1" applyFont="1" applyFill="1" applyBorder="1" applyAlignment="1">
      <alignment horizontal="center"/>
    </xf>
    <xf numFmtId="0" fontId="13" fillId="7" borderId="0" xfId="1" applyFont="1" applyFill="1" applyBorder="1"/>
    <xf numFmtId="0" fontId="14" fillId="7" borderId="0" xfId="1" applyFont="1" applyFill="1" applyBorder="1"/>
    <xf numFmtId="0" fontId="1" fillId="6" borderId="4" xfId="1" applyFill="1" applyBorder="1"/>
    <xf numFmtId="0" fontId="22" fillId="6" borderId="0" xfId="1" applyFont="1" applyFill="1" applyBorder="1"/>
    <xf numFmtId="0" fontId="15" fillId="6" borderId="0" xfId="1" applyFont="1" applyFill="1" applyBorder="1" applyAlignment="1">
      <alignment horizontal="center"/>
    </xf>
    <xf numFmtId="0" fontId="15" fillId="6" borderId="0" xfId="1" applyFont="1" applyFill="1" applyBorder="1"/>
    <xf numFmtId="4" fontId="22" fillId="6" borderId="0" xfId="1" applyNumberFormat="1" applyFont="1" applyFill="1" applyBorder="1" applyAlignment="1">
      <alignment horizontal="center"/>
    </xf>
    <xf numFmtId="4" fontId="22" fillId="6" borderId="5" xfId="1" applyNumberFormat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5" fillId="6" borderId="4" xfId="1" applyFont="1" applyFill="1" applyBorder="1"/>
    <xf numFmtId="0" fontId="15" fillId="6" borderId="5" xfId="1" applyFont="1" applyFill="1" applyBorder="1" applyAlignment="1">
      <alignment horizontal="center"/>
    </xf>
    <xf numFmtId="0" fontId="16" fillId="2" borderId="11" xfId="1" applyFont="1" applyFill="1" applyBorder="1"/>
    <xf numFmtId="0" fontId="16" fillId="2" borderId="16" xfId="1" applyFont="1" applyFill="1" applyBorder="1"/>
    <xf numFmtId="4" fontId="16" fillId="2" borderId="16" xfId="1" applyNumberFormat="1" applyFont="1" applyFill="1" applyBorder="1" applyAlignment="1">
      <alignment horizontal="center"/>
    </xf>
    <xf numFmtId="4" fontId="16" fillId="2" borderId="12" xfId="1" applyNumberFormat="1" applyFont="1" applyFill="1" applyBorder="1" applyAlignment="1">
      <alignment horizontal="center"/>
    </xf>
    <xf numFmtId="0" fontId="16" fillId="7" borderId="10" xfId="1" applyFont="1" applyFill="1" applyBorder="1"/>
    <xf numFmtId="44" fontId="16" fillId="0" borderId="10" xfId="1" applyNumberFormat="1" applyFont="1" applyBorder="1" applyAlignment="1">
      <alignment horizontal="center"/>
    </xf>
    <xf numFmtId="0" fontId="16" fillId="7" borderId="9" xfId="1" applyFont="1" applyFill="1" applyBorder="1"/>
    <xf numFmtId="164" fontId="14" fillId="7" borderId="0" xfId="1" applyNumberFormat="1" applyFont="1" applyFill="1" applyBorder="1"/>
    <xf numFmtId="0" fontId="16" fillId="0" borderId="17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44" fontId="1" fillId="2" borderId="0" xfId="1" applyNumberFormat="1" applyFill="1"/>
    <xf numFmtId="0" fontId="1" fillId="2" borderId="0" xfId="1" applyFill="1" applyBorder="1"/>
    <xf numFmtId="0" fontId="1" fillId="6" borderId="2" xfId="1" applyFill="1" applyBorder="1"/>
    <xf numFmtId="0" fontId="15" fillId="6" borderId="2" xfId="1" applyFont="1" applyFill="1" applyBorder="1" applyAlignment="1">
      <alignment horizontal="right"/>
    </xf>
    <xf numFmtId="0" fontId="15" fillId="6" borderId="2" xfId="1" applyFont="1" applyFill="1" applyBorder="1" applyAlignment="1">
      <alignment horizontal="center"/>
    </xf>
    <xf numFmtId="0" fontId="15" fillId="6" borderId="6" xfId="1" applyFont="1" applyFill="1" applyBorder="1"/>
    <xf numFmtId="0" fontId="15" fillId="6" borderId="7" xfId="1" applyFont="1" applyFill="1" applyBorder="1"/>
    <xf numFmtId="0" fontId="15" fillId="6" borderId="7" xfId="1" applyFont="1" applyFill="1" applyBorder="1" applyAlignment="1">
      <alignment horizontal="center"/>
    </xf>
    <xf numFmtId="0" fontId="15" fillId="6" borderId="8" xfId="1" applyFont="1" applyFill="1" applyBorder="1" applyAlignment="1">
      <alignment horizontal="center"/>
    </xf>
    <xf numFmtId="4" fontId="16" fillId="2" borderId="7" xfId="1" applyNumberFormat="1" applyFont="1" applyFill="1" applyBorder="1" applyAlignment="1">
      <alignment horizontal="center"/>
    </xf>
    <xf numFmtId="4" fontId="16" fillId="2" borderId="8" xfId="1" applyNumberFormat="1" applyFont="1" applyFill="1" applyBorder="1" applyAlignment="1">
      <alignment horizontal="center"/>
    </xf>
    <xf numFmtId="44" fontId="16" fillId="0" borderId="9" xfId="1" applyNumberFormat="1" applyFont="1" applyBorder="1" applyAlignment="1">
      <alignment horizontal="center"/>
    </xf>
    <xf numFmtId="0" fontId="1" fillId="2" borderId="0" xfId="1" applyFill="1" applyAlignment="1">
      <alignment horizontal="left"/>
    </xf>
    <xf numFmtId="44" fontId="16" fillId="2" borderId="9" xfId="1" applyNumberFormat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left" vertical="center" wrapText="1"/>
    </xf>
    <xf numFmtId="0" fontId="16" fillId="4" borderId="9" xfId="1" applyFont="1" applyFill="1" applyBorder="1" applyAlignment="1">
      <alignment horizontal="left" vertical="center" wrapText="1"/>
    </xf>
    <xf numFmtId="0" fontId="9" fillId="2" borderId="0" xfId="2" applyFill="1" applyAlignment="1" applyProtection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76200</xdr:rowOff>
    </xdr:from>
    <xdr:to>
      <xdr:col>10</xdr:col>
      <xdr:colOff>180975</xdr:colOff>
      <xdr:row>7</xdr:row>
      <xdr:rowOff>104775</xdr:rowOff>
    </xdr:to>
    <xdr:grpSp>
      <xdr:nvGrpSpPr>
        <xdr:cNvPr id="2" name="Group 3"/>
        <xdr:cNvGrpSpPr>
          <a:grpSpLocks/>
        </xdr:cNvGrpSpPr>
      </xdr:nvGrpSpPr>
      <xdr:grpSpPr bwMode="auto">
        <a:xfrm>
          <a:off x="257175" y="314325"/>
          <a:ext cx="8829675" cy="1228725"/>
          <a:chOff x="307293" y="838199"/>
          <a:chExt cx="7334250" cy="1290743"/>
        </a:xfrm>
      </xdr:grpSpPr>
      <xdr:sp macro="" textlink="">
        <xdr:nvSpPr>
          <xdr:cNvPr id="3" name="TextBox 6"/>
          <xdr:cNvSpPr txBox="1"/>
        </xdr:nvSpPr>
        <xdr:spPr>
          <a:xfrm>
            <a:off x="918480" y="1288458"/>
            <a:ext cx="1824302" cy="30017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/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/>
                </a:solidFill>
              </a:rPr>
              <a:t>10am           –               2pm</a:t>
            </a:r>
          </a:p>
        </xdr:txBody>
      </xdr:sp>
      <xdr:sp macro="" textlink="">
        <xdr:nvSpPr>
          <xdr:cNvPr id="4" name="TextBox 7"/>
          <xdr:cNvSpPr txBox="1"/>
        </xdr:nvSpPr>
        <xdr:spPr>
          <a:xfrm>
            <a:off x="2742783" y="1288458"/>
            <a:ext cx="1833563" cy="30017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/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/>
                </a:solidFill>
              </a:rPr>
              <a:t>2pm                 –          6pm</a:t>
            </a:r>
          </a:p>
        </xdr:txBody>
      </xdr:sp>
      <xdr:sp macro="" textlink="">
        <xdr:nvSpPr>
          <xdr:cNvPr id="5" name="TextBox 8"/>
          <xdr:cNvSpPr txBox="1"/>
        </xdr:nvSpPr>
        <xdr:spPr>
          <a:xfrm>
            <a:off x="4576345" y="1288458"/>
            <a:ext cx="3065198" cy="300173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/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>
                <a:solidFill>
                  <a:schemeClr val="tx1"/>
                </a:solidFill>
              </a:rPr>
              <a:t>6pm                              –                  </a:t>
            </a:r>
            <a:r>
              <a:rPr lang="en-US" sz="1200" baseline="0">
                <a:solidFill>
                  <a:schemeClr val="tx1"/>
                </a:solidFill>
              </a:rPr>
              <a:t>  </a:t>
            </a:r>
            <a:r>
              <a:rPr lang="en-US" sz="1200">
                <a:solidFill>
                  <a:schemeClr val="tx1"/>
                </a:solidFill>
              </a:rPr>
              <a:t>            10am</a:t>
            </a:r>
          </a:p>
        </xdr:txBody>
      </xdr:sp>
      <xdr:sp macro="" textlink="">
        <xdr:nvSpPr>
          <xdr:cNvPr id="6" name="TextBox 16"/>
          <xdr:cNvSpPr txBox="1"/>
        </xdr:nvSpPr>
        <xdr:spPr>
          <a:xfrm>
            <a:off x="307293" y="838199"/>
            <a:ext cx="1602052" cy="3001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Start at 10am Mon -Fri</a:t>
            </a:r>
          </a:p>
        </xdr:txBody>
      </xdr:sp>
      <xdr:cxnSp macro="">
        <xdr:nvCxnSpPr>
          <xdr:cNvPr id="7" name="Straight Arrow Connector 6"/>
          <xdr:cNvCxnSpPr/>
        </xdr:nvCxnSpPr>
        <xdr:spPr>
          <a:xfrm flipH="1">
            <a:off x="918481" y="1098349"/>
            <a:ext cx="0" cy="190109"/>
          </a:xfrm>
          <a:prstGeom prst="straightConnector1">
            <a:avLst/>
          </a:prstGeom>
          <a:ln w="254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18"/>
          <xdr:cNvSpPr txBox="1"/>
        </xdr:nvSpPr>
        <xdr:spPr>
          <a:xfrm>
            <a:off x="2057512" y="838199"/>
            <a:ext cx="1565010" cy="3001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Start at 2pm Mon - Fri</a:t>
            </a:r>
          </a:p>
        </xdr:txBody>
      </xdr:sp>
      <xdr:cxnSp macro="">
        <xdr:nvCxnSpPr>
          <xdr:cNvPr id="9" name="Straight Arrow Connector 8"/>
          <xdr:cNvCxnSpPr/>
        </xdr:nvCxnSpPr>
        <xdr:spPr>
          <a:xfrm flipH="1">
            <a:off x="2742783" y="1098349"/>
            <a:ext cx="0" cy="190109"/>
          </a:xfrm>
          <a:prstGeom prst="straightConnector1">
            <a:avLst/>
          </a:prstGeom>
          <a:ln w="25400">
            <a:solidFill>
              <a:srgbClr val="C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25"/>
          <xdr:cNvSpPr txBox="1"/>
        </xdr:nvSpPr>
        <xdr:spPr>
          <a:xfrm>
            <a:off x="307293" y="1828769"/>
            <a:ext cx="1296458" cy="3001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End at 10am 24/7</a:t>
            </a:r>
          </a:p>
        </xdr:txBody>
      </xdr:sp>
      <xdr:cxnSp macro="">
        <xdr:nvCxnSpPr>
          <xdr:cNvPr id="11" name="Straight Arrow Connector 10"/>
          <xdr:cNvCxnSpPr/>
        </xdr:nvCxnSpPr>
        <xdr:spPr>
          <a:xfrm flipH="1" flipV="1">
            <a:off x="918481" y="1608642"/>
            <a:ext cx="0" cy="190109"/>
          </a:xfrm>
          <a:prstGeom prst="straightConnector1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28"/>
          <xdr:cNvSpPr txBox="1"/>
        </xdr:nvSpPr>
        <xdr:spPr>
          <a:xfrm>
            <a:off x="2131595" y="1798752"/>
            <a:ext cx="1231635" cy="3001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End at 2pm 24/7</a:t>
            </a:r>
          </a:p>
        </xdr:txBody>
      </xdr:sp>
      <xdr:cxnSp macro="">
        <xdr:nvCxnSpPr>
          <xdr:cNvPr id="13" name="Straight Arrow Connector 12"/>
          <xdr:cNvCxnSpPr/>
        </xdr:nvCxnSpPr>
        <xdr:spPr>
          <a:xfrm flipH="1" flipV="1">
            <a:off x="2733522" y="1578625"/>
            <a:ext cx="9260" cy="190109"/>
          </a:xfrm>
          <a:prstGeom prst="straightConnector1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30"/>
          <xdr:cNvSpPr txBox="1"/>
        </xdr:nvSpPr>
        <xdr:spPr>
          <a:xfrm>
            <a:off x="3965158" y="1798752"/>
            <a:ext cx="1231635" cy="30017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/>
              <a:t>End at 6pm 24/7</a:t>
            </a:r>
          </a:p>
        </xdr:txBody>
      </xdr:sp>
      <xdr:cxnSp macro="">
        <xdr:nvCxnSpPr>
          <xdr:cNvPr id="15" name="Straight Arrow Connector 14"/>
          <xdr:cNvCxnSpPr/>
        </xdr:nvCxnSpPr>
        <xdr:spPr>
          <a:xfrm flipH="1" flipV="1">
            <a:off x="4567085" y="1578625"/>
            <a:ext cx="9260" cy="190109"/>
          </a:xfrm>
          <a:prstGeom prst="straightConnector1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247650</xdr:colOff>
      <xdr:row>0</xdr:row>
      <xdr:rowOff>156210</xdr:rowOff>
    </xdr:from>
    <xdr:ext cx="3905250" cy="2183880"/>
    <xdr:sp macro="" textlink="">
      <xdr:nvSpPr>
        <xdr:cNvPr id="16" name="TextBox 15"/>
        <xdr:cNvSpPr txBox="1"/>
      </xdr:nvSpPr>
      <xdr:spPr>
        <a:xfrm>
          <a:off x="9153525" y="156210"/>
          <a:ext cx="3905250" cy="21838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Instrument time can be scheduled in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4hrs blocks (am (10am-2pm) or pm (2pm-6pm)),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8hrs blocks (10am - 6pm),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one 4hr plus one over night block (2pm-10am)  and </a:t>
          </a:r>
        </a:p>
        <a:p>
          <a:pPr lvl="1"/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24hr blocks (starting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at 10am or 2pm)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.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Instrument time can start either 10am or 2pm Mon-Fri. </a:t>
          </a: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End times can be 10am, 2pm and 6pm 7 days a week. </a:t>
          </a:r>
        </a:p>
        <a:p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 Consecutive instrument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time is charged based on hourly rates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     plus one setup charge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 10% sign up fee is non refundable</a:t>
          </a:r>
        </a:p>
        <a:p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 Cancellation time is 48hrs prior to start 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roups\fin-mgmt\MAA\Self%20Sustaining%20Processes\Service%20&amp;%20Recharge%20Centers\Student_work_file\James\Old%20Versions%20of%20Rate%20Proposal%20Template\Recharge%20Data%20Collection%20Surve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45220%20GS%20UWPR%20fr%20MT%2020171228-%20MAA%20approved_withUWPRtab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er - General"/>
      <sheetName val="Center - Space"/>
      <sheetName val="Center - Equip"/>
      <sheetName val="Asset - Tag - Section"/>
      <sheetName val="Selection Options"/>
      <sheetName val="Data Table"/>
    </sheetNames>
    <sheetDataSet>
      <sheetData sheetId="0">
        <row r="3">
          <cell r="C3">
            <v>0</v>
          </cell>
        </row>
      </sheetData>
      <sheetData sheetId="1"/>
      <sheetData sheetId="2"/>
      <sheetData sheetId="3"/>
      <sheetData sheetId="4">
        <row r="4">
          <cell r="A4" t="str">
            <v>Yes</v>
          </cell>
        </row>
        <row r="5">
          <cell r="A5" t="str">
            <v>No</v>
          </cell>
        </row>
        <row r="15">
          <cell r="A15" t="str">
            <v>Did not move</v>
          </cell>
        </row>
        <row r="16">
          <cell r="A16" t="str">
            <v>Moved In</v>
          </cell>
        </row>
        <row r="17">
          <cell r="A17" t="str">
            <v>Moved Out</v>
          </cell>
        </row>
        <row r="18">
          <cell r="A18" t="str">
            <v>Moved In and Out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and Guidance"/>
      <sheetName val="General Information"/>
      <sheetName val="Center - Space"/>
      <sheetName val="Usage"/>
      <sheetName val="Salaries"/>
      <sheetName val="Depreciation"/>
      <sheetName val="Other Costs"/>
      <sheetName val="Biennium Summary"/>
      <sheetName val="Approved Rates"/>
      <sheetName val="Add'l Costs"/>
      <sheetName val="Variance Analysis Report"/>
      <sheetName val="MyFD Summary"/>
      <sheetName val="UWPR rates"/>
      <sheetName val="20180201"/>
      <sheetName val="20190201"/>
      <sheetName val="Analysis"/>
      <sheetName val="Billings 02.01.17-11.30.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I6" t="str">
            <v>Fusion</v>
          </cell>
          <cell r="J6">
            <v>13.5</v>
          </cell>
          <cell r="K6">
            <v>27</v>
          </cell>
        </row>
        <row r="7">
          <cell r="I7" t="str">
            <v>LTQ-Orbitrap-1</v>
          </cell>
          <cell r="J7">
            <v>8</v>
          </cell>
          <cell r="K7">
            <v>16</v>
          </cell>
        </row>
        <row r="8">
          <cell r="I8" t="str">
            <v>Lumos</v>
          </cell>
          <cell r="J8">
            <v>13.5</v>
          </cell>
          <cell r="K8">
            <v>27</v>
          </cell>
        </row>
        <row r="9">
          <cell r="I9" t="str">
            <v>Q</v>
          </cell>
          <cell r="J9">
            <v>13.5</v>
          </cell>
          <cell r="K9">
            <v>27</v>
          </cell>
        </row>
        <row r="10">
          <cell r="I10" t="str">
            <v>TSQ-Vantage</v>
          </cell>
          <cell r="J10">
            <v>8</v>
          </cell>
          <cell r="K10">
            <v>16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teomicsresource.washington.edu/resourc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>
      <pane ySplit="13" topLeftCell="A14" activePane="bottomLeft" state="frozen"/>
      <selection pane="bottomLeft" activeCell="D43" sqref="D43"/>
    </sheetView>
  </sheetViews>
  <sheetFormatPr defaultColWidth="9.140625" defaultRowHeight="15" x14ac:dyDescent="0.25"/>
  <cols>
    <col min="1" max="1" width="9.140625" style="5"/>
    <col min="2" max="2" width="12.42578125" style="5" customWidth="1"/>
    <col min="3" max="3" width="32.5703125" style="5" customWidth="1"/>
    <col min="4" max="4" width="9.140625" style="5"/>
    <col min="5" max="11" width="11.7109375" style="5" customWidth="1"/>
    <col min="12" max="12" width="54.140625" style="5" customWidth="1"/>
    <col min="13" max="13" width="9.140625" style="7"/>
    <col min="14" max="14" width="9.85546875" style="7" bestFit="1" customWidth="1"/>
    <col min="15" max="15" width="9.5703125" style="7" bestFit="1" customWidth="1"/>
    <col min="16" max="16" width="9.85546875" style="7" bestFit="1" customWidth="1"/>
    <col min="17" max="17" width="9.85546875" style="7" customWidth="1"/>
    <col min="18" max="18" width="9.85546875" style="7" bestFit="1" customWidth="1"/>
    <col min="19" max="19" width="9.28515625" style="7" bestFit="1" customWidth="1"/>
    <col min="20" max="20" width="9.85546875" style="7" bestFit="1" customWidth="1"/>
    <col min="21" max="21" width="9.140625" style="7"/>
    <col min="22" max="25" width="8.28515625" style="5" customWidth="1"/>
    <col min="26" max="16384" width="9.140625" style="5"/>
  </cols>
  <sheetData>
    <row r="1" spans="2:21" s="2" customFormat="1" ht="18.75" x14ac:dyDescent="0.3">
      <c r="B1" s="1" t="s">
        <v>0</v>
      </c>
      <c r="G1" s="3" t="s">
        <v>1</v>
      </c>
      <c r="H1" s="3"/>
      <c r="M1" s="4" t="s">
        <v>2</v>
      </c>
      <c r="N1" s="4"/>
      <c r="O1" s="4"/>
      <c r="P1" s="4"/>
      <c r="Q1" s="4"/>
      <c r="R1" s="4"/>
      <c r="S1" s="4"/>
      <c r="T1" s="4"/>
      <c r="U1" s="4"/>
    </row>
    <row r="2" spans="2:21" ht="15.75" x14ac:dyDescent="0.25">
      <c r="M2" s="6" t="s">
        <v>3</v>
      </c>
    </row>
    <row r="3" spans="2:21" ht="15.75" x14ac:dyDescent="0.25">
      <c r="M3" s="6" t="s">
        <v>4</v>
      </c>
    </row>
    <row r="4" spans="2:21" ht="15.75" x14ac:dyDescent="0.25">
      <c r="M4" s="6" t="s">
        <v>5</v>
      </c>
    </row>
    <row r="5" spans="2:21" ht="15.75" x14ac:dyDescent="0.25">
      <c r="M5" s="6" t="s">
        <v>6</v>
      </c>
    </row>
    <row r="6" spans="2:21" ht="15.75" x14ac:dyDescent="0.25">
      <c r="M6" s="6" t="s">
        <v>7</v>
      </c>
      <c r="N6" s="6" t="s">
        <v>8</v>
      </c>
    </row>
    <row r="7" spans="2:21" ht="15.75" x14ac:dyDescent="0.25">
      <c r="M7" s="6" t="s">
        <v>9</v>
      </c>
    </row>
    <row r="8" spans="2:21" ht="15.75" x14ac:dyDescent="0.25">
      <c r="M8" s="6" t="s">
        <v>10</v>
      </c>
    </row>
    <row r="10" spans="2:21" ht="16.5" x14ac:dyDescent="0.3">
      <c r="B10" s="8" t="s">
        <v>11</v>
      </c>
      <c r="C10" s="9"/>
      <c r="D10" s="9"/>
      <c r="E10" s="9"/>
      <c r="F10" s="9"/>
      <c r="G10" s="9"/>
      <c r="H10" s="9"/>
      <c r="I10" s="9"/>
      <c r="M10" s="10" t="s">
        <v>12</v>
      </c>
    </row>
    <row r="11" spans="2:21" ht="16.5" x14ac:dyDescent="0.3">
      <c r="B11" s="11" t="str">
        <f>B16</f>
        <v>UW Internal Rates Without Labor</v>
      </c>
      <c r="C11" s="9"/>
      <c r="D11" s="12" t="s">
        <v>13</v>
      </c>
      <c r="E11" s="125" t="str">
        <f>B46</f>
        <v>UW Internal Rates With Additional Labor</v>
      </c>
      <c r="F11" s="125"/>
      <c r="G11" s="125"/>
      <c r="H11" s="125"/>
      <c r="I11" s="125"/>
      <c r="M11" s="13" t="s">
        <v>14</v>
      </c>
    </row>
    <row r="12" spans="2:21" ht="16.5" x14ac:dyDescent="0.3">
      <c r="C12" s="9"/>
      <c r="D12" s="12" t="s">
        <v>13</v>
      </c>
      <c r="E12" s="125" t="str">
        <f>B76</f>
        <v>External Billing Rates - Non Profit With Additional Labor</v>
      </c>
      <c r="F12" s="125"/>
      <c r="G12" s="125"/>
      <c r="H12" s="125"/>
      <c r="I12" s="125"/>
      <c r="M12" s="14" t="s">
        <v>15</v>
      </c>
    </row>
    <row r="13" spans="2:21" ht="16.5" x14ac:dyDescent="0.3">
      <c r="C13" s="9"/>
      <c r="D13" s="12" t="s">
        <v>13</v>
      </c>
      <c r="E13" s="125" t="str">
        <f>B106</f>
        <v>External Billing Rates - Commercial With Additional Labor</v>
      </c>
      <c r="F13" s="125"/>
      <c r="G13" s="125"/>
      <c r="H13" s="125"/>
      <c r="I13" s="125"/>
      <c r="N13" s="15" t="str">
        <f>E18</f>
        <v>TSQA</v>
      </c>
      <c r="O13" s="15" t="str">
        <f>F18</f>
        <v>TSQV</v>
      </c>
      <c r="P13" s="15" t="str">
        <f>G18</f>
        <v>OT1</v>
      </c>
      <c r="Q13" s="15"/>
      <c r="R13" s="15" t="str">
        <f>I18</f>
        <v>QE +</v>
      </c>
      <c r="S13" s="15" t="str">
        <f>J18</f>
        <v>Fusion</v>
      </c>
      <c r="T13" s="15" t="str">
        <f>K18</f>
        <v>Lumos</v>
      </c>
    </row>
    <row r="14" spans="2:21" ht="16.5" x14ac:dyDescent="0.3">
      <c r="B14" s="9"/>
      <c r="C14" s="9"/>
      <c r="D14" s="9"/>
      <c r="E14" s="9"/>
      <c r="F14" s="9"/>
      <c r="G14" s="9"/>
      <c r="H14" s="9"/>
      <c r="M14" s="5"/>
    </row>
    <row r="15" spans="2:21" x14ac:dyDescent="0.25">
      <c r="M15" s="5"/>
    </row>
    <row r="16" spans="2:21" ht="18" x14ac:dyDescent="0.25">
      <c r="B16" s="16" t="s">
        <v>16</v>
      </c>
      <c r="C16" s="17"/>
      <c r="D16" s="17"/>
      <c r="E16" s="17"/>
      <c r="F16" s="17"/>
      <c r="G16" s="17"/>
      <c r="H16" s="17"/>
      <c r="I16" s="17"/>
      <c r="J16" s="17"/>
      <c r="K16" s="18"/>
      <c r="M16" s="19" t="str">
        <f>B16</f>
        <v>UW Internal Rates Without Labor</v>
      </c>
      <c r="N16" s="20"/>
      <c r="O16" s="20"/>
      <c r="P16" s="20"/>
      <c r="Q16" s="20"/>
      <c r="R16" s="20"/>
      <c r="S16" s="20"/>
      <c r="T16" s="20"/>
    </row>
    <row r="17" spans="1:20" x14ac:dyDescent="0.25">
      <c r="B17" s="21"/>
      <c r="C17" s="22"/>
      <c r="D17" s="23" t="s">
        <v>17</v>
      </c>
      <c r="E17" s="22" t="s">
        <v>18</v>
      </c>
      <c r="F17" s="22"/>
      <c r="G17" s="22"/>
      <c r="H17" s="22"/>
      <c r="I17" s="22"/>
      <c r="J17" s="22"/>
      <c r="K17" s="24"/>
      <c r="M17" s="25"/>
      <c r="N17" s="25" t="str">
        <f>E18</f>
        <v>TSQA</v>
      </c>
      <c r="O17" s="25" t="str">
        <f>F18</f>
        <v>TSQV</v>
      </c>
      <c r="P17" s="25" t="str">
        <f>G18</f>
        <v>OT1</v>
      </c>
      <c r="Q17" s="25" t="s">
        <v>19</v>
      </c>
      <c r="R17" s="25" t="str">
        <f>I18</f>
        <v>QE +</v>
      </c>
      <c r="S17" s="25" t="str">
        <f>J18</f>
        <v>Fusion</v>
      </c>
      <c r="T17" s="25" t="str">
        <f>K18</f>
        <v>Lumos</v>
      </c>
    </row>
    <row r="18" spans="1:20" x14ac:dyDescent="0.25">
      <c r="B18" s="26" t="s">
        <v>20</v>
      </c>
      <c r="C18" s="27" t="s">
        <v>21</v>
      </c>
      <c r="D18" s="28" t="s">
        <v>22</v>
      </c>
      <c r="E18" s="28" t="s">
        <v>23</v>
      </c>
      <c r="F18" s="28" t="s">
        <v>24</v>
      </c>
      <c r="G18" s="28" t="s">
        <v>25</v>
      </c>
      <c r="H18" s="28" t="s">
        <v>19</v>
      </c>
      <c r="I18" s="28" t="s">
        <v>26</v>
      </c>
      <c r="J18" s="28" t="s">
        <v>27</v>
      </c>
      <c r="K18" s="29" t="s">
        <v>28</v>
      </c>
      <c r="M18" s="25" t="s">
        <v>29</v>
      </c>
      <c r="N18" s="25" t="s">
        <v>30</v>
      </c>
      <c r="O18" s="25" t="s">
        <v>30</v>
      </c>
      <c r="P18" s="25" t="s">
        <v>30</v>
      </c>
      <c r="Q18" s="25" t="s">
        <v>30</v>
      </c>
      <c r="R18" s="25" t="s">
        <v>30</v>
      </c>
      <c r="S18" s="25" t="s">
        <v>30</v>
      </c>
      <c r="T18" s="25" t="s">
        <v>30</v>
      </c>
    </row>
    <row r="19" spans="1:20" x14ac:dyDescent="0.25">
      <c r="B19" s="30"/>
      <c r="C19" s="31"/>
      <c r="D19" s="32"/>
      <c r="E19" s="32"/>
      <c r="F19" s="32"/>
      <c r="G19" s="32"/>
      <c r="H19" s="32"/>
      <c r="I19" s="32"/>
      <c r="J19" s="33"/>
      <c r="K19" s="33"/>
      <c r="M19" s="34">
        <v>1</v>
      </c>
      <c r="N19" s="35">
        <f>$M19*E$20</f>
        <v>3.75</v>
      </c>
      <c r="O19" s="35">
        <f t="shared" ref="O19:T34" si="0">$M19*F$20</f>
        <v>8</v>
      </c>
      <c r="P19" s="35">
        <f t="shared" si="0"/>
        <v>8</v>
      </c>
      <c r="Q19" s="35">
        <f t="shared" si="0"/>
        <v>11.25</v>
      </c>
      <c r="R19" s="35">
        <f t="shared" si="0"/>
        <v>13.5</v>
      </c>
      <c r="S19" s="35">
        <f t="shared" si="0"/>
        <v>13.5</v>
      </c>
      <c r="T19" s="35">
        <f t="shared" si="0"/>
        <v>13.5</v>
      </c>
    </row>
    <row r="20" spans="1:20" x14ac:dyDescent="0.25">
      <c r="B20" s="36" t="s">
        <v>31</v>
      </c>
      <c r="C20" s="37" t="s">
        <v>32</v>
      </c>
      <c r="D20" s="38">
        <v>1</v>
      </c>
      <c r="E20" s="39">
        <v>3.75</v>
      </c>
      <c r="F20" s="39">
        <v>8</v>
      </c>
      <c r="G20" s="39">
        <v>8</v>
      </c>
      <c r="H20" s="39">
        <v>11.25</v>
      </c>
      <c r="I20" s="39">
        <v>13.5</v>
      </c>
      <c r="J20" s="39">
        <v>13.5</v>
      </c>
      <c r="K20" s="39">
        <v>13.5</v>
      </c>
      <c r="M20" s="34">
        <v>2</v>
      </c>
      <c r="N20" s="35">
        <f t="shared" ref="N20:T35" si="1">$M20*E$20</f>
        <v>7.5</v>
      </c>
      <c r="O20" s="35">
        <f t="shared" si="0"/>
        <v>16</v>
      </c>
      <c r="P20" s="35">
        <f t="shared" si="0"/>
        <v>16</v>
      </c>
      <c r="Q20" s="35">
        <f t="shared" si="0"/>
        <v>22.5</v>
      </c>
      <c r="R20" s="35">
        <f t="shared" si="0"/>
        <v>27</v>
      </c>
      <c r="S20" s="35">
        <f t="shared" si="0"/>
        <v>27</v>
      </c>
      <c r="T20" s="35">
        <f t="shared" si="0"/>
        <v>27</v>
      </c>
    </row>
    <row r="21" spans="1:20" x14ac:dyDescent="0.25">
      <c r="B21" s="36" t="s">
        <v>33</v>
      </c>
      <c r="C21" s="37" t="s">
        <v>34</v>
      </c>
      <c r="D21" s="38">
        <v>4</v>
      </c>
      <c r="E21" s="39">
        <f>$D21*E$20</f>
        <v>15</v>
      </c>
      <c r="F21" s="39">
        <f t="shared" ref="F21:K21" si="2">$D21*F$20</f>
        <v>32</v>
      </c>
      <c r="G21" s="39">
        <f t="shared" si="2"/>
        <v>32</v>
      </c>
      <c r="H21" s="39">
        <f t="shared" si="2"/>
        <v>45</v>
      </c>
      <c r="I21" s="39">
        <f t="shared" si="2"/>
        <v>54</v>
      </c>
      <c r="J21" s="39">
        <f t="shared" si="2"/>
        <v>54</v>
      </c>
      <c r="K21" s="39">
        <f t="shared" si="2"/>
        <v>54</v>
      </c>
      <c r="M21" s="34">
        <v>3</v>
      </c>
      <c r="N21" s="35">
        <f t="shared" si="1"/>
        <v>11.25</v>
      </c>
      <c r="O21" s="35">
        <f t="shared" si="0"/>
        <v>24</v>
      </c>
      <c r="P21" s="35">
        <f t="shared" si="0"/>
        <v>24</v>
      </c>
      <c r="Q21" s="35">
        <f t="shared" si="0"/>
        <v>33.75</v>
      </c>
      <c r="R21" s="35">
        <f t="shared" si="0"/>
        <v>40.5</v>
      </c>
      <c r="S21" s="35">
        <f t="shared" si="0"/>
        <v>40.5</v>
      </c>
      <c r="T21" s="35">
        <f t="shared" si="0"/>
        <v>40.5</v>
      </c>
    </row>
    <row r="22" spans="1:20" x14ac:dyDescent="0.25">
      <c r="B22" s="36" t="s">
        <v>35</v>
      </c>
      <c r="C22" s="37" t="s">
        <v>36</v>
      </c>
      <c r="D22" s="38">
        <v>8</v>
      </c>
      <c r="E22" s="39">
        <f>$D22*E$20</f>
        <v>30</v>
      </c>
      <c r="F22" s="39">
        <f t="shared" ref="F22:K24" si="3">$D22*F$20</f>
        <v>64</v>
      </c>
      <c r="G22" s="39">
        <f t="shared" si="3"/>
        <v>64</v>
      </c>
      <c r="H22" s="39">
        <f t="shared" si="3"/>
        <v>90</v>
      </c>
      <c r="I22" s="39">
        <f t="shared" si="3"/>
        <v>108</v>
      </c>
      <c r="J22" s="39">
        <f t="shared" si="3"/>
        <v>108</v>
      </c>
      <c r="K22" s="39">
        <f t="shared" si="3"/>
        <v>108</v>
      </c>
      <c r="M22" s="25">
        <v>4</v>
      </c>
      <c r="N22" s="40">
        <f t="shared" si="1"/>
        <v>15</v>
      </c>
      <c r="O22" s="40">
        <f t="shared" si="0"/>
        <v>32</v>
      </c>
      <c r="P22" s="40">
        <f t="shared" si="0"/>
        <v>32</v>
      </c>
      <c r="Q22" s="40">
        <f t="shared" si="0"/>
        <v>45</v>
      </c>
      <c r="R22" s="40">
        <f t="shared" si="0"/>
        <v>54</v>
      </c>
      <c r="S22" s="40">
        <f t="shared" si="0"/>
        <v>54</v>
      </c>
      <c r="T22" s="40">
        <f t="shared" si="0"/>
        <v>54</v>
      </c>
    </row>
    <row r="23" spans="1:20" x14ac:dyDescent="0.25">
      <c r="B23" s="36" t="s">
        <v>37</v>
      </c>
      <c r="C23" s="37" t="s">
        <v>38</v>
      </c>
      <c r="D23" s="38">
        <v>20</v>
      </c>
      <c r="E23" s="39">
        <f>$D23*E$20</f>
        <v>75</v>
      </c>
      <c r="F23" s="39">
        <f t="shared" si="3"/>
        <v>160</v>
      </c>
      <c r="G23" s="39">
        <f t="shared" si="3"/>
        <v>160</v>
      </c>
      <c r="H23" s="39">
        <f t="shared" si="3"/>
        <v>225</v>
      </c>
      <c r="I23" s="39">
        <f t="shared" si="3"/>
        <v>270</v>
      </c>
      <c r="J23" s="39">
        <f t="shared" si="3"/>
        <v>270</v>
      </c>
      <c r="K23" s="39">
        <f t="shared" si="3"/>
        <v>270</v>
      </c>
      <c r="M23" s="34">
        <v>5</v>
      </c>
      <c r="N23" s="35">
        <f t="shared" si="1"/>
        <v>18.75</v>
      </c>
      <c r="O23" s="35">
        <f t="shared" si="0"/>
        <v>40</v>
      </c>
      <c r="P23" s="35">
        <f t="shared" si="0"/>
        <v>40</v>
      </c>
      <c r="Q23" s="35">
        <f t="shared" si="0"/>
        <v>56.25</v>
      </c>
      <c r="R23" s="35">
        <f t="shared" si="0"/>
        <v>67.5</v>
      </c>
      <c r="S23" s="35">
        <f t="shared" si="0"/>
        <v>67.5</v>
      </c>
      <c r="T23" s="35">
        <f t="shared" si="0"/>
        <v>67.5</v>
      </c>
    </row>
    <row r="24" spans="1:20" x14ac:dyDescent="0.25">
      <c r="B24" s="41" t="s">
        <v>39</v>
      </c>
      <c r="C24" s="42" t="s">
        <v>40</v>
      </c>
      <c r="D24" s="41">
        <v>24</v>
      </c>
      <c r="E24" s="39">
        <f>$D24*E$20</f>
        <v>90</v>
      </c>
      <c r="F24" s="39">
        <f t="shared" si="3"/>
        <v>192</v>
      </c>
      <c r="G24" s="39">
        <f t="shared" si="3"/>
        <v>192</v>
      </c>
      <c r="H24" s="39">
        <f t="shared" si="3"/>
        <v>270</v>
      </c>
      <c r="I24" s="39">
        <f t="shared" si="3"/>
        <v>324</v>
      </c>
      <c r="J24" s="39">
        <f t="shared" si="3"/>
        <v>324</v>
      </c>
      <c r="K24" s="39">
        <f t="shared" si="3"/>
        <v>324</v>
      </c>
      <c r="M24" s="34">
        <v>6</v>
      </c>
      <c r="N24" s="35">
        <f t="shared" si="1"/>
        <v>22.5</v>
      </c>
      <c r="O24" s="35">
        <f t="shared" si="0"/>
        <v>48</v>
      </c>
      <c r="P24" s="35">
        <f t="shared" si="0"/>
        <v>48</v>
      </c>
      <c r="Q24" s="35">
        <f t="shared" si="0"/>
        <v>67.5</v>
      </c>
      <c r="R24" s="35">
        <f t="shared" si="0"/>
        <v>81</v>
      </c>
      <c r="S24" s="35">
        <f t="shared" si="0"/>
        <v>81</v>
      </c>
      <c r="T24" s="35">
        <f t="shared" si="0"/>
        <v>81</v>
      </c>
    </row>
    <row r="25" spans="1:20" x14ac:dyDescent="0.25">
      <c r="B25" s="43"/>
      <c r="C25" s="44"/>
      <c r="D25" s="43"/>
      <c r="E25" s="45"/>
      <c r="F25" s="45"/>
      <c r="G25" s="45"/>
      <c r="H25" s="45"/>
      <c r="I25" s="45"/>
      <c r="J25" s="45"/>
      <c r="K25" s="45"/>
      <c r="M25" s="34">
        <v>7</v>
      </c>
      <c r="N25" s="35">
        <f t="shared" si="1"/>
        <v>26.25</v>
      </c>
      <c r="O25" s="35">
        <f t="shared" si="0"/>
        <v>56</v>
      </c>
      <c r="P25" s="35">
        <f t="shared" si="0"/>
        <v>56</v>
      </c>
      <c r="Q25" s="35">
        <f t="shared" si="0"/>
        <v>78.75</v>
      </c>
      <c r="R25" s="35">
        <f t="shared" si="0"/>
        <v>94.5</v>
      </c>
      <c r="S25" s="35">
        <f t="shared" si="0"/>
        <v>94.5</v>
      </c>
      <c r="T25" s="35">
        <f t="shared" si="0"/>
        <v>94.5</v>
      </c>
    </row>
    <row r="26" spans="1:20" ht="15.75" x14ac:dyDescent="0.25">
      <c r="C26" s="46" t="s">
        <v>41</v>
      </c>
      <c r="D26" s="47">
        <v>3</v>
      </c>
      <c r="E26" s="45"/>
      <c r="F26" s="45"/>
      <c r="G26" s="48"/>
      <c r="H26" s="48"/>
      <c r="I26" s="45"/>
      <c r="J26" s="45"/>
      <c r="K26" s="45"/>
      <c r="M26" s="25">
        <v>8</v>
      </c>
      <c r="N26" s="40">
        <f t="shared" si="1"/>
        <v>30</v>
      </c>
      <c r="O26" s="40">
        <f t="shared" si="0"/>
        <v>64</v>
      </c>
      <c r="P26" s="40">
        <f t="shared" si="0"/>
        <v>64</v>
      </c>
      <c r="Q26" s="40">
        <f t="shared" si="0"/>
        <v>90</v>
      </c>
      <c r="R26" s="40">
        <f t="shared" si="0"/>
        <v>108</v>
      </c>
      <c r="S26" s="40">
        <f t="shared" si="0"/>
        <v>108</v>
      </c>
      <c r="T26" s="40">
        <f t="shared" si="0"/>
        <v>108</v>
      </c>
    </row>
    <row r="27" spans="1:20" x14ac:dyDescent="0.25">
      <c r="C27" s="49" t="s">
        <v>42</v>
      </c>
      <c r="D27" s="50">
        <f>ROUNDDOWN(D26/24,0)</f>
        <v>0</v>
      </c>
      <c r="E27" s="51">
        <f t="shared" ref="E27:K27" si="4">(ROUNDDOWN($D26/24,0))*E24</f>
        <v>0</v>
      </c>
      <c r="F27" s="51">
        <f t="shared" si="4"/>
        <v>0</v>
      </c>
      <c r="G27" s="51">
        <f t="shared" si="4"/>
        <v>0</v>
      </c>
      <c r="H27" s="51">
        <f t="shared" si="4"/>
        <v>0</v>
      </c>
      <c r="I27" s="51">
        <f t="shared" si="4"/>
        <v>0</v>
      </c>
      <c r="J27" s="51">
        <f t="shared" si="4"/>
        <v>0</v>
      </c>
      <c r="K27" s="52">
        <f t="shared" si="4"/>
        <v>0</v>
      </c>
      <c r="M27" s="34">
        <v>9</v>
      </c>
      <c r="N27" s="35">
        <f t="shared" si="1"/>
        <v>33.75</v>
      </c>
      <c r="O27" s="35">
        <f t="shared" si="0"/>
        <v>72</v>
      </c>
      <c r="P27" s="35">
        <f t="shared" si="0"/>
        <v>72</v>
      </c>
      <c r="Q27" s="35">
        <f t="shared" si="0"/>
        <v>101.25</v>
      </c>
      <c r="R27" s="35">
        <f t="shared" si="0"/>
        <v>121.5</v>
      </c>
      <c r="S27" s="35">
        <f t="shared" si="0"/>
        <v>121.5</v>
      </c>
      <c r="T27" s="35">
        <f t="shared" si="0"/>
        <v>121.5</v>
      </c>
    </row>
    <row r="28" spans="1:20" x14ac:dyDescent="0.25">
      <c r="C28" s="53" t="s">
        <v>43</v>
      </c>
      <c r="D28" s="54">
        <f>D26-(ROUNDDOWN(D26/24,0)*24)</f>
        <v>3</v>
      </c>
      <c r="E28" s="55">
        <f t="shared" ref="E28:K28" si="5">IF($D28=$M19,N19,0)+IF($D28=$M20,N20,0)+IF($D28=$M21,N21,0)+IF($D28=$M22,N22,0)+IF($D28=$M23,N23,0)+IF($D28=$M24,N24,0)+IF($D28=$M25,N25,0)+IF($D28=$M26,N26,0)+IF($D28=$M27,N27,0)+IF($D28=$M28,N28,0)+IF($D28=$M29,N29,0)+IF($D28=$M30,N30,0)+IF($D28=$M31,N31,0)+IF($D28=$M32,N32,0)+IF($D28=$M33,N33,0)+IF($D28=$M34,N34,0)+IF($D28=$M35,N35,0)+IF($D28=$M36,N36,0)+IF($D28=$M37,N37,0)+IF($D28=$M38,N38,0)+IF($D28=$M39,N39,0)+IF($D28=$M40,N40,0)+IF($D28=$M41,N41,0)</f>
        <v>11.25</v>
      </c>
      <c r="F28" s="55">
        <f t="shared" si="5"/>
        <v>24</v>
      </c>
      <c r="G28" s="55">
        <f t="shared" si="5"/>
        <v>24</v>
      </c>
      <c r="H28" s="55">
        <f t="shared" si="5"/>
        <v>33.75</v>
      </c>
      <c r="I28" s="55">
        <f t="shared" si="5"/>
        <v>40.5</v>
      </c>
      <c r="J28" s="55">
        <f t="shared" si="5"/>
        <v>40.5</v>
      </c>
      <c r="K28" s="56">
        <f t="shared" si="5"/>
        <v>40.5</v>
      </c>
      <c r="M28" s="34">
        <v>10</v>
      </c>
      <c r="N28" s="35">
        <f t="shared" si="1"/>
        <v>37.5</v>
      </c>
      <c r="O28" s="35">
        <f t="shared" si="0"/>
        <v>80</v>
      </c>
      <c r="P28" s="35">
        <f t="shared" si="0"/>
        <v>80</v>
      </c>
      <c r="Q28" s="35">
        <f t="shared" si="0"/>
        <v>112.5</v>
      </c>
      <c r="R28" s="35">
        <f t="shared" si="0"/>
        <v>135</v>
      </c>
      <c r="S28" s="35">
        <f t="shared" si="0"/>
        <v>135</v>
      </c>
      <c r="T28" s="35">
        <f t="shared" si="0"/>
        <v>135</v>
      </c>
    </row>
    <row r="29" spans="1:20" x14ac:dyDescent="0.25">
      <c r="C29" s="57" t="s">
        <v>44</v>
      </c>
      <c r="D29" s="58"/>
      <c r="E29" s="59">
        <f t="shared" ref="E29:K29" si="6">E27+E28</f>
        <v>11.25</v>
      </c>
      <c r="F29" s="59">
        <f t="shared" si="6"/>
        <v>24</v>
      </c>
      <c r="G29" s="59">
        <f t="shared" si="6"/>
        <v>24</v>
      </c>
      <c r="H29" s="59">
        <f t="shared" si="6"/>
        <v>33.75</v>
      </c>
      <c r="I29" s="59">
        <f t="shared" si="6"/>
        <v>40.5</v>
      </c>
      <c r="J29" s="59">
        <f t="shared" si="6"/>
        <v>40.5</v>
      </c>
      <c r="K29" s="59">
        <f t="shared" si="6"/>
        <v>40.5</v>
      </c>
      <c r="M29" s="34">
        <v>11</v>
      </c>
      <c r="N29" s="35">
        <f t="shared" si="1"/>
        <v>41.25</v>
      </c>
      <c r="O29" s="35">
        <f t="shared" si="0"/>
        <v>88</v>
      </c>
      <c r="P29" s="35">
        <f t="shared" si="0"/>
        <v>88</v>
      </c>
      <c r="Q29" s="35">
        <f t="shared" si="0"/>
        <v>123.75</v>
      </c>
      <c r="R29" s="35">
        <f t="shared" si="0"/>
        <v>148.5</v>
      </c>
      <c r="S29" s="35">
        <f t="shared" si="0"/>
        <v>148.5</v>
      </c>
      <c r="T29" s="35">
        <f t="shared" si="0"/>
        <v>148.5</v>
      </c>
    </row>
    <row r="30" spans="1:20" x14ac:dyDescent="0.25">
      <c r="C30" s="60" t="s">
        <v>45</v>
      </c>
      <c r="D30" s="61"/>
      <c r="E30" s="62">
        <v>25</v>
      </c>
      <c r="F30" s="62">
        <v>25</v>
      </c>
      <c r="G30" s="62">
        <v>25</v>
      </c>
      <c r="H30" s="62">
        <v>25</v>
      </c>
      <c r="I30" s="62">
        <v>25</v>
      </c>
      <c r="J30" s="62">
        <v>25</v>
      </c>
      <c r="K30" s="62">
        <v>25</v>
      </c>
      <c r="M30" s="34">
        <v>12</v>
      </c>
      <c r="N30" s="35">
        <f t="shared" si="1"/>
        <v>45</v>
      </c>
      <c r="O30" s="35">
        <f t="shared" si="0"/>
        <v>96</v>
      </c>
      <c r="P30" s="35">
        <f t="shared" si="0"/>
        <v>96</v>
      </c>
      <c r="Q30" s="35">
        <f t="shared" si="0"/>
        <v>135</v>
      </c>
      <c r="R30" s="35">
        <f t="shared" si="0"/>
        <v>162</v>
      </c>
      <c r="S30" s="35">
        <f t="shared" si="0"/>
        <v>162</v>
      </c>
      <c r="T30" s="35">
        <f t="shared" si="0"/>
        <v>162</v>
      </c>
    </row>
    <row r="31" spans="1:20" ht="16.5" thickBot="1" x14ac:dyDescent="0.3">
      <c r="C31" s="63" t="s">
        <v>46</v>
      </c>
      <c r="D31" s="64"/>
      <c r="E31" s="65">
        <f>E30+E29</f>
        <v>36.25</v>
      </c>
      <c r="F31" s="65">
        <f t="shared" ref="F31:K31" si="7">F30+F29</f>
        <v>49</v>
      </c>
      <c r="G31" s="65">
        <f t="shared" si="7"/>
        <v>49</v>
      </c>
      <c r="H31" s="65">
        <f t="shared" si="7"/>
        <v>58.75</v>
      </c>
      <c r="I31" s="65">
        <f t="shared" si="7"/>
        <v>65.5</v>
      </c>
      <c r="J31" s="65">
        <f t="shared" si="7"/>
        <v>65.5</v>
      </c>
      <c r="K31" s="65">
        <f t="shared" si="7"/>
        <v>65.5</v>
      </c>
      <c r="M31" s="34">
        <v>13</v>
      </c>
      <c r="N31" s="35">
        <f t="shared" si="1"/>
        <v>48.75</v>
      </c>
      <c r="O31" s="35">
        <f t="shared" si="0"/>
        <v>104</v>
      </c>
      <c r="P31" s="35">
        <f t="shared" si="0"/>
        <v>104</v>
      </c>
      <c r="Q31" s="35">
        <f t="shared" si="0"/>
        <v>146.25</v>
      </c>
      <c r="R31" s="35">
        <f t="shared" si="0"/>
        <v>175.5</v>
      </c>
      <c r="S31" s="35">
        <f t="shared" si="0"/>
        <v>175.5</v>
      </c>
      <c r="T31" s="35">
        <f t="shared" si="0"/>
        <v>175.5</v>
      </c>
    </row>
    <row r="32" spans="1:20" ht="15.75" thickTop="1" x14ac:dyDescent="0.25">
      <c r="A32" s="66"/>
      <c r="B32" s="66"/>
      <c r="C32" s="66"/>
      <c r="D32" s="43"/>
      <c r="E32" s="67"/>
      <c r="F32" s="66"/>
      <c r="G32" s="67"/>
      <c r="H32" s="67"/>
      <c r="I32" s="67"/>
      <c r="J32" s="67"/>
      <c r="K32" s="67"/>
      <c r="L32" s="66"/>
      <c r="M32" s="34">
        <v>14</v>
      </c>
      <c r="N32" s="35">
        <f t="shared" si="1"/>
        <v>52.5</v>
      </c>
      <c r="O32" s="35">
        <f t="shared" si="0"/>
        <v>112</v>
      </c>
      <c r="P32" s="35">
        <f t="shared" si="0"/>
        <v>112</v>
      </c>
      <c r="Q32" s="35">
        <f t="shared" si="0"/>
        <v>157.5</v>
      </c>
      <c r="R32" s="35">
        <f t="shared" si="0"/>
        <v>189</v>
      </c>
      <c r="S32" s="35">
        <f t="shared" si="0"/>
        <v>189</v>
      </c>
      <c r="T32" s="35">
        <f t="shared" si="0"/>
        <v>189</v>
      </c>
    </row>
    <row r="33" spans="1:20" ht="15" customHeight="1" x14ac:dyDescent="0.25">
      <c r="A33" s="66"/>
      <c r="B33" s="124" t="s">
        <v>47</v>
      </c>
      <c r="C33" s="124"/>
      <c r="D33" s="124"/>
      <c r="E33" s="122">
        <f>(E31/100)*10</f>
        <v>3.625</v>
      </c>
      <c r="F33" s="122">
        <f>(F31/100)*10</f>
        <v>4.9000000000000004</v>
      </c>
      <c r="G33" s="122">
        <f t="shared" ref="G33:K33" si="8">(G31/100)*10</f>
        <v>4.9000000000000004</v>
      </c>
      <c r="H33" s="122">
        <f t="shared" si="8"/>
        <v>5.875</v>
      </c>
      <c r="I33" s="122">
        <f t="shared" si="8"/>
        <v>6.5500000000000007</v>
      </c>
      <c r="J33" s="122">
        <f t="shared" si="8"/>
        <v>6.5500000000000007</v>
      </c>
      <c r="K33" s="122">
        <f t="shared" si="8"/>
        <v>6.5500000000000007</v>
      </c>
      <c r="L33" s="66"/>
      <c r="M33" s="34">
        <v>15</v>
      </c>
      <c r="N33" s="35">
        <f t="shared" si="1"/>
        <v>56.25</v>
      </c>
      <c r="O33" s="35">
        <f t="shared" si="0"/>
        <v>120</v>
      </c>
      <c r="P33" s="35">
        <f t="shared" si="0"/>
        <v>120</v>
      </c>
      <c r="Q33" s="35">
        <f t="shared" si="0"/>
        <v>168.75</v>
      </c>
      <c r="R33" s="35">
        <f t="shared" si="0"/>
        <v>202.5</v>
      </c>
      <c r="S33" s="35">
        <f t="shared" si="0"/>
        <v>202.5</v>
      </c>
      <c r="T33" s="35">
        <f t="shared" si="0"/>
        <v>202.5</v>
      </c>
    </row>
    <row r="34" spans="1:20" x14ac:dyDescent="0.25">
      <c r="A34" s="66"/>
      <c r="B34" s="124"/>
      <c r="C34" s="124"/>
      <c r="D34" s="124"/>
      <c r="E34" s="122"/>
      <c r="F34" s="122"/>
      <c r="G34" s="122"/>
      <c r="H34" s="122"/>
      <c r="I34" s="122"/>
      <c r="J34" s="122"/>
      <c r="K34" s="122"/>
      <c r="L34" s="66"/>
      <c r="M34" s="34">
        <v>16</v>
      </c>
      <c r="N34" s="35">
        <f t="shared" si="1"/>
        <v>60</v>
      </c>
      <c r="O34" s="35">
        <f t="shared" si="0"/>
        <v>128</v>
      </c>
      <c r="P34" s="35">
        <f t="shared" si="0"/>
        <v>128</v>
      </c>
      <c r="Q34" s="35">
        <f t="shared" si="0"/>
        <v>180</v>
      </c>
      <c r="R34" s="35">
        <f t="shared" si="0"/>
        <v>216</v>
      </c>
      <c r="S34" s="35">
        <f t="shared" si="0"/>
        <v>216</v>
      </c>
      <c r="T34" s="35">
        <f t="shared" si="0"/>
        <v>216</v>
      </c>
    </row>
    <row r="35" spans="1:20" x14ac:dyDescent="0.25">
      <c r="A35" s="66"/>
      <c r="B35" s="124" t="s">
        <v>48</v>
      </c>
      <c r="C35" s="124"/>
      <c r="D35" s="124"/>
      <c r="E35" s="122">
        <f>(E31/100)*90</f>
        <v>32.625</v>
      </c>
      <c r="F35" s="122">
        <f t="shared" ref="F35:K35" si="9">(F31/100)*90</f>
        <v>44.1</v>
      </c>
      <c r="G35" s="122">
        <f t="shared" si="9"/>
        <v>44.1</v>
      </c>
      <c r="H35" s="122">
        <f t="shared" si="9"/>
        <v>52.875</v>
      </c>
      <c r="I35" s="122">
        <f t="shared" si="9"/>
        <v>58.95</v>
      </c>
      <c r="J35" s="122">
        <f t="shared" si="9"/>
        <v>58.95</v>
      </c>
      <c r="K35" s="122">
        <f t="shared" si="9"/>
        <v>58.95</v>
      </c>
      <c r="L35" s="66"/>
      <c r="M35" s="34">
        <v>17</v>
      </c>
      <c r="N35" s="35">
        <f t="shared" si="1"/>
        <v>63.75</v>
      </c>
      <c r="O35" s="35">
        <f t="shared" si="1"/>
        <v>136</v>
      </c>
      <c r="P35" s="35">
        <f t="shared" si="1"/>
        <v>136</v>
      </c>
      <c r="Q35" s="35">
        <f t="shared" si="1"/>
        <v>191.25</v>
      </c>
      <c r="R35" s="35">
        <f t="shared" si="1"/>
        <v>229.5</v>
      </c>
      <c r="S35" s="35">
        <f t="shared" si="1"/>
        <v>229.5</v>
      </c>
      <c r="T35" s="35">
        <f t="shared" si="1"/>
        <v>229.5</v>
      </c>
    </row>
    <row r="36" spans="1:20" x14ac:dyDescent="0.25">
      <c r="A36" s="66"/>
      <c r="B36" s="124"/>
      <c r="C36" s="124"/>
      <c r="D36" s="124"/>
      <c r="E36" s="122"/>
      <c r="F36" s="122"/>
      <c r="G36" s="122"/>
      <c r="H36" s="122"/>
      <c r="I36" s="122"/>
      <c r="J36" s="122"/>
      <c r="K36" s="122"/>
      <c r="L36" s="66"/>
      <c r="M36" s="34">
        <v>18</v>
      </c>
      <c r="N36" s="35">
        <f t="shared" ref="N36:T42" si="10">$M36*E$20</f>
        <v>67.5</v>
      </c>
      <c r="O36" s="35">
        <f t="shared" si="10"/>
        <v>144</v>
      </c>
      <c r="P36" s="35">
        <f t="shared" si="10"/>
        <v>144</v>
      </c>
      <c r="Q36" s="35">
        <f t="shared" si="10"/>
        <v>202.5</v>
      </c>
      <c r="R36" s="35">
        <f t="shared" si="10"/>
        <v>243</v>
      </c>
      <c r="S36" s="35">
        <f t="shared" si="10"/>
        <v>243</v>
      </c>
      <c r="T36" s="35">
        <f t="shared" si="10"/>
        <v>243</v>
      </c>
    </row>
    <row r="37" spans="1:20" x14ac:dyDescent="0.25">
      <c r="A37" s="66"/>
      <c r="B37" s="66"/>
      <c r="C37" s="66"/>
      <c r="D37" s="43"/>
      <c r="E37" s="43"/>
      <c r="F37" s="43"/>
      <c r="G37" s="67"/>
      <c r="H37" s="67"/>
      <c r="I37" s="67"/>
      <c r="J37" s="67"/>
      <c r="K37" s="67"/>
      <c r="L37" s="66"/>
      <c r="M37" s="34">
        <v>19</v>
      </c>
      <c r="N37" s="35">
        <f t="shared" si="10"/>
        <v>71.25</v>
      </c>
      <c r="O37" s="35">
        <f t="shared" si="10"/>
        <v>152</v>
      </c>
      <c r="P37" s="35">
        <f t="shared" si="10"/>
        <v>152</v>
      </c>
      <c r="Q37" s="35">
        <f t="shared" si="10"/>
        <v>213.75</v>
      </c>
      <c r="R37" s="35">
        <f t="shared" si="10"/>
        <v>256.5</v>
      </c>
      <c r="S37" s="35">
        <f t="shared" si="10"/>
        <v>256.5</v>
      </c>
      <c r="T37" s="35">
        <f t="shared" si="10"/>
        <v>256.5</v>
      </c>
    </row>
    <row r="38" spans="1:20" x14ac:dyDescent="0.25">
      <c r="A38" s="66"/>
      <c r="B38" s="66"/>
      <c r="C38" s="66"/>
      <c r="D38" s="43"/>
      <c r="E38" s="43"/>
      <c r="F38" s="43"/>
      <c r="G38" s="67"/>
      <c r="H38" s="67"/>
      <c r="I38" s="67"/>
      <c r="J38" s="67"/>
      <c r="K38" s="67"/>
      <c r="L38" s="66"/>
      <c r="M38" s="25">
        <v>20</v>
      </c>
      <c r="N38" s="40">
        <f t="shared" si="10"/>
        <v>75</v>
      </c>
      <c r="O38" s="40">
        <f t="shared" si="10"/>
        <v>160</v>
      </c>
      <c r="P38" s="40">
        <f t="shared" si="10"/>
        <v>160</v>
      </c>
      <c r="Q38" s="40">
        <f t="shared" si="10"/>
        <v>225</v>
      </c>
      <c r="R38" s="40">
        <f t="shared" si="10"/>
        <v>270</v>
      </c>
      <c r="S38" s="40">
        <f t="shared" si="10"/>
        <v>270</v>
      </c>
      <c r="T38" s="40">
        <f t="shared" si="10"/>
        <v>270</v>
      </c>
    </row>
    <row r="39" spans="1:20" x14ac:dyDescent="0.25">
      <c r="A39" s="66"/>
      <c r="B39" s="66"/>
      <c r="C39" s="66"/>
      <c r="D39" s="43"/>
      <c r="E39" s="67"/>
      <c r="F39" s="67"/>
      <c r="G39" s="67"/>
      <c r="H39" s="67"/>
      <c r="I39" s="67"/>
      <c r="J39" s="67"/>
      <c r="K39" s="67"/>
      <c r="L39" s="66"/>
      <c r="M39" s="34">
        <v>21</v>
      </c>
      <c r="N39" s="35">
        <f t="shared" si="10"/>
        <v>78.75</v>
      </c>
      <c r="O39" s="35">
        <f t="shared" si="10"/>
        <v>168</v>
      </c>
      <c r="P39" s="35">
        <f t="shared" si="10"/>
        <v>168</v>
      </c>
      <c r="Q39" s="35">
        <f t="shared" si="10"/>
        <v>236.25</v>
      </c>
      <c r="R39" s="35">
        <f t="shared" si="10"/>
        <v>283.5</v>
      </c>
      <c r="S39" s="35">
        <f t="shared" si="10"/>
        <v>283.5</v>
      </c>
      <c r="T39" s="35">
        <f t="shared" si="10"/>
        <v>283.5</v>
      </c>
    </row>
    <row r="40" spans="1:20" x14ac:dyDescent="0.25">
      <c r="D40" s="43"/>
      <c r="E40" s="67"/>
      <c r="F40" s="67"/>
      <c r="G40" s="67"/>
      <c r="H40" s="67"/>
      <c r="I40" s="67"/>
      <c r="J40" s="67"/>
      <c r="K40" s="67"/>
      <c r="M40" s="34">
        <v>22</v>
      </c>
      <c r="N40" s="35">
        <f t="shared" si="10"/>
        <v>82.5</v>
      </c>
      <c r="O40" s="35">
        <f t="shared" si="10"/>
        <v>176</v>
      </c>
      <c r="P40" s="35">
        <f t="shared" si="10"/>
        <v>176</v>
      </c>
      <c r="Q40" s="35">
        <f t="shared" si="10"/>
        <v>247.5</v>
      </c>
      <c r="R40" s="35">
        <f t="shared" si="10"/>
        <v>297</v>
      </c>
      <c r="S40" s="35">
        <f t="shared" si="10"/>
        <v>297</v>
      </c>
      <c r="T40" s="35">
        <f t="shared" si="10"/>
        <v>297</v>
      </c>
    </row>
    <row r="41" spans="1:20" x14ac:dyDescent="0.25">
      <c r="D41" s="43"/>
      <c r="E41" s="67"/>
      <c r="F41" s="67"/>
      <c r="G41" s="67"/>
      <c r="H41" s="67"/>
      <c r="I41" s="67"/>
      <c r="J41" s="67"/>
      <c r="K41" s="67"/>
      <c r="M41" s="34">
        <v>23</v>
      </c>
      <c r="N41" s="35">
        <f t="shared" si="10"/>
        <v>86.25</v>
      </c>
      <c r="O41" s="35">
        <f t="shared" si="10"/>
        <v>184</v>
      </c>
      <c r="P41" s="35">
        <f t="shared" si="10"/>
        <v>184</v>
      </c>
      <c r="Q41" s="35">
        <f t="shared" si="10"/>
        <v>258.75</v>
      </c>
      <c r="R41" s="35">
        <f t="shared" si="10"/>
        <v>310.5</v>
      </c>
      <c r="S41" s="35">
        <f t="shared" si="10"/>
        <v>310.5</v>
      </c>
      <c r="T41" s="35">
        <f t="shared" si="10"/>
        <v>310.5</v>
      </c>
    </row>
    <row r="42" spans="1:20" x14ac:dyDescent="0.25">
      <c r="D42" s="43"/>
      <c r="E42" s="67"/>
      <c r="F42" s="67"/>
      <c r="G42" s="67"/>
      <c r="H42" s="67"/>
      <c r="I42" s="67"/>
      <c r="J42" s="67"/>
      <c r="K42" s="67"/>
      <c r="M42" s="25">
        <v>24</v>
      </c>
      <c r="N42" s="40">
        <f t="shared" si="10"/>
        <v>90</v>
      </c>
      <c r="O42" s="40">
        <f t="shared" si="10"/>
        <v>192</v>
      </c>
      <c r="P42" s="40">
        <f t="shared" si="10"/>
        <v>192</v>
      </c>
      <c r="Q42" s="40">
        <f t="shared" si="10"/>
        <v>270</v>
      </c>
      <c r="R42" s="40">
        <f t="shared" si="10"/>
        <v>324</v>
      </c>
      <c r="S42" s="40">
        <f t="shared" si="10"/>
        <v>324</v>
      </c>
      <c r="T42" s="40">
        <f t="shared" si="10"/>
        <v>324</v>
      </c>
    </row>
    <row r="43" spans="1:20" x14ac:dyDescent="0.25">
      <c r="D43" s="43"/>
      <c r="E43" s="67"/>
      <c r="F43" s="67"/>
      <c r="G43" s="67"/>
      <c r="H43" s="67"/>
      <c r="I43" s="67"/>
      <c r="J43" s="67"/>
      <c r="K43" s="67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D44" s="43"/>
      <c r="E44" s="67"/>
      <c r="F44" s="67"/>
      <c r="G44" s="67"/>
      <c r="H44" s="67"/>
      <c r="I44" s="67"/>
      <c r="J44" s="67"/>
      <c r="K44" s="67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B45" s="66"/>
      <c r="C45" s="66"/>
      <c r="D45" s="66"/>
      <c r="E45" s="68"/>
      <c r="F45" s="68"/>
      <c r="G45" s="68"/>
      <c r="H45" s="68"/>
      <c r="I45" s="68"/>
      <c r="J45" s="68"/>
      <c r="K45" s="68"/>
      <c r="O45" s="69"/>
      <c r="R45" s="69"/>
      <c r="T45" s="69"/>
    </row>
    <row r="46" spans="1:20" ht="18" x14ac:dyDescent="0.25">
      <c r="B46" s="16" t="s">
        <v>50</v>
      </c>
      <c r="C46" s="70"/>
      <c r="D46" s="71"/>
      <c r="E46" s="72"/>
      <c r="F46" s="72"/>
      <c r="G46" s="72"/>
      <c r="H46" s="72"/>
      <c r="I46" s="72"/>
      <c r="J46" s="72"/>
      <c r="K46" s="73"/>
      <c r="M46" s="19" t="str">
        <f>B46</f>
        <v>UW Internal Rates With Additional Labor</v>
      </c>
      <c r="N46" s="20"/>
      <c r="O46" s="20"/>
      <c r="P46" s="20"/>
      <c r="Q46" s="20"/>
      <c r="R46" s="20"/>
      <c r="S46" s="20"/>
      <c r="T46" s="20"/>
    </row>
    <row r="47" spans="1:20" x14ac:dyDescent="0.25">
      <c r="B47" s="21"/>
      <c r="C47" s="74"/>
      <c r="D47" s="23" t="s">
        <v>17</v>
      </c>
      <c r="E47" s="22" t="s">
        <v>18</v>
      </c>
      <c r="F47" s="75"/>
      <c r="G47" s="75"/>
      <c r="H47" s="75"/>
      <c r="I47" s="75"/>
      <c r="J47" s="75"/>
      <c r="K47" s="76"/>
      <c r="M47" s="25"/>
      <c r="N47" s="25" t="str">
        <f t="shared" ref="N47:T47" si="11">E18</f>
        <v>TSQA</v>
      </c>
      <c r="O47" s="25" t="str">
        <f t="shared" si="11"/>
        <v>TSQV</v>
      </c>
      <c r="P47" s="25" t="str">
        <f t="shared" si="11"/>
        <v>OT1</v>
      </c>
      <c r="Q47" s="25" t="str">
        <f t="shared" si="11"/>
        <v>Elite</v>
      </c>
      <c r="R47" s="25" t="str">
        <f t="shared" si="11"/>
        <v>QE +</v>
      </c>
      <c r="S47" s="25" t="str">
        <f t="shared" si="11"/>
        <v>Fusion</v>
      </c>
      <c r="T47" s="25" t="str">
        <f t="shared" si="11"/>
        <v>Lumos</v>
      </c>
    </row>
    <row r="48" spans="1:20" x14ac:dyDescent="0.25">
      <c r="B48" s="77" t="s">
        <v>20</v>
      </c>
      <c r="C48" s="22" t="s">
        <v>21</v>
      </c>
      <c r="D48" s="23" t="s">
        <v>22</v>
      </c>
      <c r="E48" s="23" t="str">
        <f t="shared" ref="E48:K48" si="12">E18</f>
        <v>TSQA</v>
      </c>
      <c r="F48" s="23" t="str">
        <f t="shared" si="12"/>
        <v>TSQV</v>
      </c>
      <c r="G48" s="23" t="str">
        <f t="shared" si="12"/>
        <v>OT1</v>
      </c>
      <c r="H48" s="23" t="str">
        <f t="shared" si="12"/>
        <v>Elite</v>
      </c>
      <c r="I48" s="23" t="str">
        <f t="shared" si="12"/>
        <v>QE +</v>
      </c>
      <c r="J48" s="78" t="str">
        <f t="shared" si="12"/>
        <v>Fusion</v>
      </c>
      <c r="K48" s="78" t="str">
        <f t="shared" si="12"/>
        <v>Lumos</v>
      </c>
      <c r="M48" s="25" t="s">
        <v>29</v>
      </c>
      <c r="N48" s="25" t="s">
        <v>30</v>
      </c>
      <c r="O48" s="25" t="s">
        <v>30</v>
      </c>
      <c r="P48" s="25" t="s">
        <v>30</v>
      </c>
      <c r="Q48" s="25" t="s">
        <v>30</v>
      </c>
      <c r="R48" s="25" t="s">
        <v>30</v>
      </c>
      <c r="S48" s="25" t="s">
        <v>30</v>
      </c>
      <c r="T48" s="25" t="s">
        <v>30</v>
      </c>
    </row>
    <row r="49" spans="2:20" x14ac:dyDescent="0.25">
      <c r="B49" s="79"/>
      <c r="C49" s="80"/>
      <c r="D49" s="80"/>
      <c r="E49" s="80"/>
      <c r="F49" s="80"/>
      <c r="G49" s="80"/>
      <c r="H49" s="80"/>
      <c r="I49" s="80"/>
      <c r="J49" s="81"/>
      <c r="K49" s="81"/>
      <c r="M49" s="34">
        <v>1</v>
      </c>
      <c r="N49" s="35">
        <f>E$50*$M49</f>
        <v>7.5</v>
      </c>
      <c r="O49" s="35">
        <f t="shared" ref="O49:T64" si="13">F$50*$M49</f>
        <v>16</v>
      </c>
      <c r="P49" s="35">
        <f t="shared" si="13"/>
        <v>16</v>
      </c>
      <c r="Q49" s="35">
        <f t="shared" si="13"/>
        <v>22.5</v>
      </c>
      <c r="R49" s="35">
        <f t="shared" si="13"/>
        <v>27</v>
      </c>
      <c r="S49" s="35">
        <f t="shared" si="13"/>
        <v>27</v>
      </c>
      <c r="T49" s="35">
        <f t="shared" si="13"/>
        <v>27</v>
      </c>
    </row>
    <row r="50" spans="2:20" x14ac:dyDescent="0.25">
      <c r="B50" s="41" t="s">
        <v>31</v>
      </c>
      <c r="C50" s="42" t="str">
        <f>C20</f>
        <v>Hourly Rate</v>
      </c>
      <c r="D50" s="41">
        <v>1</v>
      </c>
      <c r="E50" s="82">
        <v>7.5</v>
      </c>
      <c r="F50" s="82">
        <v>16</v>
      </c>
      <c r="G50" s="82">
        <v>16</v>
      </c>
      <c r="H50" s="82">
        <v>22.5</v>
      </c>
      <c r="I50" s="82">
        <v>27</v>
      </c>
      <c r="J50" s="82">
        <v>27</v>
      </c>
      <c r="K50" s="82">
        <v>27</v>
      </c>
      <c r="M50" s="34">
        <v>2</v>
      </c>
      <c r="N50" s="35">
        <f>E$50*$M50</f>
        <v>15</v>
      </c>
      <c r="O50" s="35">
        <f t="shared" si="13"/>
        <v>32</v>
      </c>
      <c r="P50" s="35">
        <f t="shared" si="13"/>
        <v>32</v>
      </c>
      <c r="Q50" s="35">
        <f t="shared" si="13"/>
        <v>45</v>
      </c>
      <c r="R50" s="35">
        <f t="shared" si="13"/>
        <v>54</v>
      </c>
      <c r="S50" s="35">
        <f t="shared" si="13"/>
        <v>54</v>
      </c>
      <c r="T50" s="35">
        <f t="shared" si="13"/>
        <v>54</v>
      </c>
    </row>
    <row r="51" spans="2:20" x14ac:dyDescent="0.25">
      <c r="B51" s="36" t="s">
        <v>33</v>
      </c>
      <c r="C51" s="37" t="str">
        <f>C21</f>
        <v>Half Day block (10am-2pm or 2pm-6pm) 4hrs</v>
      </c>
      <c r="D51" s="36">
        <v>4</v>
      </c>
      <c r="E51" s="82">
        <f>E$50*$D51</f>
        <v>30</v>
      </c>
      <c r="F51" s="82">
        <f t="shared" ref="F51:K54" si="14">F$50*$D51</f>
        <v>64</v>
      </c>
      <c r="G51" s="82">
        <f t="shared" si="14"/>
        <v>64</v>
      </c>
      <c r="H51" s="82">
        <f t="shared" si="14"/>
        <v>90</v>
      </c>
      <c r="I51" s="82">
        <f t="shared" si="14"/>
        <v>108</v>
      </c>
      <c r="J51" s="82">
        <f t="shared" si="14"/>
        <v>108</v>
      </c>
      <c r="K51" s="82">
        <f t="shared" si="14"/>
        <v>108</v>
      </c>
      <c r="M51" s="34">
        <v>3</v>
      </c>
      <c r="N51" s="35">
        <f>E$50*$M51</f>
        <v>22.5</v>
      </c>
      <c r="O51" s="35">
        <f>F$50*$M51</f>
        <v>48</v>
      </c>
      <c r="P51" s="35">
        <f t="shared" si="13"/>
        <v>48</v>
      </c>
      <c r="Q51" s="35">
        <f t="shared" si="13"/>
        <v>67.5</v>
      </c>
      <c r="R51" s="35">
        <f t="shared" si="13"/>
        <v>81</v>
      </c>
      <c r="S51" s="35">
        <f t="shared" si="13"/>
        <v>81</v>
      </c>
      <c r="T51" s="35">
        <f t="shared" si="13"/>
        <v>81</v>
      </c>
    </row>
    <row r="52" spans="2:20" x14ac:dyDescent="0.25">
      <c r="B52" s="36" t="s">
        <v>35</v>
      </c>
      <c r="C52" s="37" t="str">
        <f>C22</f>
        <v>Whole Day block (10am-6pm) 8 hrs</v>
      </c>
      <c r="D52" s="36">
        <v>8</v>
      </c>
      <c r="E52" s="82">
        <f t="shared" ref="E52:E54" si="15">E$50*$D52</f>
        <v>60</v>
      </c>
      <c r="F52" s="82">
        <f t="shared" si="14"/>
        <v>128</v>
      </c>
      <c r="G52" s="82">
        <f t="shared" si="14"/>
        <v>128</v>
      </c>
      <c r="H52" s="82">
        <f t="shared" si="14"/>
        <v>180</v>
      </c>
      <c r="I52" s="82">
        <f t="shared" si="14"/>
        <v>216</v>
      </c>
      <c r="J52" s="82">
        <f t="shared" si="14"/>
        <v>216</v>
      </c>
      <c r="K52" s="82">
        <f t="shared" si="14"/>
        <v>216</v>
      </c>
      <c r="M52" s="25">
        <v>4</v>
      </c>
      <c r="N52" s="40">
        <f t="shared" ref="N52:T67" si="16">E$50*$M52</f>
        <v>30</v>
      </c>
      <c r="O52" s="40">
        <f t="shared" si="16"/>
        <v>64</v>
      </c>
      <c r="P52" s="40">
        <f t="shared" si="13"/>
        <v>64</v>
      </c>
      <c r="Q52" s="40">
        <f t="shared" si="13"/>
        <v>90</v>
      </c>
      <c r="R52" s="40">
        <f t="shared" si="13"/>
        <v>108</v>
      </c>
      <c r="S52" s="40">
        <f t="shared" si="13"/>
        <v>108</v>
      </c>
      <c r="T52" s="40">
        <f t="shared" si="13"/>
        <v>108</v>
      </c>
    </row>
    <row r="53" spans="2:20" x14ac:dyDescent="0.25">
      <c r="B53" s="36" t="s">
        <v>37</v>
      </c>
      <c r="C53" s="37" t="str">
        <f>C23</f>
        <v>Over Night block (2pm-10am) 20 hrs</v>
      </c>
      <c r="D53" s="38">
        <v>20</v>
      </c>
      <c r="E53" s="82">
        <f t="shared" si="15"/>
        <v>150</v>
      </c>
      <c r="F53" s="82">
        <f t="shared" si="14"/>
        <v>320</v>
      </c>
      <c r="G53" s="82">
        <f t="shared" si="14"/>
        <v>320</v>
      </c>
      <c r="H53" s="82">
        <f t="shared" si="14"/>
        <v>450</v>
      </c>
      <c r="I53" s="82">
        <f t="shared" si="14"/>
        <v>540</v>
      </c>
      <c r="J53" s="82">
        <f t="shared" si="14"/>
        <v>540</v>
      </c>
      <c r="K53" s="82">
        <f t="shared" si="14"/>
        <v>540</v>
      </c>
      <c r="M53" s="34">
        <v>5</v>
      </c>
      <c r="N53" s="35">
        <f t="shared" si="16"/>
        <v>37.5</v>
      </c>
      <c r="O53" s="35">
        <f t="shared" si="16"/>
        <v>80</v>
      </c>
      <c r="P53" s="35">
        <f t="shared" si="13"/>
        <v>80</v>
      </c>
      <c r="Q53" s="35">
        <f t="shared" si="13"/>
        <v>112.5</v>
      </c>
      <c r="R53" s="35">
        <f t="shared" si="13"/>
        <v>135</v>
      </c>
      <c r="S53" s="35">
        <f t="shared" si="13"/>
        <v>135</v>
      </c>
      <c r="T53" s="35">
        <f t="shared" si="13"/>
        <v>135</v>
      </c>
    </row>
    <row r="54" spans="2:20" x14ac:dyDescent="0.25">
      <c r="B54" s="41" t="s">
        <v>39</v>
      </c>
      <c r="C54" s="37" t="str">
        <f>C24</f>
        <v>consecutive 24hr block (10am-10am)</v>
      </c>
      <c r="D54" s="41">
        <v>24</v>
      </c>
      <c r="E54" s="82">
        <f t="shared" si="15"/>
        <v>180</v>
      </c>
      <c r="F54" s="82">
        <f t="shared" si="14"/>
        <v>384</v>
      </c>
      <c r="G54" s="82">
        <f t="shared" si="14"/>
        <v>384</v>
      </c>
      <c r="H54" s="82">
        <f t="shared" si="14"/>
        <v>540</v>
      </c>
      <c r="I54" s="82">
        <f t="shared" si="14"/>
        <v>648</v>
      </c>
      <c r="J54" s="82">
        <f t="shared" si="14"/>
        <v>648</v>
      </c>
      <c r="K54" s="82">
        <f t="shared" si="14"/>
        <v>648</v>
      </c>
      <c r="M54" s="34">
        <v>6</v>
      </c>
      <c r="N54" s="35">
        <f t="shared" si="16"/>
        <v>45</v>
      </c>
      <c r="O54" s="35">
        <f t="shared" si="16"/>
        <v>96</v>
      </c>
      <c r="P54" s="35">
        <f t="shared" si="13"/>
        <v>96</v>
      </c>
      <c r="Q54" s="35">
        <f t="shared" si="13"/>
        <v>135</v>
      </c>
      <c r="R54" s="35">
        <f t="shared" si="13"/>
        <v>162</v>
      </c>
      <c r="S54" s="35">
        <f t="shared" si="13"/>
        <v>162</v>
      </c>
      <c r="T54" s="35">
        <f t="shared" si="13"/>
        <v>162</v>
      </c>
    </row>
    <row r="55" spans="2:20" x14ac:dyDescent="0.25">
      <c r="B55" s="43"/>
      <c r="C55" s="44"/>
      <c r="D55" s="43"/>
      <c r="E55" s="45"/>
      <c r="F55" s="45"/>
      <c r="G55" s="45"/>
      <c r="H55" s="45"/>
      <c r="I55" s="45"/>
      <c r="J55" s="45"/>
      <c r="K55" s="45"/>
      <c r="M55" s="34">
        <v>7</v>
      </c>
      <c r="N55" s="35">
        <f t="shared" si="16"/>
        <v>52.5</v>
      </c>
      <c r="O55" s="35">
        <f t="shared" si="16"/>
        <v>112</v>
      </c>
      <c r="P55" s="35">
        <f t="shared" si="13"/>
        <v>112</v>
      </c>
      <c r="Q55" s="35">
        <f t="shared" si="13"/>
        <v>157.5</v>
      </c>
      <c r="R55" s="35">
        <f t="shared" si="13"/>
        <v>189</v>
      </c>
      <c r="S55" s="35">
        <f t="shared" si="13"/>
        <v>189</v>
      </c>
      <c r="T55" s="35">
        <f t="shared" si="13"/>
        <v>189</v>
      </c>
    </row>
    <row r="56" spans="2:20" ht="15.75" x14ac:dyDescent="0.25">
      <c r="B56" s="43"/>
      <c r="C56" s="46" t="s">
        <v>41</v>
      </c>
      <c r="D56" s="47">
        <v>48</v>
      </c>
      <c r="E56" s="48"/>
      <c r="F56" s="45"/>
      <c r="G56" s="45"/>
      <c r="H56" s="45"/>
      <c r="I56" s="45"/>
      <c r="J56" s="45"/>
      <c r="K56" s="45"/>
      <c r="M56" s="25">
        <v>8</v>
      </c>
      <c r="N56" s="40">
        <f t="shared" si="16"/>
        <v>60</v>
      </c>
      <c r="O56" s="40">
        <f t="shared" si="16"/>
        <v>128</v>
      </c>
      <c r="P56" s="40">
        <f t="shared" si="13"/>
        <v>128</v>
      </c>
      <c r="Q56" s="40">
        <f t="shared" si="13"/>
        <v>180</v>
      </c>
      <c r="R56" s="40">
        <f t="shared" si="13"/>
        <v>216</v>
      </c>
      <c r="S56" s="40">
        <f t="shared" si="13"/>
        <v>216</v>
      </c>
      <c r="T56" s="40">
        <f t="shared" si="13"/>
        <v>216</v>
      </c>
    </row>
    <row r="57" spans="2:20" x14ac:dyDescent="0.25">
      <c r="B57" s="43"/>
      <c r="C57" s="49" t="str">
        <f>C27</f>
        <v>number of 24hr blocks:</v>
      </c>
      <c r="D57" s="50">
        <f>ROUNDDOWN(D56/24,0)</f>
        <v>2</v>
      </c>
      <c r="E57" s="51">
        <f t="shared" ref="E57:K57" si="17">(ROUNDDOWN($D56/24,0))*E54</f>
        <v>360</v>
      </c>
      <c r="F57" s="51">
        <f t="shared" si="17"/>
        <v>768</v>
      </c>
      <c r="G57" s="51">
        <f t="shared" si="17"/>
        <v>768</v>
      </c>
      <c r="H57" s="51">
        <f t="shared" si="17"/>
        <v>1080</v>
      </c>
      <c r="I57" s="51">
        <f t="shared" si="17"/>
        <v>1296</v>
      </c>
      <c r="J57" s="51">
        <f t="shared" si="17"/>
        <v>1296</v>
      </c>
      <c r="K57" s="52">
        <f t="shared" si="17"/>
        <v>1296</v>
      </c>
      <c r="M57" s="34">
        <v>9</v>
      </c>
      <c r="N57" s="35">
        <f t="shared" si="16"/>
        <v>67.5</v>
      </c>
      <c r="O57" s="35">
        <f t="shared" si="16"/>
        <v>144</v>
      </c>
      <c r="P57" s="35">
        <f t="shared" si="13"/>
        <v>144</v>
      </c>
      <c r="Q57" s="35">
        <f t="shared" si="13"/>
        <v>202.5</v>
      </c>
      <c r="R57" s="35">
        <f t="shared" si="13"/>
        <v>243</v>
      </c>
      <c r="S57" s="35">
        <f t="shared" si="13"/>
        <v>243</v>
      </c>
      <c r="T57" s="35">
        <f t="shared" si="13"/>
        <v>243</v>
      </c>
    </row>
    <row r="58" spans="2:20" x14ac:dyDescent="0.25">
      <c r="B58" s="43"/>
      <c r="C58" s="53" t="str">
        <f>C28</f>
        <v>plus n hours:</v>
      </c>
      <c r="D58" s="54">
        <f>D56-(ROUNDDOWN(D56/24,0)*24)</f>
        <v>0</v>
      </c>
      <c r="E58" s="55">
        <f t="shared" ref="E58:K58" si="18">IF($D58=$M49,N49,0)+IF($D58=$M50,N50,0)+IF($D58=$M51,N51,0)+IF($D58=$M52,N52,0)+IF($D58=$M53,N53,0)+IF($D58=$M54,N54,0)+IF($D58=$M55,N55,0)+IF($D58=$M56,N56,0)+IF($D58=$M57,N57,0)+IF($D58=$M58,N58,0)+IF($D58=$M59,N59,0)+IF($D58=$M60,N60,0)+IF($D58=$M61,N61,0)+IF($D58=$M62,N62,0)+IF($D58=$M63,N63,0)+IF($D58=$M64,N64,0)+IF($D58=$M65,N65,0)+IF($D58=$M66,N66,0)+IF($D58=$M67,N67,0)+IF($D58=$M68,N68,0)+IF($D58=$M69,N69,0)+IF($D58=$M70,N70,0)+IF($D58=$M71,N71,0)</f>
        <v>0</v>
      </c>
      <c r="F58" s="55">
        <f t="shared" si="18"/>
        <v>0</v>
      </c>
      <c r="G58" s="55">
        <f t="shared" si="18"/>
        <v>0</v>
      </c>
      <c r="H58" s="55">
        <f t="shared" si="18"/>
        <v>0</v>
      </c>
      <c r="I58" s="55">
        <f t="shared" si="18"/>
        <v>0</v>
      </c>
      <c r="J58" s="55">
        <f t="shared" si="18"/>
        <v>0</v>
      </c>
      <c r="K58" s="56">
        <f t="shared" si="18"/>
        <v>0</v>
      </c>
      <c r="M58" s="34">
        <v>10</v>
      </c>
      <c r="N58" s="35">
        <f t="shared" si="16"/>
        <v>75</v>
      </c>
      <c r="O58" s="35">
        <f t="shared" si="16"/>
        <v>160</v>
      </c>
      <c r="P58" s="35">
        <f t="shared" si="13"/>
        <v>160</v>
      </c>
      <c r="Q58" s="35">
        <f t="shared" si="13"/>
        <v>225</v>
      </c>
      <c r="R58" s="35">
        <f t="shared" si="13"/>
        <v>270</v>
      </c>
      <c r="S58" s="35">
        <f t="shared" si="13"/>
        <v>270</v>
      </c>
      <c r="T58" s="35">
        <f t="shared" si="13"/>
        <v>270</v>
      </c>
    </row>
    <row r="59" spans="2:20" x14ac:dyDescent="0.25">
      <c r="B59" s="43"/>
      <c r="C59" s="57" t="str">
        <f>C29</f>
        <v>Total instrument time:</v>
      </c>
      <c r="D59" s="58"/>
      <c r="E59" s="59">
        <f t="shared" ref="E59:K59" si="19">E57+E58</f>
        <v>360</v>
      </c>
      <c r="F59" s="59">
        <f t="shared" si="19"/>
        <v>768</v>
      </c>
      <c r="G59" s="59">
        <f t="shared" si="19"/>
        <v>768</v>
      </c>
      <c r="H59" s="59">
        <f t="shared" si="19"/>
        <v>1080</v>
      </c>
      <c r="I59" s="59">
        <f t="shared" si="19"/>
        <v>1296</v>
      </c>
      <c r="J59" s="59">
        <f t="shared" si="19"/>
        <v>1296</v>
      </c>
      <c r="K59" s="59">
        <f t="shared" si="19"/>
        <v>1296</v>
      </c>
      <c r="M59" s="34">
        <v>11</v>
      </c>
      <c r="N59" s="35">
        <f t="shared" si="16"/>
        <v>82.5</v>
      </c>
      <c r="O59" s="35">
        <f t="shared" si="16"/>
        <v>176</v>
      </c>
      <c r="P59" s="35">
        <f t="shared" si="13"/>
        <v>176</v>
      </c>
      <c r="Q59" s="35">
        <f t="shared" si="13"/>
        <v>247.5</v>
      </c>
      <c r="R59" s="35">
        <f t="shared" si="13"/>
        <v>297</v>
      </c>
      <c r="S59" s="35">
        <f t="shared" si="13"/>
        <v>297</v>
      </c>
      <c r="T59" s="35">
        <f t="shared" si="13"/>
        <v>297</v>
      </c>
    </row>
    <row r="60" spans="2:20" x14ac:dyDescent="0.25">
      <c r="B60" s="43"/>
      <c r="C60" s="60" t="str">
        <f>C30</f>
        <v>Setup fee per consecutive time block</v>
      </c>
      <c r="D60" s="61"/>
      <c r="E60" s="62">
        <v>25</v>
      </c>
      <c r="F60" s="62">
        <v>25</v>
      </c>
      <c r="G60" s="62">
        <v>25</v>
      </c>
      <c r="H60" s="62">
        <v>25</v>
      </c>
      <c r="I60" s="62">
        <v>25</v>
      </c>
      <c r="J60" s="62">
        <v>25</v>
      </c>
      <c r="K60" s="62">
        <v>25</v>
      </c>
      <c r="M60" s="34">
        <v>12</v>
      </c>
      <c r="N60" s="35">
        <f t="shared" si="16"/>
        <v>90</v>
      </c>
      <c r="O60" s="35">
        <f t="shared" si="16"/>
        <v>192</v>
      </c>
      <c r="P60" s="35">
        <f t="shared" si="13"/>
        <v>192</v>
      </c>
      <c r="Q60" s="35">
        <f t="shared" si="13"/>
        <v>270</v>
      </c>
      <c r="R60" s="35">
        <f t="shared" si="13"/>
        <v>324</v>
      </c>
      <c r="S60" s="35">
        <f t="shared" si="13"/>
        <v>324</v>
      </c>
      <c r="T60" s="35">
        <f t="shared" si="13"/>
        <v>324</v>
      </c>
    </row>
    <row r="61" spans="2:20" ht="16.5" thickBot="1" x14ac:dyDescent="0.3">
      <c r="B61" s="43"/>
      <c r="C61" s="63" t="str">
        <f>C31</f>
        <v>Total Cost:</v>
      </c>
      <c r="D61" s="64"/>
      <c r="E61" s="65">
        <f>E60+E59</f>
        <v>385</v>
      </c>
      <c r="F61" s="65">
        <f t="shared" ref="F61:K61" si="20">F60+F59</f>
        <v>793</v>
      </c>
      <c r="G61" s="65">
        <f t="shared" si="20"/>
        <v>793</v>
      </c>
      <c r="H61" s="65">
        <f t="shared" si="20"/>
        <v>1105</v>
      </c>
      <c r="I61" s="65">
        <f t="shared" si="20"/>
        <v>1321</v>
      </c>
      <c r="J61" s="65">
        <f t="shared" si="20"/>
        <v>1321</v>
      </c>
      <c r="K61" s="65">
        <f t="shared" si="20"/>
        <v>1321</v>
      </c>
      <c r="M61" s="34">
        <v>13</v>
      </c>
      <c r="N61" s="35">
        <f t="shared" si="16"/>
        <v>97.5</v>
      </c>
      <c r="O61" s="35">
        <f t="shared" si="16"/>
        <v>208</v>
      </c>
      <c r="P61" s="35">
        <f t="shared" si="13"/>
        <v>208</v>
      </c>
      <c r="Q61" s="35">
        <f t="shared" si="13"/>
        <v>292.5</v>
      </c>
      <c r="R61" s="35">
        <f t="shared" si="13"/>
        <v>351</v>
      </c>
      <c r="S61" s="35">
        <f t="shared" si="13"/>
        <v>351</v>
      </c>
      <c r="T61" s="35">
        <f t="shared" si="13"/>
        <v>351</v>
      </c>
    </row>
    <row r="62" spans="2:20" ht="15.75" thickTop="1" x14ac:dyDescent="0.25">
      <c r="B62" s="43"/>
      <c r="C62" s="44"/>
      <c r="D62" s="43"/>
      <c r="E62" s="83"/>
      <c r="F62" s="83"/>
      <c r="I62" s="83"/>
      <c r="J62" s="83"/>
      <c r="K62" s="83"/>
      <c r="M62" s="34">
        <v>14</v>
      </c>
      <c r="N62" s="35">
        <f t="shared" si="16"/>
        <v>105</v>
      </c>
      <c r="O62" s="35">
        <f t="shared" si="16"/>
        <v>224</v>
      </c>
      <c r="P62" s="35">
        <f t="shared" si="13"/>
        <v>224</v>
      </c>
      <c r="Q62" s="35">
        <f t="shared" si="13"/>
        <v>315</v>
      </c>
      <c r="R62" s="35">
        <f t="shared" si="13"/>
        <v>378</v>
      </c>
      <c r="S62" s="35">
        <f t="shared" si="13"/>
        <v>378</v>
      </c>
      <c r="T62" s="35">
        <f t="shared" si="13"/>
        <v>378</v>
      </c>
    </row>
    <row r="63" spans="2:20" ht="15" customHeight="1" x14ac:dyDescent="0.25">
      <c r="B63" s="124" t="s">
        <v>47</v>
      </c>
      <c r="C63" s="124"/>
      <c r="D63" s="124"/>
      <c r="E63" s="122">
        <f>(E61/100)*10</f>
        <v>38.5</v>
      </c>
      <c r="F63" s="122">
        <f t="shared" ref="F63:K63" si="21">(F61/100)*10</f>
        <v>79.3</v>
      </c>
      <c r="G63" s="122">
        <f t="shared" si="21"/>
        <v>79.3</v>
      </c>
      <c r="H63" s="122">
        <f t="shared" si="21"/>
        <v>110.5</v>
      </c>
      <c r="I63" s="122">
        <f t="shared" si="21"/>
        <v>132.10000000000002</v>
      </c>
      <c r="J63" s="122">
        <f t="shared" si="21"/>
        <v>132.10000000000002</v>
      </c>
      <c r="K63" s="122">
        <f t="shared" si="21"/>
        <v>132.10000000000002</v>
      </c>
      <c r="M63" s="34">
        <v>15</v>
      </c>
      <c r="N63" s="35">
        <f t="shared" si="16"/>
        <v>112.5</v>
      </c>
      <c r="O63" s="35">
        <f t="shared" si="16"/>
        <v>240</v>
      </c>
      <c r="P63" s="35">
        <f t="shared" si="13"/>
        <v>240</v>
      </c>
      <c r="Q63" s="35">
        <f t="shared" si="13"/>
        <v>337.5</v>
      </c>
      <c r="R63" s="35">
        <f t="shared" si="13"/>
        <v>405</v>
      </c>
      <c r="S63" s="35">
        <f t="shared" si="13"/>
        <v>405</v>
      </c>
      <c r="T63" s="35">
        <f t="shared" si="13"/>
        <v>405</v>
      </c>
    </row>
    <row r="64" spans="2:20" x14ac:dyDescent="0.25">
      <c r="B64" s="124"/>
      <c r="C64" s="124"/>
      <c r="D64" s="124"/>
      <c r="E64" s="122"/>
      <c r="F64" s="122"/>
      <c r="G64" s="122"/>
      <c r="H64" s="122"/>
      <c r="I64" s="122"/>
      <c r="J64" s="122"/>
      <c r="K64" s="122"/>
      <c r="M64" s="34">
        <v>16</v>
      </c>
      <c r="N64" s="35">
        <f t="shared" si="16"/>
        <v>120</v>
      </c>
      <c r="O64" s="35">
        <f t="shared" si="16"/>
        <v>256</v>
      </c>
      <c r="P64" s="35">
        <f t="shared" si="13"/>
        <v>256</v>
      </c>
      <c r="Q64" s="35">
        <f t="shared" si="13"/>
        <v>360</v>
      </c>
      <c r="R64" s="35">
        <f t="shared" si="13"/>
        <v>432</v>
      </c>
      <c r="S64" s="35">
        <f t="shared" si="13"/>
        <v>432</v>
      </c>
      <c r="T64" s="35">
        <f t="shared" si="13"/>
        <v>432</v>
      </c>
    </row>
    <row r="65" spans="2:20" ht="15" customHeight="1" x14ac:dyDescent="0.25">
      <c r="B65" s="124" t="s">
        <v>48</v>
      </c>
      <c r="C65" s="124"/>
      <c r="D65" s="124"/>
      <c r="E65" s="122">
        <f>(E61/100)*90</f>
        <v>346.5</v>
      </c>
      <c r="F65" s="122">
        <f t="shared" ref="F65:K65" si="22">(F61/100)*90</f>
        <v>713.69999999999993</v>
      </c>
      <c r="G65" s="122">
        <f t="shared" si="22"/>
        <v>713.69999999999993</v>
      </c>
      <c r="H65" s="122">
        <f t="shared" si="22"/>
        <v>994.50000000000011</v>
      </c>
      <c r="I65" s="122">
        <f t="shared" si="22"/>
        <v>1188.9000000000001</v>
      </c>
      <c r="J65" s="122">
        <f t="shared" si="22"/>
        <v>1188.9000000000001</v>
      </c>
      <c r="K65" s="122">
        <f t="shared" si="22"/>
        <v>1188.9000000000001</v>
      </c>
      <c r="M65" s="34">
        <v>17</v>
      </c>
      <c r="N65" s="35">
        <f t="shared" si="16"/>
        <v>127.5</v>
      </c>
      <c r="O65" s="35">
        <f t="shared" si="16"/>
        <v>272</v>
      </c>
      <c r="P65" s="35">
        <f t="shared" si="16"/>
        <v>272</v>
      </c>
      <c r="Q65" s="35">
        <f t="shared" si="16"/>
        <v>382.5</v>
      </c>
      <c r="R65" s="35">
        <f t="shared" si="16"/>
        <v>459</v>
      </c>
      <c r="S65" s="35">
        <f t="shared" si="16"/>
        <v>459</v>
      </c>
      <c r="T65" s="35">
        <f t="shared" si="16"/>
        <v>459</v>
      </c>
    </row>
    <row r="66" spans="2:20" x14ac:dyDescent="0.25">
      <c r="B66" s="124"/>
      <c r="C66" s="124"/>
      <c r="D66" s="124"/>
      <c r="E66" s="122"/>
      <c r="F66" s="122"/>
      <c r="G66" s="122"/>
      <c r="H66" s="122"/>
      <c r="I66" s="122"/>
      <c r="J66" s="122"/>
      <c r="K66" s="122"/>
      <c r="M66" s="34">
        <v>18</v>
      </c>
      <c r="N66" s="35">
        <f>E$50*$M66</f>
        <v>135</v>
      </c>
      <c r="O66" s="35">
        <f>F$50*$M66</f>
        <v>288</v>
      </c>
      <c r="P66" s="35">
        <f t="shared" si="16"/>
        <v>288</v>
      </c>
      <c r="Q66" s="35">
        <f t="shared" si="16"/>
        <v>405</v>
      </c>
      <c r="R66" s="35">
        <f t="shared" si="16"/>
        <v>486</v>
      </c>
      <c r="S66" s="35">
        <f t="shared" si="16"/>
        <v>486</v>
      </c>
      <c r="T66" s="35">
        <f t="shared" si="16"/>
        <v>486</v>
      </c>
    </row>
    <row r="67" spans="2:20" x14ac:dyDescent="0.25">
      <c r="B67" s="43"/>
      <c r="C67" s="44"/>
      <c r="D67" s="43"/>
      <c r="E67" s="83"/>
      <c r="F67" s="83"/>
      <c r="G67" s="83"/>
      <c r="H67" s="83"/>
      <c r="I67" s="83"/>
      <c r="J67" s="83"/>
      <c r="K67" s="83"/>
      <c r="M67" s="34">
        <v>19</v>
      </c>
      <c r="N67" s="35">
        <f t="shared" ref="N67:T72" si="23">E$50*$M67</f>
        <v>142.5</v>
      </c>
      <c r="O67" s="35">
        <f t="shared" si="23"/>
        <v>304</v>
      </c>
      <c r="P67" s="35">
        <f t="shared" si="16"/>
        <v>304</v>
      </c>
      <c r="Q67" s="35">
        <f t="shared" si="16"/>
        <v>427.5</v>
      </c>
      <c r="R67" s="35">
        <f t="shared" si="16"/>
        <v>513</v>
      </c>
      <c r="S67" s="35">
        <f t="shared" si="16"/>
        <v>513</v>
      </c>
      <c r="T67" s="35">
        <f t="shared" si="16"/>
        <v>513</v>
      </c>
    </row>
    <row r="68" spans="2:20" x14ac:dyDescent="0.25">
      <c r="B68" s="43"/>
      <c r="C68" s="44"/>
      <c r="D68" s="43"/>
      <c r="E68" s="83"/>
      <c r="F68" s="83"/>
      <c r="G68" s="83"/>
      <c r="H68" s="83"/>
      <c r="I68" s="83"/>
      <c r="J68" s="83"/>
      <c r="K68" s="83"/>
      <c r="M68" s="25">
        <v>20</v>
      </c>
      <c r="N68" s="40">
        <f t="shared" si="23"/>
        <v>150</v>
      </c>
      <c r="O68" s="40">
        <f t="shared" si="23"/>
        <v>320</v>
      </c>
      <c r="P68" s="40">
        <f t="shared" si="23"/>
        <v>320</v>
      </c>
      <c r="Q68" s="40">
        <f t="shared" si="23"/>
        <v>450</v>
      </c>
      <c r="R68" s="40">
        <f t="shared" si="23"/>
        <v>540</v>
      </c>
      <c r="S68" s="40">
        <f t="shared" si="23"/>
        <v>540</v>
      </c>
      <c r="T68" s="40">
        <f t="shared" si="23"/>
        <v>540</v>
      </c>
    </row>
    <row r="69" spans="2:20" x14ac:dyDescent="0.25">
      <c r="B69" s="43"/>
      <c r="C69" s="44"/>
      <c r="D69" s="43"/>
      <c r="E69" s="83"/>
      <c r="F69" s="83"/>
      <c r="G69" s="83"/>
      <c r="H69" s="83"/>
      <c r="I69" s="83"/>
      <c r="J69" s="83"/>
      <c r="K69" s="83"/>
      <c r="M69" s="34">
        <v>21</v>
      </c>
      <c r="N69" s="35">
        <f t="shared" si="23"/>
        <v>157.5</v>
      </c>
      <c r="O69" s="35">
        <f t="shared" si="23"/>
        <v>336</v>
      </c>
      <c r="P69" s="35">
        <f t="shared" si="23"/>
        <v>336</v>
      </c>
      <c r="Q69" s="35">
        <f t="shared" si="23"/>
        <v>472.5</v>
      </c>
      <c r="R69" s="35">
        <f t="shared" si="23"/>
        <v>567</v>
      </c>
      <c r="S69" s="35">
        <f t="shared" si="23"/>
        <v>567</v>
      </c>
      <c r="T69" s="35">
        <f t="shared" si="23"/>
        <v>567</v>
      </c>
    </row>
    <row r="70" spans="2:20" x14ac:dyDescent="0.25">
      <c r="B70" s="43"/>
      <c r="C70" s="44"/>
      <c r="D70" s="43"/>
      <c r="E70" s="83"/>
      <c r="F70" s="83"/>
      <c r="G70" s="83"/>
      <c r="H70" s="83"/>
      <c r="I70" s="83"/>
      <c r="J70" s="83"/>
      <c r="K70" s="83"/>
      <c r="M70" s="34">
        <v>22</v>
      </c>
      <c r="N70" s="35">
        <f t="shared" si="23"/>
        <v>165</v>
      </c>
      <c r="O70" s="35">
        <f t="shared" si="23"/>
        <v>352</v>
      </c>
      <c r="P70" s="35">
        <f t="shared" si="23"/>
        <v>352</v>
      </c>
      <c r="Q70" s="35">
        <f t="shared" si="23"/>
        <v>495</v>
      </c>
      <c r="R70" s="35">
        <f t="shared" si="23"/>
        <v>594</v>
      </c>
      <c r="S70" s="35">
        <f t="shared" si="23"/>
        <v>594</v>
      </c>
      <c r="T70" s="35">
        <f t="shared" si="23"/>
        <v>594</v>
      </c>
    </row>
    <row r="71" spans="2:20" x14ac:dyDescent="0.25">
      <c r="B71" s="43"/>
      <c r="C71" s="44"/>
      <c r="D71" s="43"/>
      <c r="E71" s="83"/>
      <c r="F71" s="83"/>
      <c r="G71" s="83"/>
      <c r="H71" s="83"/>
      <c r="I71" s="83"/>
      <c r="J71" s="83"/>
      <c r="K71" s="83"/>
      <c r="M71" s="34">
        <v>23</v>
      </c>
      <c r="N71" s="35">
        <f t="shared" si="23"/>
        <v>172.5</v>
      </c>
      <c r="O71" s="35">
        <f t="shared" si="23"/>
        <v>368</v>
      </c>
      <c r="P71" s="35">
        <f t="shared" si="23"/>
        <v>368</v>
      </c>
      <c r="Q71" s="35">
        <f t="shared" si="23"/>
        <v>517.5</v>
      </c>
      <c r="R71" s="35">
        <f t="shared" si="23"/>
        <v>621</v>
      </c>
      <c r="S71" s="35">
        <f t="shared" si="23"/>
        <v>621</v>
      </c>
      <c r="T71" s="35">
        <f t="shared" si="23"/>
        <v>621</v>
      </c>
    </row>
    <row r="72" spans="2:20" x14ac:dyDescent="0.25">
      <c r="B72" s="43"/>
      <c r="C72" s="44"/>
      <c r="D72" s="43"/>
      <c r="E72" s="83"/>
      <c r="F72" s="83"/>
      <c r="G72" s="83"/>
      <c r="H72" s="83"/>
      <c r="I72" s="83"/>
      <c r="J72" s="83"/>
      <c r="K72" s="83"/>
      <c r="M72" s="25">
        <v>24</v>
      </c>
      <c r="N72" s="40">
        <f t="shared" si="23"/>
        <v>180</v>
      </c>
      <c r="O72" s="40">
        <f t="shared" si="23"/>
        <v>384</v>
      </c>
      <c r="P72" s="40">
        <f t="shared" si="23"/>
        <v>384</v>
      </c>
      <c r="Q72" s="40">
        <f t="shared" si="23"/>
        <v>540</v>
      </c>
      <c r="R72" s="40">
        <f t="shared" si="23"/>
        <v>648</v>
      </c>
      <c r="S72" s="40">
        <f t="shared" si="23"/>
        <v>648</v>
      </c>
      <c r="T72" s="40">
        <f t="shared" si="23"/>
        <v>648</v>
      </c>
    </row>
    <row r="73" spans="2:20" x14ac:dyDescent="0.25">
      <c r="B73" s="43"/>
      <c r="C73" s="44"/>
      <c r="D73" s="43"/>
      <c r="E73" s="83"/>
      <c r="F73" s="83"/>
      <c r="G73" s="83"/>
      <c r="H73" s="83"/>
      <c r="I73" s="83"/>
      <c r="J73" s="83"/>
      <c r="K73" s="83"/>
    </row>
    <row r="74" spans="2:20" x14ac:dyDescent="0.25">
      <c r="B74" s="43"/>
      <c r="C74" s="44"/>
      <c r="D74" s="43"/>
      <c r="E74" s="83"/>
      <c r="F74" s="83"/>
      <c r="G74" s="83"/>
      <c r="H74" s="83"/>
      <c r="I74" s="83"/>
      <c r="J74" s="83"/>
      <c r="K74" s="83"/>
    </row>
    <row r="75" spans="2:20" x14ac:dyDescent="0.25">
      <c r="B75" s="66"/>
      <c r="C75" s="66"/>
      <c r="D75" s="66"/>
      <c r="E75" s="68"/>
      <c r="F75" s="68"/>
      <c r="G75" s="68"/>
      <c r="H75" s="68"/>
      <c r="I75" s="68"/>
      <c r="J75" s="68"/>
      <c r="K75" s="68"/>
    </row>
    <row r="76" spans="2:20" ht="18" x14ac:dyDescent="0.25">
      <c r="B76" s="84" t="s">
        <v>51</v>
      </c>
      <c r="C76" s="85"/>
      <c r="D76" s="85"/>
      <c r="E76" s="86"/>
      <c r="F76" s="86"/>
      <c r="G76" s="86"/>
      <c r="H76" s="86"/>
      <c r="I76" s="86"/>
      <c r="J76" s="86"/>
      <c r="K76" s="87"/>
      <c r="M76" s="88" t="str">
        <f>B76</f>
        <v>External Billing Rates - Non Profit With Additional Labor</v>
      </c>
      <c r="N76" s="89"/>
      <c r="O76" s="89"/>
      <c r="P76" s="89"/>
      <c r="Q76" s="89"/>
      <c r="R76" s="89"/>
      <c r="S76" s="89"/>
      <c r="T76" s="89"/>
    </row>
    <row r="77" spans="2:20" x14ac:dyDescent="0.25">
      <c r="B77" s="90"/>
      <c r="C77" s="91"/>
      <c r="D77" s="92" t="s">
        <v>17</v>
      </c>
      <c r="E77" s="93" t="s">
        <v>18</v>
      </c>
      <c r="F77" s="94"/>
      <c r="G77" s="94"/>
      <c r="H77" s="94"/>
      <c r="I77" s="94"/>
      <c r="J77" s="94"/>
      <c r="K77" s="95"/>
      <c r="M77" s="96"/>
      <c r="N77" s="96" t="str">
        <f t="shared" ref="N77:T77" si="24">E18</f>
        <v>TSQA</v>
      </c>
      <c r="O77" s="96" t="str">
        <f t="shared" si="24"/>
        <v>TSQV</v>
      </c>
      <c r="P77" s="96" t="str">
        <f t="shared" si="24"/>
        <v>OT1</v>
      </c>
      <c r="Q77" s="96" t="str">
        <f t="shared" si="24"/>
        <v>Elite</v>
      </c>
      <c r="R77" s="96" t="str">
        <f t="shared" si="24"/>
        <v>QE +</v>
      </c>
      <c r="S77" s="96" t="str">
        <f t="shared" si="24"/>
        <v>Fusion</v>
      </c>
      <c r="T77" s="96" t="str">
        <f t="shared" si="24"/>
        <v>Lumos</v>
      </c>
    </row>
    <row r="78" spans="2:20" x14ac:dyDescent="0.25">
      <c r="B78" s="97" t="s">
        <v>20</v>
      </c>
      <c r="C78" s="93" t="s">
        <v>21</v>
      </c>
      <c r="D78" s="92" t="s">
        <v>22</v>
      </c>
      <c r="E78" s="92" t="str">
        <f t="shared" ref="E78:K78" si="25">E18</f>
        <v>TSQA</v>
      </c>
      <c r="F78" s="92" t="str">
        <f t="shared" si="25"/>
        <v>TSQV</v>
      </c>
      <c r="G78" s="92" t="str">
        <f t="shared" si="25"/>
        <v>OT1</v>
      </c>
      <c r="H78" s="92" t="str">
        <f t="shared" si="25"/>
        <v>Elite</v>
      </c>
      <c r="I78" s="92" t="str">
        <f t="shared" si="25"/>
        <v>QE +</v>
      </c>
      <c r="J78" s="98" t="str">
        <f t="shared" si="25"/>
        <v>Fusion</v>
      </c>
      <c r="K78" s="98" t="str">
        <f t="shared" si="25"/>
        <v>Lumos</v>
      </c>
      <c r="M78" s="96" t="s">
        <v>29</v>
      </c>
      <c r="N78" s="96" t="s">
        <v>30</v>
      </c>
      <c r="O78" s="96" t="s">
        <v>30</v>
      </c>
      <c r="P78" s="96" t="s">
        <v>30</v>
      </c>
      <c r="Q78" s="96" t="s">
        <v>30</v>
      </c>
      <c r="R78" s="96" t="s">
        <v>30</v>
      </c>
      <c r="S78" s="96" t="s">
        <v>30</v>
      </c>
      <c r="T78" s="96" t="s">
        <v>30</v>
      </c>
    </row>
    <row r="79" spans="2:20" x14ac:dyDescent="0.25">
      <c r="B79" s="99"/>
      <c r="C79" s="100"/>
      <c r="D79" s="100"/>
      <c r="E79" s="101"/>
      <c r="F79" s="101"/>
      <c r="G79" s="101"/>
      <c r="H79" s="101"/>
      <c r="I79" s="101"/>
      <c r="J79" s="102"/>
      <c r="K79" s="102"/>
      <c r="M79" s="34">
        <v>1</v>
      </c>
      <c r="N79" s="35">
        <f>E$80*$M79</f>
        <v>42.92</v>
      </c>
      <c r="O79" s="35">
        <f t="shared" ref="O79:T94" si="26">F$80*$M79</f>
        <v>50.63</v>
      </c>
      <c r="P79" s="35">
        <f t="shared" si="26"/>
        <v>53.05</v>
      </c>
      <c r="Q79" s="35">
        <f t="shared" si="26"/>
        <v>79.59</v>
      </c>
      <c r="R79" s="35">
        <f t="shared" si="26"/>
        <v>56.51</v>
      </c>
      <c r="S79" s="35">
        <f t="shared" si="26"/>
        <v>64.42</v>
      </c>
      <c r="T79" s="35">
        <f t="shared" si="26"/>
        <v>64.86</v>
      </c>
    </row>
    <row r="80" spans="2:20" x14ac:dyDescent="0.25">
      <c r="B80" s="41" t="s">
        <v>31</v>
      </c>
      <c r="C80" s="103" t="str">
        <f>C20</f>
        <v>Hourly Rate</v>
      </c>
      <c r="D80" s="41">
        <v>1</v>
      </c>
      <c r="E80" s="104">
        <v>42.92</v>
      </c>
      <c r="F80" s="104">
        <v>50.63</v>
      </c>
      <c r="G80" s="104">
        <v>53.05</v>
      </c>
      <c r="H80" s="104">
        <v>79.59</v>
      </c>
      <c r="I80" s="104">
        <v>56.51</v>
      </c>
      <c r="J80" s="104">
        <v>64.42</v>
      </c>
      <c r="K80" s="104">
        <v>64.86</v>
      </c>
      <c r="M80" s="34">
        <v>2</v>
      </c>
      <c r="N80" s="35">
        <f>E$80*$M80</f>
        <v>85.84</v>
      </c>
      <c r="O80" s="35">
        <f t="shared" si="26"/>
        <v>101.26</v>
      </c>
      <c r="P80" s="35">
        <f t="shared" si="26"/>
        <v>106.1</v>
      </c>
      <c r="Q80" s="35">
        <f t="shared" si="26"/>
        <v>159.18</v>
      </c>
      <c r="R80" s="35">
        <f t="shared" si="26"/>
        <v>113.02</v>
      </c>
      <c r="S80" s="35">
        <f t="shared" si="26"/>
        <v>128.84</v>
      </c>
      <c r="T80" s="35">
        <f t="shared" si="26"/>
        <v>129.72</v>
      </c>
    </row>
    <row r="81" spans="2:20" x14ac:dyDescent="0.25">
      <c r="B81" s="36" t="s">
        <v>33</v>
      </c>
      <c r="C81" s="105" t="str">
        <f>C21</f>
        <v>Half Day block (10am-2pm or 2pm-6pm) 4hrs</v>
      </c>
      <c r="D81" s="36">
        <v>4</v>
      </c>
      <c r="E81" s="104">
        <f>E$80*$D81</f>
        <v>171.68</v>
      </c>
      <c r="F81" s="104">
        <f t="shared" ref="F81:K81" si="27">F$80*$D81</f>
        <v>202.52</v>
      </c>
      <c r="G81" s="104">
        <f t="shared" si="27"/>
        <v>212.2</v>
      </c>
      <c r="H81" s="104">
        <f t="shared" si="27"/>
        <v>318.36</v>
      </c>
      <c r="I81" s="104">
        <f t="shared" si="27"/>
        <v>226.04</v>
      </c>
      <c r="J81" s="104">
        <f t="shared" si="27"/>
        <v>257.68</v>
      </c>
      <c r="K81" s="104">
        <f t="shared" si="27"/>
        <v>259.44</v>
      </c>
      <c r="M81" s="34">
        <v>3</v>
      </c>
      <c r="N81" s="35">
        <f>E$80*$M81</f>
        <v>128.76</v>
      </c>
      <c r="O81" s="35">
        <f t="shared" si="26"/>
        <v>151.89000000000001</v>
      </c>
      <c r="P81" s="35">
        <f t="shared" si="26"/>
        <v>159.14999999999998</v>
      </c>
      <c r="Q81" s="35">
        <f t="shared" si="26"/>
        <v>238.77</v>
      </c>
      <c r="R81" s="35">
        <f t="shared" si="26"/>
        <v>169.53</v>
      </c>
      <c r="S81" s="35">
        <f t="shared" si="26"/>
        <v>193.26</v>
      </c>
      <c r="T81" s="35">
        <f t="shared" si="26"/>
        <v>194.57999999999998</v>
      </c>
    </row>
    <row r="82" spans="2:20" x14ac:dyDescent="0.25">
      <c r="B82" s="36" t="s">
        <v>35</v>
      </c>
      <c r="C82" s="105" t="str">
        <f>C22</f>
        <v>Whole Day block (10am-6pm) 8 hrs</v>
      </c>
      <c r="D82" s="36">
        <v>8</v>
      </c>
      <c r="E82" s="104">
        <f t="shared" ref="E82:K84" si="28">E$80*$D82</f>
        <v>343.36</v>
      </c>
      <c r="F82" s="104">
        <f t="shared" si="28"/>
        <v>405.04</v>
      </c>
      <c r="G82" s="104">
        <f t="shared" si="28"/>
        <v>424.4</v>
      </c>
      <c r="H82" s="104">
        <f t="shared" si="28"/>
        <v>636.72</v>
      </c>
      <c r="I82" s="104">
        <f t="shared" si="28"/>
        <v>452.08</v>
      </c>
      <c r="J82" s="104">
        <f t="shared" si="28"/>
        <v>515.36</v>
      </c>
      <c r="K82" s="104">
        <f t="shared" si="28"/>
        <v>518.88</v>
      </c>
      <c r="M82" s="96">
        <v>4</v>
      </c>
      <c r="N82" s="106">
        <f t="shared" ref="N82:T97" si="29">E$80*$M82</f>
        <v>171.68</v>
      </c>
      <c r="O82" s="106">
        <f t="shared" si="26"/>
        <v>202.52</v>
      </c>
      <c r="P82" s="106">
        <f t="shared" si="26"/>
        <v>212.2</v>
      </c>
      <c r="Q82" s="106">
        <f t="shared" si="26"/>
        <v>318.36</v>
      </c>
      <c r="R82" s="106">
        <f t="shared" si="26"/>
        <v>226.04</v>
      </c>
      <c r="S82" s="106">
        <f t="shared" si="26"/>
        <v>257.68</v>
      </c>
      <c r="T82" s="106">
        <f t="shared" si="26"/>
        <v>259.44</v>
      </c>
    </row>
    <row r="83" spans="2:20" x14ac:dyDescent="0.25">
      <c r="B83" s="107" t="s">
        <v>37</v>
      </c>
      <c r="C83" s="105" t="str">
        <f>C23</f>
        <v>Over Night block (2pm-10am) 20 hrs</v>
      </c>
      <c r="D83" s="36">
        <v>20</v>
      </c>
      <c r="E83" s="104">
        <f t="shared" si="28"/>
        <v>858.40000000000009</v>
      </c>
      <c r="F83" s="104">
        <f t="shared" si="28"/>
        <v>1012.6</v>
      </c>
      <c r="G83" s="104">
        <f t="shared" si="28"/>
        <v>1061</v>
      </c>
      <c r="H83" s="104">
        <f t="shared" si="28"/>
        <v>1591.8000000000002</v>
      </c>
      <c r="I83" s="104">
        <f t="shared" si="28"/>
        <v>1130.2</v>
      </c>
      <c r="J83" s="104">
        <f t="shared" si="28"/>
        <v>1288.4000000000001</v>
      </c>
      <c r="K83" s="104">
        <f t="shared" si="28"/>
        <v>1297.2</v>
      </c>
      <c r="M83" s="34">
        <v>5</v>
      </c>
      <c r="N83" s="35">
        <f t="shared" si="29"/>
        <v>214.60000000000002</v>
      </c>
      <c r="O83" s="35">
        <f t="shared" si="26"/>
        <v>253.15</v>
      </c>
      <c r="P83" s="35">
        <f t="shared" si="26"/>
        <v>265.25</v>
      </c>
      <c r="Q83" s="35">
        <f t="shared" si="26"/>
        <v>397.95000000000005</v>
      </c>
      <c r="R83" s="35">
        <f t="shared" si="26"/>
        <v>282.55</v>
      </c>
      <c r="S83" s="35">
        <f t="shared" si="26"/>
        <v>322.10000000000002</v>
      </c>
      <c r="T83" s="35">
        <f t="shared" si="26"/>
        <v>324.3</v>
      </c>
    </row>
    <row r="84" spans="2:20" x14ac:dyDescent="0.25">
      <c r="B84" s="36" t="s">
        <v>39</v>
      </c>
      <c r="C84" s="105" t="str">
        <f>C24</f>
        <v>consecutive 24hr block (10am-10am)</v>
      </c>
      <c r="D84" s="108">
        <v>24</v>
      </c>
      <c r="E84" s="104">
        <f t="shared" si="28"/>
        <v>1030.08</v>
      </c>
      <c r="F84" s="104">
        <f t="shared" si="28"/>
        <v>1215.1200000000001</v>
      </c>
      <c r="G84" s="104">
        <f t="shared" si="28"/>
        <v>1273.1999999999998</v>
      </c>
      <c r="H84" s="104">
        <f t="shared" si="28"/>
        <v>1910.16</v>
      </c>
      <c r="I84" s="104">
        <f t="shared" si="28"/>
        <v>1356.24</v>
      </c>
      <c r="J84" s="104">
        <f t="shared" si="28"/>
        <v>1546.08</v>
      </c>
      <c r="K84" s="104">
        <f t="shared" si="28"/>
        <v>1556.6399999999999</v>
      </c>
      <c r="M84" s="34">
        <v>6</v>
      </c>
      <c r="N84" s="35">
        <f t="shared" si="29"/>
        <v>257.52</v>
      </c>
      <c r="O84" s="35">
        <f t="shared" si="26"/>
        <v>303.78000000000003</v>
      </c>
      <c r="P84" s="35">
        <f t="shared" si="26"/>
        <v>318.29999999999995</v>
      </c>
      <c r="Q84" s="35">
        <f t="shared" si="26"/>
        <v>477.54</v>
      </c>
      <c r="R84" s="35">
        <f t="shared" si="26"/>
        <v>339.06</v>
      </c>
      <c r="S84" s="35">
        <f t="shared" si="26"/>
        <v>386.52</v>
      </c>
      <c r="T84" s="35">
        <f t="shared" si="26"/>
        <v>389.15999999999997</v>
      </c>
    </row>
    <row r="85" spans="2:20" x14ac:dyDescent="0.25">
      <c r="B85" s="66"/>
      <c r="C85" s="66"/>
      <c r="D85" s="43"/>
      <c r="E85" s="83"/>
      <c r="F85" s="83"/>
      <c r="G85" s="83"/>
      <c r="H85" s="83"/>
      <c r="I85" s="83"/>
      <c r="J85" s="83"/>
      <c r="K85" s="83"/>
      <c r="M85" s="34">
        <v>7</v>
      </c>
      <c r="N85" s="35">
        <f t="shared" si="29"/>
        <v>300.44</v>
      </c>
      <c r="O85" s="35">
        <f t="shared" si="26"/>
        <v>354.41</v>
      </c>
      <c r="P85" s="35">
        <f t="shared" si="26"/>
        <v>371.34999999999997</v>
      </c>
      <c r="Q85" s="35">
        <f t="shared" si="26"/>
        <v>557.13</v>
      </c>
      <c r="R85" s="35">
        <f t="shared" si="26"/>
        <v>395.57</v>
      </c>
      <c r="S85" s="35">
        <f t="shared" si="26"/>
        <v>450.94</v>
      </c>
      <c r="T85" s="35">
        <f t="shared" si="26"/>
        <v>454.02</v>
      </c>
    </row>
    <row r="86" spans="2:20" ht="15.75" x14ac:dyDescent="0.25">
      <c r="C86" s="46" t="s">
        <v>41</v>
      </c>
      <c r="D86" s="47">
        <v>24</v>
      </c>
      <c r="E86" s="109"/>
      <c r="F86" s="83"/>
      <c r="G86" s="83"/>
      <c r="H86" s="83"/>
      <c r="I86" s="83"/>
      <c r="J86" s="83"/>
      <c r="K86" s="83"/>
      <c r="M86" s="96">
        <v>8</v>
      </c>
      <c r="N86" s="106">
        <f t="shared" si="29"/>
        <v>343.36</v>
      </c>
      <c r="O86" s="106">
        <f t="shared" si="26"/>
        <v>405.04</v>
      </c>
      <c r="P86" s="106">
        <f t="shared" si="26"/>
        <v>424.4</v>
      </c>
      <c r="Q86" s="106">
        <f t="shared" si="26"/>
        <v>636.72</v>
      </c>
      <c r="R86" s="106">
        <f t="shared" si="26"/>
        <v>452.08</v>
      </c>
      <c r="S86" s="106">
        <f t="shared" si="26"/>
        <v>515.36</v>
      </c>
      <c r="T86" s="106">
        <f t="shared" si="26"/>
        <v>518.88</v>
      </c>
    </row>
    <row r="87" spans="2:20" x14ac:dyDescent="0.25">
      <c r="C87" s="49" t="s">
        <v>42</v>
      </c>
      <c r="D87" s="50">
        <f>ROUNDDOWN(D86/24,0)</f>
        <v>1</v>
      </c>
      <c r="E87" s="51">
        <f t="shared" ref="E87:K87" si="30">(ROUNDDOWN($D86/24,0))*E84</f>
        <v>1030.08</v>
      </c>
      <c r="F87" s="51">
        <f t="shared" si="30"/>
        <v>1215.1200000000001</v>
      </c>
      <c r="G87" s="51">
        <f t="shared" si="30"/>
        <v>1273.1999999999998</v>
      </c>
      <c r="H87" s="51">
        <f t="shared" si="30"/>
        <v>1910.16</v>
      </c>
      <c r="I87" s="51">
        <f t="shared" si="30"/>
        <v>1356.24</v>
      </c>
      <c r="J87" s="51">
        <f t="shared" si="30"/>
        <v>1546.08</v>
      </c>
      <c r="K87" s="52">
        <f t="shared" si="30"/>
        <v>1556.6399999999999</v>
      </c>
      <c r="M87" s="34">
        <v>9</v>
      </c>
      <c r="N87" s="35">
        <f t="shared" si="29"/>
        <v>386.28000000000003</v>
      </c>
      <c r="O87" s="35">
        <f t="shared" si="26"/>
        <v>455.67</v>
      </c>
      <c r="P87" s="35">
        <f t="shared" si="26"/>
        <v>477.45</v>
      </c>
      <c r="Q87" s="35">
        <f t="shared" si="26"/>
        <v>716.31000000000006</v>
      </c>
      <c r="R87" s="35">
        <f t="shared" si="26"/>
        <v>508.59</v>
      </c>
      <c r="S87" s="35">
        <f t="shared" si="26"/>
        <v>579.78</v>
      </c>
      <c r="T87" s="35">
        <f t="shared" si="26"/>
        <v>583.74</v>
      </c>
    </row>
    <row r="88" spans="2:20" x14ac:dyDescent="0.25">
      <c r="C88" s="53" t="s">
        <v>43</v>
      </c>
      <c r="D88" s="54">
        <f>D86-(ROUNDDOWN(D86/24,0)*24)</f>
        <v>0</v>
      </c>
      <c r="E88" s="55">
        <f t="shared" ref="E88:K88" si="31">IF($D88=$M79,N79,0)+IF($D88=$M80,N80,0)+IF($D88=$M81,N81,0)+IF($D88=$M82,N82,0)+IF($D88=$M83,N83,0)+IF($D88=$M84,N84,0)+IF($D88=$M85,N85,0)+IF($D88=$M86,N86,0)+IF($D88=$M87,N87,0)+IF($D88=$M88,N88,0)+IF($D88=$M89,N89,0)+IF($D88=$M90,N90,0)+IF($D88=$M91,N91,0)+IF($D88=$M92,N92,0)+IF($D88=$M93,N93,0)+IF($D88=$M94,N94,0)+IF($D88=$M95,N95,0)+IF($D88=$M96,N96,0)+IF($D88=$M97,N97,0)+IF($D88=$M98,N98,0)+IF($D88=$M99,N99,0)+IF($D88=$M100,N100,0)+IF($D88=$M101,N101,0)</f>
        <v>0</v>
      </c>
      <c r="F88" s="55">
        <f t="shared" si="31"/>
        <v>0</v>
      </c>
      <c r="G88" s="55">
        <f t="shared" si="31"/>
        <v>0</v>
      </c>
      <c r="H88" s="55">
        <f t="shared" si="31"/>
        <v>0</v>
      </c>
      <c r="I88" s="55">
        <f t="shared" si="31"/>
        <v>0</v>
      </c>
      <c r="J88" s="55">
        <f t="shared" si="31"/>
        <v>0</v>
      </c>
      <c r="K88" s="56">
        <f t="shared" si="31"/>
        <v>0</v>
      </c>
      <c r="M88" s="34">
        <v>10</v>
      </c>
      <c r="N88" s="35">
        <f t="shared" si="29"/>
        <v>429.20000000000005</v>
      </c>
      <c r="O88" s="35">
        <f t="shared" si="26"/>
        <v>506.3</v>
      </c>
      <c r="P88" s="35">
        <f t="shared" si="26"/>
        <v>530.5</v>
      </c>
      <c r="Q88" s="35">
        <f t="shared" si="26"/>
        <v>795.90000000000009</v>
      </c>
      <c r="R88" s="35">
        <f t="shared" si="26"/>
        <v>565.1</v>
      </c>
      <c r="S88" s="35">
        <f t="shared" si="26"/>
        <v>644.20000000000005</v>
      </c>
      <c r="T88" s="35">
        <f t="shared" si="26"/>
        <v>648.6</v>
      </c>
    </row>
    <row r="89" spans="2:20" x14ac:dyDescent="0.25">
      <c r="C89" s="57" t="s">
        <v>49</v>
      </c>
      <c r="D89" s="58"/>
      <c r="E89" s="59">
        <f t="shared" ref="E89:K89" si="32">E87+E88</f>
        <v>1030.08</v>
      </c>
      <c r="F89" s="59">
        <f t="shared" si="32"/>
        <v>1215.1200000000001</v>
      </c>
      <c r="G89" s="59">
        <f t="shared" si="32"/>
        <v>1273.1999999999998</v>
      </c>
      <c r="H89" s="59">
        <f t="shared" si="32"/>
        <v>1910.16</v>
      </c>
      <c r="I89" s="59">
        <f t="shared" si="32"/>
        <v>1356.24</v>
      </c>
      <c r="J89" s="59">
        <f t="shared" si="32"/>
        <v>1546.08</v>
      </c>
      <c r="K89" s="59">
        <f t="shared" si="32"/>
        <v>1556.6399999999999</v>
      </c>
      <c r="M89" s="34">
        <v>11</v>
      </c>
      <c r="N89" s="35">
        <f t="shared" si="29"/>
        <v>472.12</v>
      </c>
      <c r="O89" s="35">
        <f t="shared" si="26"/>
        <v>556.93000000000006</v>
      </c>
      <c r="P89" s="35">
        <f t="shared" si="26"/>
        <v>583.54999999999995</v>
      </c>
      <c r="Q89" s="35">
        <f t="shared" si="26"/>
        <v>875.49</v>
      </c>
      <c r="R89" s="35">
        <f t="shared" si="26"/>
        <v>621.61</v>
      </c>
      <c r="S89" s="35">
        <f t="shared" si="26"/>
        <v>708.62</v>
      </c>
      <c r="T89" s="35">
        <f t="shared" si="26"/>
        <v>713.46</v>
      </c>
    </row>
    <row r="90" spans="2:20" x14ac:dyDescent="0.25">
      <c r="C90" s="60" t="str">
        <f>C60</f>
        <v>Setup fee per consecutive time block</v>
      </c>
      <c r="D90" s="61"/>
      <c r="E90" s="104">
        <v>69.45</v>
      </c>
      <c r="F90" s="104">
        <v>69.45</v>
      </c>
      <c r="G90" s="104">
        <v>69.45</v>
      </c>
      <c r="H90" s="104">
        <v>69.45</v>
      </c>
      <c r="I90" s="104">
        <v>69.45</v>
      </c>
      <c r="J90" s="104">
        <v>69.45</v>
      </c>
      <c r="K90" s="104">
        <v>69.45</v>
      </c>
      <c r="M90" s="34">
        <v>12</v>
      </c>
      <c r="N90" s="35">
        <f t="shared" si="29"/>
        <v>515.04</v>
      </c>
      <c r="O90" s="35">
        <f t="shared" si="26"/>
        <v>607.56000000000006</v>
      </c>
      <c r="P90" s="35">
        <f t="shared" si="26"/>
        <v>636.59999999999991</v>
      </c>
      <c r="Q90" s="35">
        <f t="shared" si="26"/>
        <v>955.08</v>
      </c>
      <c r="R90" s="35">
        <f t="shared" si="26"/>
        <v>678.12</v>
      </c>
      <c r="S90" s="35">
        <f t="shared" si="26"/>
        <v>773.04</v>
      </c>
      <c r="T90" s="35">
        <f t="shared" si="26"/>
        <v>778.31999999999994</v>
      </c>
    </row>
    <row r="91" spans="2:20" ht="16.5" thickBot="1" x14ac:dyDescent="0.3">
      <c r="C91" s="63" t="str">
        <f>C61</f>
        <v>Total Cost:</v>
      </c>
      <c r="D91" s="64"/>
      <c r="E91" s="65">
        <f>E90+E89</f>
        <v>1099.53</v>
      </c>
      <c r="F91" s="65">
        <f t="shared" ref="F91:K91" si="33">F90+F89</f>
        <v>1284.5700000000002</v>
      </c>
      <c r="G91" s="65">
        <f t="shared" si="33"/>
        <v>1342.6499999999999</v>
      </c>
      <c r="H91" s="65">
        <f t="shared" si="33"/>
        <v>1979.6100000000001</v>
      </c>
      <c r="I91" s="65">
        <f t="shared" si="33"/>
        <v>1425.69</v>
      </c>
      <c r="J91" s="65">
        <f t="shared" si="33"/>
        <v>1615.53</v>
      </c>
      <c r="K91" s="65">
        <f t="shared" si="33"/>
        <v>1626.09</v>
      </c>
      <c r="M91" s="34">
        <v>13</v>
      </c>
      <c r="N91" s="35">
        <f t="shared" si="29"/>
        <v>557.96</v>
      </c>
      <c r="O91" s="35">
        <f t="shared" si="26"/>
        <v>658.19</v>
      </c>
      <c r="P91" s="35">
        <f t="shared" si="26"/>
        <v>689.65</v>
      </c>
      <c r="Q91" s="35">
        <f t="shared" si="26"/>
        <v>1034.67</v>
      </c>
      <c r="R91" s="35">
        <f t="shared" si="26"/>
        <v>734.63</v>
      </c>
      <c r="S91" s="35">
        <f t="shared" si="26"/>
        <v>837.46</v>
      </c>
      <c r="T91" s="35">
        <f t="shared" si="26"/>
        <v>843.18</v>
      </c>
    </row>
    <row r="92" spans="2:20" ht="15.75" thickTop="1" x14ac:dyDescent="0.25">
      <c r="M92" s="34">
        <v>14</v>
      </c>
      <c r="N92" s="35">
        <f t="shared" si="29"/>
        <v>600.88</v>
      </c>
      <c r="O92" s="35">
        <f t="shared" si="26"/>
        <v>708.82</v>
      </c>
      <c r="P92" s="35">
        <f t="shared" si="26"/>
        <v>742.69999999999993</v>
      </c>
      <c r="Q92" s="35">
        <f t="shared" si="26"/>
        <v>1114.26</v>
      </c>
      <c r="R92" s="35">
        <f t="shared" si="26"/>
        <v>791.14</v>
      </c>
      <c r="S92" s="35">
        <f t="shared" si="26"/>
        <v>901.88</v>
      </c>
      <c r="T92" s="35">
        <f t="shared" si="26"/>
        <v>908.04</v>
      </c>
    </row>
    <row r="93" spans="2:20" ht="15" customHeight="1" x14ac:dyDescent="0.25">
      <c r="B93" s="123" t="s">
        <v>47</v>
      </c>
      <c r="C93" s="123"/>
      <c r="D93" s="123"/>
      <c r="E93" s="122">
        <f>(E91/100)*10</f>
        <v>109.953</v>
      </c>
      <c r="F93" s="122">
        <f t="shared" ref="F93:K93" si="34">(F91/100)*10</f>
        <v>128.45699999999999</v>
      </c>
      <c r="G93" s="122">
        <f t="shared" si="34"/>
        <v>134.26499999999999</v>
      </c>
      <c r="H93" s="122">
        <f t="shared" si="34"/>
        <v>197.96100000000001</v>
      </c>
      <c r="I93" s="122">
        <f t="shared" si="34"/>
        <v>142.56899999999999</v>
      </c>
      <c r="J93" s="122">
        <f t="shared" si="34"/>
        <v>161.553</v>
      </c>
      <c r="K93" s="122">
        <f t="shared" si="34"/>
        <v>162.60899999999998</v>
      </c>
      <c r="M93" s="34">
        <v>15</v>
      </c>
      <c r="N93" s="35">
        <f t="shared" si="29"/>
        <v>643.80000000000007</v>
      </c>
      <c r="O93" s="35">
        <f t="shared" si="26"/>
        <v>759.45</v>
      </c>
      <c r="P93" s="35">
        <f t="shared" si="26"/>
        <v>795.75</v>
      </c>
      <c r="Q93" s="35">
        <f t="shared" si="26"/>
        <v>1193.8500000000001</v>
      </c>
      <c r="R93" s="35">
        <f t="shared" si="26"/>
        <v>847.65</v>
      </c>
      <c r="S93" s="35">
        <f t="shared" si="26"/>
        <v>966.30000000000007</v>
      </c>
      <c r="T93" s="35">
        <f t="shared" si="26"/>
        <v>972.9</v>
      </c>
    </row>
    <row r="94" spans="2:20" x14ac:dyDescent="0.25">
      <c r="B94" s="123"/>
      <c r="C94" s="123"/>
      <c r="D94" s="123"/>
      <c r="E94" s="122"/>
      <c r="F94" s="122"/>
      <c r="G94" s="122"/>
      <c r="H94" s="122"/>
      <c r="I94" s="122"/>
      <c r="J94" s="122"/>
      <c r="K94" s="122"/>
      <c r="M94" s="34">
        <v>16</v>
      </c>
      <c r="N94" s="35">
        <f t="shared" si="29"/>
        <v>686.72</v>
      </c>
      <c r="O94" s="35">
        <f t="shared" si="26"/>
        <v>810.08</v>
      </c>
      <c r="P94" s="35">
        <f t="shared" si="26"/>
        <v>848.8</v>
      </c>
      <c r="Q94" s="35">
        <f t="shared" si="26"/>
        <v>1273.44</v>
      </c>
      <c r="R94" s="35">
        <f t="shared" si="26"/>
        <v>904.16</v>
      </c>
      <c r="S94" s="35">
        <f t="shared" si="26"/>
        <v>1030.72</v>
      </c>
      <c r="T94" s="35">
        <f t="shared" si="26"/>
        <v>1037.76</v>
      </c>
    </row>
    <row r="95" spans="2:20" ht="15" customHeight="1" x14ac:dyDescent="0.25">
      <c r="B95" s="123" t="s">
        <v>48</v>
      </c>
      <c r="C95" s="123"/>
      <c r="D95" s="123"/>
      <c r="E95" s="122">
        <f>(E91/100)*90</f>
        <v>989.577</v>
      </c>
      <c r="F95" s="122">
        <f t="shared" ref="F95:K95" si="35">(F91/100)*90</f>
        <v>1156.1130000000001</v>
      </c>
      <c r="G95" s="122">
        <f t="shared" si="35"/>
        <v>1208.385</v>
      </c>
      <c r="H95" s="122">
        <f t="shared" si="35"/>
        <v>1781.6490000000003</v>
      </c>
      <c r="I95" s="122">
        <f t="shared" si="35"/>
        <v>1283.1210000000001</v>
      </c>
      <c r="J95" s="122">
        <f t="shared" si="35"/>
        <v>1453.9770000000001</v>
      </c>
      <c r="K95" s="122">
        <f t="shared" si="35"/>
        <v>1463.481</v>
      </c>
      <c r="M95" s="34">
        <v>17</v>
      </c>
      <c r="N95" s="35">
        <f t="shared" si="29"/>
        <v>729.64</v>
      </c>
      <c r="O95" s="35">
        <f t="shared" si="29"/>
        <v>860.71</v>
      </c>
      <c r="P95" s="35">
        <f t="shared" si="29"/>
        <v>901.84999999999991</v>
      </c>
      <c r="Q95" s="35">
        <f t="shared" si="29"/>
        <v>1353.03</v>
      </c>
      <c r="R95" s="35">
        <f t="shared" si="29"/>
        <v>960.67</v>
      </c>
      <c r="S95" s="35">
        <f t="shared" si="29"/>
        <v>1095.1400000000001</v>
      </c>
      <c r="T95" s="35">
        <f t="shared" si="29"/>
        <v>1102.6199999999999</v>
      </c>
    </row>
    <row r="96" spans="2:20" x14ac:dyDescent="0.25">
      <c r="B96" s="123"/>
      <c r="C96" s="123"/>
      <c r="D96" s="123"/>
      <c r="E96" s="122"/>
      <c r="F96" s="122"/>
      <c r="G96" s="122"/>
      <c r="H96" s="122"/>
      <c r="I96" s="122"/>
      <c r="J96" s="122"/>
      <c r="K96" s="122"/>
      <c r="M96" s="34">
        <v>18</v>
      </c>
      <c r="N96" s="35">
        <f t="shared" si="29"/>
        <v>772.56000000000006</v>
      </c>
      <c r="O96" s="35">
        <f t="shared" si="29"/>
        <v>911.34</v>
      </c>
      <c r="P96" s="35">
        <f t="shared" si="29"/>
        <v>954.9</v>
      </c>
      <c r="Q96" s="35">
        <f t="shared" si="29"/>
        <v>1432.6200000000001</v>
      </c>
      <c r="R96" s="35">
        <f t="shared" si="29"/>
        <v>1017.18</v>
      </c>
      <c r="S96" s="35">
        <f t="shared" si="29"/>
        <v>1159.56</v>
      </c>
      <c r="T96" s="35">
        <f t="shared" si="29"/>
        <v>1167.48</v>
      </c>
    </row>
    <row r="97" spans="2:20" x14ac:dyDescent="0.2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M97" s="34">
        <v>19</v>
      </c>
      <c r="N97" s="35">
        <f t="shared" si="29"/>
        <v>815.48</v>
      </c>
      <c r="O97" s="35">
        <f t="shared" si="29"/>
        <v>961.97</v>
      </c>
      <c r="P97" s="35">
        <f t="shared" si="29"/>
        <v>1007.9499999999999</v>
      </c>
      <c r="Q97" s="35">
        <f t="shared" si="29"/>
        <v>1512.21</v>
      </c>
      <c r="R97" s="35">
        <f t="shared" si="29"/>
        <v>1073.69</v>
      </c>
      <c r="S97" s="35">
        <f t="shared" si="29"/>
        <v>1223.98</v>
      </c>
      <c r="T97" s="35">
        <f t="shared" si="29"/>
        <v>1232.3399999999999</v>
      </c>
    </row>
    <row r="98" spans="2:20" x14ac:dyDescent="0.2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M98" s="96">
        <v>20</v>
      </c>
      <c r="N98" s="106">
        <f t="shared" ref="N98:T102" si="36">E$80*$M98</f>
        <v>858.40000000000009</v>
      </c>
      <c r="O98" s="106">
        <f t="shared" si="36"/>
        <v>1012.6</v>
      </c>
      <c r="P98" s="106">
        <f t="shared" si="36"/>
        <v>1061</v>
      </c>
      <c r="Q98" s="106">
        <f t="shared" si="36"/>
        <v>1591.8000000000002</v>
      </c>
      <c r="R98" s="106">
        <f t="shared" si="36"/>
        <v>1130.2</v>
      </c>
      <c r="S98" s="106">
        <f t="shared" si="36"/>
        <v>1288.4000000000001</v>
      </c>
      <c r="T98" s="106">
        <f t="shared" si="36"/>
        <v>1297.2</v>
      </c>
    </row>
    <row r="99" spans="2:20" x14ac:dyDescent="0.2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M99" s="34">
        <v>21</v>
      </c>
      <c r="N99" s="35">
        <f t="shared" si="36"/>
        <v>901.32</v>
      </c>
      <c r="O99" s="35">
        <f t="shared" si="36"/>
        <v>1063.23</v>
      </c>
      <c r="P99" s="35">
        <f t="shared" si="36"/>
        <v>1114.05</v>
      </c>
      <c r="Q99" s="35">
        <f t="shared" si="36"/>
        <v>1671.39</v>
      </c>
      <c r="R99" s="35">
        <f t="shared" si="36"/>
        <v>1186.71</v>
      </c>
      <c r="S99" s="35">
        <f t="shared" si="36"/>
        <v>1352.82</v>
      </c>
      <c r="T99" s="35">
        <f t="shared" si="36"/>
        <v>1362.06</v>
      </c>
    </row>
    <row r="100" spans="2:20" x14ac:dyDescent="0.2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M100" s="34">
        <v>22</v>
      </c>
      <c r="N100" s="35">
        <f t="shared" si="36"/>
        <v>944.24</v>
      </c>
      <c r="O100" s="35">
        <f t="shared" si="36"/>
        <v>1113.8600000000001</v>
      </c>
      <c r="P100" s="35">
        <f t="shared" si="36"/>
        <v>1167.0999999999999</v>
      </c>
      <c r="Q100" s="35">
        <f t="shared" si="36"/>
        <v>1750.98</v>
      </c>
      <c r="R100" s="35">
        <f t="shared" si="36"/>
        <v>1243.22</v>
      </c>
      <c r="S100" s="35">
        <f t="shared" si="36"/>
        <v>1417.24</v>
      </c>
      <c r="T100" s="35">
        <f t="shared" si="36"/>
        <v>1426.92</v>
      </c>
    </row>
    <row r="101" spans="2:20" x14ac:dyDescent="0.25">
      <c r="M101" s="34">
        <v>23</v>
      </c>
      <c r="N101" s="35">
        <f t="shared" si="36"/>
        <v>987.16000000000008</v>
      </c>
      <c r="O101" s="35">
        <f t="shared" si="36"/>
        <v>1164.49</v>
      </c>
      <c r="P101" s="35">
        <f t="shared" si="36"/>
        <v>1220.1499999999999</v>
      </c>
      <c r="Q101" s="35">
        <f t="shared" si="36"/>
        <v>1830.5700000000002</v>
      </c>
      <c r="R101" s="35">
        <f t="shared" si="36"/>
        <v>1299.73</v>
      </c>
      <c r="S101" s="35">
        <f t="shared" si="36"/>
        <v>1481.66</v>
      </c>
      <c r="T101" s="35">
        <f t="shared" si="36"/>
        <v>1491.78</v>
      </c>
    </row>
    <row r="102" spans="2:20" x14ac:dyDescent="0.25">
      <c r="M102" s="96">
        <v>24</v>
      </c>
      <c r="N102" s="106">
        <f t="shared" si="36"/>
        <v>1030.08</v>
      </c>
      <c r="O102" s="106">
        <f t="shared" si="36"/>
        <v>1215.1200000000001</v>
      </c>
      <c r="P102" s="106">
        <f t="shared" si="36"/>
        <v>1273.1999999999998</v>
      </c>
      <c r="Q102" s="106">
        <f t="shared" si="36"/>
        <v>1910.16</v>
      </c>
      <c r="R102" s="106">
        <f t="shared" si="36"/>
        <v>1356.24</v>
      </c>
      <c r="S102" s="106">
        <f t="shared" si="36"/>
        <v>1546.08</v>
      </c>
      <c r="T102" s="106">
        <f t="shared" si="36"/>
        <v>1556.6399999999999</v>
      </c>
    </row>
    <row r="106" spans="2:20" ht="18" x14ac:dyDescent="0.25">
      <c r="B106" s="84" t="s">
        <v>52</v>
      </c>
      <c r="C106" s="111"/>
      <c r="D106" s="112"/>
      <c r="E106" s="113"/>
      <c r="F106" s="86"/>
      <c r="G106" s="86"/>
      <c r="H106" s="86"/>
      <c r="I106" s="86"/>
      <c r="J106" s="86"/>
      <c r="K106" s="87"/>
      <c r="M106" s="88" t="str">
        <f>B106</f>
        <v>External Billing Rates - Commercial With Additional Labor</v>
      </c>
      <c r="N106" s="89"/>
      <c r="O106" s="89"/>
      <c r="P106" s="89"/>
      <c r="Q106" s="89"/>
      <c r="R106" s="89"/>
      <c r="S106" s="89"/>
      <c r="T106" s="89"/>
    </row>
    <row r="107" spans="2:20" x14ac:dyDescent="0.25">
      <c r="B107" s="90"/>
      <c r="C107" s="91"/>
      <c r="D107" s="92" t="s">
        <v>17</v>
      </c>
      <c r="E107" s="93" t="s">
        <v>18</v>
      </c>
      <c r="F107" s="94"/>
      <c r="G107" s="94"/>
      <c r="H107" s="94"/>
      <c r="I107" s="94"/>
      <c r="J107" s="94"/>
      <c r="K107" s="95"/>
      <c r="M107" s="96"/>
      <c r="N107" s="96" t="str">
        <f>E18</f>
        <v>TSQA</v>
      </c>
      <c r="O107" s="96" t="str">
        <f>F18</f>
        <v>TSQV</v>
      </c>
      <c r="P107" s="96" t="str">
        <f>G18</f>
        <v>OT1</v>
      </c>
      <c r="Q107" s="96"/>
      <c r="R107" s="96" t="str">
        <f>I18</f>
        <v>QE +</v>
      </c>
      <c r="S107" s="96" t="str">
        <f>J18</f>
        <v>Fusion</v>
      </c>
      <c r="T107" s="96" t="str">
        <f>K18</f>
        <v>Lumos</v>
      </c>
    </row>
    <row r="108" spans="2:20" x14ac:dyDescent="0.25">
      <c r="B108" s="114"/>
      <c r="C108" s="115"/>
      <c r="D108" s="116" t="s">
        <v>22</v>
      </c>
      <c r="E108" s="116" t="str">
        <f t="shared" ref="E108:K108" si="37">E18</f>
        <v>TSQA</v>
      </c>
      <c r="F108" s="116" t="str">
        <f t="shared" si="37"/>
        <v>TSQV</v>
      </c>
      <c r="G108" s="116" t="str">
        <f t="shared" si="37"/>
        <v>OT1</v>
      </c>
      <c r="H108" s="116" t="str">
        <f t="shared" si="37"/>
        <v>Elite</v>
      </c>
      <c r="I108" s="116" t="str">
        <f t="shared" si="37"/>
        <v>QE +</v>
      </c>
      <c r="J108" s="117" t="str">
        <f t="shared" si="37"/>
        <v>Fusion</v>
      </c>
      <c r="K108" s="117" t="str">
        <f t="shared" si="37"/>
        <v>Lumos</v>
      </c>
      <c r="M108" s="96" t="s">
        <v>29</v>
      </c>
      <c r="N108" s="96" t="s">
        <v>30</v>
      </c>
      <c r="O108" s="96" t="s">
        <v>30</v>
      </c>
      <c r="P108" s="96" t="s">
        <v>30</v>
      </c>
      <c r="Q108" s="96"/>
      <c r="R108" s="96" t="s">
        <v>30</v>
      </c>
      <c r="S108" s="96" t="s">
        <v>30</v>
      </c>
      <c r="T108" s="96" t="s">
        <v>30</v>
      </c>
    </row>
    <row r="109" spans="2:20" x14ac:dyDescent="0.25">
      <c r="B109" s="79"/>
      <c r="C109" s="80"/>
      <c r="D109" s="80"/>
      <c r="E109" s="118"/>
      <c r="F109" s="118"/>
      <c r="G109" s="118"/>
      <c r="H109" s="118"/>
      <c r="I109" s="119"/>
      <c r="J109" s="119"/>
      <c r="K109" s="119"/>
      <c r="M109" s="34">
        <v>1</v>
      </c>
      <c r="N109" s="35">
        <f>E$110*$M109</f>
        <v>101.69</v>
      </c>
      <c r="O109" s="35">
        <f t="shared" ref="O109:T124" si="38">F$110*$M109</f>
        <v>104.05</v>
      </c>
      <c r="P109" s="35">
        <f t="shared" si="38"/>
        <v>111.82</v>
      </c>
      <c r="Q109" s="35">
        <f t="shared" si="38"/>
        <v>133.01</v>
      </c>
      <c r="R109" s="35">
        <f t="shared" si="38"/>
        <v>186.86</v>
      </c>
      <c r="S109" s="35">
        <f t="shared" si="38"/>
        <v>187.29</v>
      </c>
      <c r="T109" s="35">
        <f t="shared" si="38"/>
        <v>187.73</v>
      </c>
    </row>
    <row r="110" spans="2:20" x14ac:dyDescent="0.25">
      <c r="B110" s="36" t="s">
        <v>31</v>
      </c>
      <c r="C110" s="105" t="str">
        <f>C20</f>
        <v>Hourly Rate</v>
      </c>
      <c r="D110" s="36">
        <v>1</v>
      </c>
      <c r="E110" s="120">
        <v>101.69</v>
      </c>
      <c r="F110" s="120">
        <v>104.05</v>
      </c>
      <c r="G110" s="120">
        <v>111.82</v>
      </c>
      <c r="H110" s="120">
        <v>133.01</v>
      </c>
      <c r="I110" s="120">
        <v>186.86</v>
      </c>
      <c r="J110" s="120">
        <v>187.29</v>
      </c>
      <c r="K110" s="120">
        <v>187.73</v>
      </c>
      <c r="L110" s="121"/>
      <c r="M110" s="34">
        <v>2</v>
      </c>
      <c r="N110" s="35">
        <f>E$110*$M110</f>
        <v>203.38</v>
      </c>
      <c r="O110" s="35">
        <f t="shared" si="38"/>
        <v>208.1</v>
      </c>
      <c r="P110" s="35">
        <f t="shared" si="38"/>
        <v>223.64</v>
      </c>
      <c r="Q110" s="35">
        <f t="shared" si="38"/>
        <v>266.02</v>
      </c>
      <c r="R110" s="35">
        <f t="shared" si="38"/>
        <v>373.72</v>
      </c>
      <c r="S110" s="35">
        <f t="shared" si="38"/>
        <v>374.58</v>
      </c>
      <c r="T110" s="35">
        <f t="shared" si="38"/>
        <v>375.46</v>
      </c>
    </row>
    <row r="111" spans="2:20" x14ac:dyDescent="0.25">
      <c r="B111" s="36" t="s">
        <v>33</v>
      </c>
      <c r="C111" s="105" t="str">
        <f>C21</f>
        <v>Half Day block (10am-2pm or 2pm-6pm) 4hrs</v>
      </c>
      <c r="D111" s="36">
        <v>4</v>
      </c>
      <c r="E111" s="104">
        <f>E$110*$D111</f>
        <v>406.76</v>
      </c>
      <c r="F111" s="104">
        <f t="shared" ref="F111:J111" si="39">F$110*$D111</f>
        <v>416.2</v>
      </c>
      <c r="G111" s="104">
        <f t="shared" si="39"/>
        <v>447.28</v>
      </c>
      <c r="H111" s="104">
        <f t="shared" si="39"/>
        <v>532.04</v>
      </c>
      <c r="I111" s="104">
        <f t="shared" si="39"/>
        <v>747.44</v>
      </c>
      <c r="J111" s="104">
        <f t="shared" si="39"/>
        <v>749.16</v>
      </c>
      <c r="K111" s="104">
        <f>K$110*$D111</f>
        <v>750.92</v>
      </c>
      <c r="L111" s="121"/>
      <c r="M111" s="34">
        <v>3</v>
      </c>
      <c r="N111" s="35">
        <f t="shared" ref="N111:T132" si="40">E$110*$M111</f>
        <v>305.07</v>
      </c>
      <c r="O111" s="35">
        <f t="shared" si="38"/>
        <v>312.14999999999998</v>
      </c>
      <c r="P111" s="35">
        <f t="shared" si="38"/>
        <v>335.46</v>
      </c>
      <c r="Q111" s="35">
        <f t="shared" si="38"/>
        <v>399.03</v>
      </c>
      <c r="R111" s="35">
        <f t="shared" si="38"/>
        <v>560.58000000000004</v>
      </c>
      <c r="S111" s="35">
        <f t="shared" si="38"/>
        <v>561.87</v>
      </c>
      <c r="T111" s="35">
        <f t="shared" si="38"/>
        <v>563.18999999999994</v>
      </c>
    </row>
    <row r="112" spans="2:20" x14ac:dyDescent="0.25">
      <c r="B112" s="36" t="s">
        <v>35</v>
      </c>
      <c r="C112" s="105" t="str">
        <f>C22</f>
        <v>Whole Day block (10am-6pm) 8 hrs</v>
      </c>
      <c r="D112" s="36">
        <v>8</v>
      </c>
      <c r="E112" s="104">
        <f t="shared" ref="E112:J114" si="41">E$110*$D112</f>
        <v>813.52</v>
      </c>
      <c r="F112" s="104">
        <f t="shared" si="41"/>
        <v>832.4</v>
      </c>
      <c r="G112" s="104">
        <f t="shared" si="41"/>
        <v>894.56</v>
      </c>
      <c r="H112" s="104">
        <f t="shared" si="41"/>
        <v>1064.08</v>
      </c>
      <c r="I112" s="104">
        <f t="shared" si="41"/>
        <v>1494.88</v>
      </c>
      <c r="J112" s="104">
        <f t="shared" si="41"/>
        <v>1498.32</v>
      </c>
      <c r="K112" s="104">
        <f>K$110*$D112</f>
        <v>1501.84</v>
      </c>
      <c r="L112" s="121"/>
      <c r="M112" s="96">
        <v>4</v>
      </c>
      <c r="N112" s="106">
        <f t="shared" si="40"/>
        <v>406.76</v>
      </c>
      <c r="O112" s="106">
        <f t="shared" si="38"/>
        <v>416.2</v>
      </c>
      <c r="P112" s="106">
        <f t="shared" si="38"/>
        <v>447.28</v>
      </c>
      <c r="Q112" s="106">
        <f t="shared" si="38"/>
        <v>532.04</v>
      </c>
      <c r="R112" s="106">
        <f t="shared" si="38"/>
        <v>747.44</v>
      </c>
      <c r="S112" s="106">
        <f t="shared" si="38"/>
        <v>749.16</v>
      </c>
      <c r="T112" s="106">
        <f t="shared" si="38"/>
        <v>750.92</v>
      </c>
    </row>
    <row r="113" spans="2:21" x14ac:dyDescent="0.25">
      <c r="B113" s="107" t="s">
        <v>37</v>
      </c>
      <c r="C113" s="105" t="str">
        <f>C23</f>
        <v>Over Night block (2pm-10am) 20 hrs</v>
      </c>
      <c r="D113" s="36">
        <v>20</v>
      </c>
      <c r="E113" s="104">
        <f t="shared" si="41"/>
        <v>2033.8</v>
      </c>
      <c r="F113" s="104">
        <f t="shared" si="41"/>
        <v>2081</v>
      </c>
      <c r="G113" s="104">
        <f t="shared" si="41"/>
        <v>2236.3999999999996</v>
      </c>
      <c r="H113" s="104">
        <f t="shared" si="41"/>
        <v>2660.2</v>
      </c>
      <c r="I113" s="104">
        <f t="shared" si="41"/>
        <v>3737.2000000000003</v>
      </c>
      <c r="J113" s="104">
        <f t="shared" si="41"/>
        <v>3745.7999999999997</v>
      </c>
      <c r="K113" s="104">
        <f>K$110*$D113</f>
        <v>3754.6</v>
      </c>
      <c r="L113" s="121"/>
      <c r="M113" s="34">
        <v>5</v>
      </c>
      <c r="N113" s="35">
        <f t="shared" si="40"/>
        <v>508.45</v>
      </c>
      <c r="O113" s="35">
        <f t="shared" si="38"/>
        <v>520.25</v>
      </c>
      <c r="P113" s="35">
        <f t="shared" si="38"/>
        <v>559.09999999999991</v>
      </c>
      <c r="Q113" s="35">
        <f t="shared" si="38"/>
        <v>665.05</v>
      </c>
      <c r="R113" s="35">
        <f t="shared" si="38"/>
        <v>934.30000000000007</v>
      </c>
      <c r="S113" s="35">
        <f t="shared" si="38"/>
        <v>936.44999999999993</v>
      </c>
      <c r="T113" s="35">
        <f t="shared" si="38"/>
        <v>938.65</v>
      </c>
    </row>
    <row r="114" spans="2:21" x14ac:dyDescent="0.25">
      <c r="B114" s="36" t="s">
        <v>39</v>
      </c>
      <c r="C114" s="105" t="str">
        <f>C24</f>
        <v>consecutive 24hr block (10am-10am)</v>
      </c>
      <c r="D114" s="108">
        <v>24</v>
      </c>
      <c r="E114" s="104">
        <f t="shared" si="41"/>
        <v>2440.56</v>
      </c>
      <c r="F114" s="104">
        <f t="shared" si="41"/>
        <v>2497.1999999999998</v>
      </c>
      <c r="G114" s="104">
        <f t="shared" si="41"/>
        <v>2683.68</v>
      </c>
      <c r="H114" s="104">
        <f t="shared" si="41"/>
        <v>3192.24</v>
      </c>
      <c r="I114" s="104">
        <f t="shared" si="41"/>
        <v>4484.6400000000003</v>
      </c>
      <c r="J114" s="104">
        <f t="shared" si="41"/>
        <v>4494.96</v>
      </c>
      <c r="K114" s="104">
        <f>K$110*$D114</f>
        <v>4505.5199999999995</v>
      </c>
      <c r="L114" s="121"/>
      <c r="M114" s="34">
        <v>6</v>
      </c>
      <c r="N114" s="35">
        <f t="shared" si="40"/>
        <v>610.14</v>
      </c>
      <c r="O114" s="35">
        <f t="shared" si="38"/>
        <v>624.29999999999995</v>
      </c>
      <c r="P114" s="35">
        <f t="shared" si="38"/>
        <v>670.92</v>
      </c>
      <c r="Q114" s="35">
        <f t="shared" si="38"/>
        <v>798.06</v>
      </c>
      <c r="R114" s="35">
        <f t="shared" si="38"/>
        <v>1121.1600000000001</v>
      </c>
      <c r="S114" s="35">
        <f t="shared" si="38"/>
        <v>1123.74</v>
      </c>
      <c r="T114" s="35">
        <f t="shared" si="38"/>
        <v>1126.3799999999999</v>
      </c>
    </row>
    <row r="115" spans="2:21" x14ac:dyDescent="0.25">
      <c r="B115" s="43"/>
      <c r="C115" s="44"/>
      <c r="D115" s="43"/>
      <c r="E115" s="83"/>
      <c r="F115" s="83"/>
      <c r="G115" s="83"/>
      <c r="H115" s="83"/>
      <c r="I115" s="83"/>
      <c r="J115" s="83"/>
      <c r="K115" s="83"/>
      <c r="L115" s="121"/>
      <c r="M115" s="34">
        <v>7</v>
      </c>
      <c r="N115" s="35">
        <f t="shared" si="40"/>
        <v>711.82999999999993</v>
      </c>
      <c r="O115" s="35">
        <f t="shared" si="38"/>
        <v>728.35</v>
      </c>
      <c r="P115" s="35">
        <f t="shared" si="38"/>
        <v>782.74</v>
      </c>
      <c r="Q115" s="35">
        <f t="shared" si="38"/>
        <v>931.06999999999994</v>
      </c>
      <c r="R115" s="35">
        <f t="shared" si="38"/>
        <v>1308.02</v>
      </c>
      <c r="S115" s="35">
        <f t="shared" si="38"/>
        <v>1311.03</v>
      </c>
      <c r="T115" s="35">
        <f t="shared" si="38"/>
        <v>1314.11</v>
      </c>
    </row>
    <row r="116" spans="2:21" ht="15.75" x14ac:dyDescent="0.25">
      <c r="B116" s="43"/>
      <c r="C116" s="46" t="s">
        <v>41</v>
      </c>
      <c r="D116" s="47">
        <v>24</v>
      </c>
      <c r="E116" s="109"/>
      <c r="F116" s="83"/>
      <c r="G116" s="83"/>
      <c r="H116" s="83"/>
      <c r="I116" s="83"/>
      <c r="J116" s="83"/>
      <c r="K116" s="83"/>
      <c r="L116" s="121"/>
      <c r="M116" s="96">
        <v>8</v>
      </c>
      <c r="N116" s="106">
        <f t="shared" si="40"/>
        <v>813.52</v>
      </c>
      <c r="O116" s="106">
        <f t="shared" si="38"/>
        <v>832.4</v>
      </c>
      <c r="P116" s="106">
        <f t="shared" si="38"/>
        <v>894.56</v>
      </c>
      <c r="Q116" s="106">
        <f t="shared" si="38"/>
        <v>1064.08</v>
      </c>
      <c r="R116" s="106">
        <f t="shared" si="38"/>
        <v>1494.88</v>
      </c>
      <c r="S116" s="106">
        <f t="shared" si="38"/>
        <v>1498.32</v>
      </c>
      <c r="T116" s="106">
        <f t="shared" si="38"/>
        <v>1501.84</v>
      </c>
    </row>
    <row r="117" spans="2:21" x14ac:dyDescent="0.25">
      <c r="B117" s="43"/>
      <c r="C117" s="49" t="s">
        <v>42</v>
      </c>
      <c r="D117" s="50">
        <f>ROUNDDOWN(D116/24,0)</f>
        <v>1</v>
      </c>
      <c r="E117" s="51">
        <f t="shared" ref="E117:K117" si="42">(ROUNDDOWN($D116/24,0))*E114</f>
        <v>2440.56</v>
      </c>
      <c r="F117" s="51">
        <f t="shared" si="42"/>
        <v>2497.1999999999998</v>
      </c>
      <c r="G117" s="51">
        <f t="shared" si="42"/>
        <v>2683.68</v>
      </c>
      <c r="H117" s="51">
        <f t="shared" si="42"/>
        <v>3192.24</v>
      </c>
      <c r="I117" s="51">
        <f t="shared" si="42"/>
        <v>4484.6400000000003</v>
      </c>
      <c r="J117" s="51">
        <f t="shared" si="42"/>
        <v>4494.96</v>
      </c>
      <c r="K117" s="52">
        <f t="shared" si="42"/>
        <v>4505.5199999999995</v>
      </c>
      <c r="M117" s="34">
        <v>9</v>
      </c>
      <c r="N117" s="35">
        <f t="shared" si="40"/>
        <v>915.21</v>
      </c>
      <c r="O117" s="35">
        <f t="shared" si="38"/>
        <v>936.44999999999993</v>
      </c>
      <c r="P117" s="35">
        <f t="shared" si="38"/>
        <v>1006.3799999999999</v>
      </c>
      <c r="Q117" s="35">
        <f t="shared" si="38"/>
        <v>1197.0899999999999</v>
      </c>
      <c r="R117" s="35">
        <f t="shared" si="38"/>
        <v>1681.7400000000002</v>
      </c>
      <c r="S117" s="35">
        <f t="shared" si="38"/>
        <v>1685.61</v>
      </c>
      <c r="T117" s="35">
        <f t="shared" si="38"/>
        <v>1689.57</v>
      </c>
    </row>
    <row r="118" spans="2:21" x14ac:dyDescent="0.25">
      <c r="B118" s="43"/>
      <c r="C118" s="53" t="s">
        <v>43</v>
      </c>
      <c r="D118" s="54">
        <f>D116-(ROUNDDOWN(D116/24,0)*24)</f>
        <v>0</v>
      </c>
      <c r="E118" s="55">
        <f t="shared" ref="E118:K118" si="43">IF($D118=$M109,N109,0)+IF($D118=$M110,N110,0)+IF($D118=$M111,N111,0)+IF($D118=$M112,N112,0)+IF($D118=$M113,N113,0)+IF($D118=$M114,N114,0)+IF($D118=$M115,N115,0)+IF($D118=$M116,N116,0)+IF($D118=$M117,N117,0)+IF($D118=$M118,N118,0)+IF($D118=$M119,N119,0)+IF($D118=$M120,N120,0)+IF($D118=$M121,N121,0)+IF($D118=$M122,N122,0)+IF($D118=$M123,N123,0)+IF($D118=$M124,N124,0)+IF($D118=$M125,N125,0)+IF($D118=$M126,N126,0)+IF($D118=$M127,N127,0)+IF($D118=$M128,N128,0)+IF($D118=$M129,N129,0)+IF($D118=$M130,N130,0)+IF($D118=$M131,N131,0)</f>
        <v>0</v>
      </c>
      <c r="F118" s="55">
        <f t="shared" si="43"/>
        <v>0</v>
      </c>
      <c r="G118" s="55">
        <f t="shared" si="43"/>
        <v>0</v>
      </c>
      <c r="H118" s="55">
        <f t="shared" si="43"/>
        <v>0</v>
      </c>
      <c r="I118" s="55">
        <f t="shared" si="43"/>
        <v>0</v>
      </c>
      <c r="J118" s="55">
        <f t="shared" si="43"/>
        <v>0</v>
      </c>
      <c r="K118" s="56">
        <f t="shared" si="43"/>
        <v>0</v>
      </c>
      <c r="M118" s="34">
        <v>10</v>
      </c>
      <c r="N118" s="35">
        <f t="shared" si="40"/>
        <v>1016.9</v>
      </c>
      <c r="O118" s="35">
        <f t="shared" si="38"/>
        <v>1040.5</v>
      </c>
      <c r="P118" s="35">
        <f t="shared" si="38"/>
        <v>1118.1999999999998</v>
      </c>
      <c r="Q118" s="35">
        <f t="shared" si="38"/>
        <v>1330.1</v>
      </c>
      <c r="R118" s="35">
        <f t="shared" si="38"/>
        <v>1868.6000000000001</v>
      </c>
      <c r="S118" s="35">
        <f t="shared" si="38"/>
        <v>1872.8999999999999</v>
      </c>
      <c r="T118" s="35">
        <f t="shared" si="38"/>
        <v>1877.3</v>
      </c>
    </row>
    <row r="119" spans="2:21" x14ac:dyDescent="0.25">
      <c r="B119" s="43"/>
      <c r="C119" s="57" t="s">
        <v>49</v>
      </c>
      <c r="D119" s="58"/>
      <c r="E119" s="59">
        <f t="shared" ref="E119:K119" si="44">E117+E118</f>
        <v>2440.56</v>
      </c>
      <c r="F119" s="59">
        <f t="shared" si="44"/>
        <v>2497.1999999999998</v>
      </c>
      <c r="G119" s="59">
        <f t="shared" si="44"/>
        <v>2683.68</v>
      </c>
      <c r="H119" s="59">
        <f t="shared" si="44"/>
        <v>3192.24</v>
      </c>
      <c r="I119" s="59">
        <f t="shared" si="44"/>
        <v>4484.6400000000003</v>
      </c>
      <c r="J119" s="59">
        <f t="shared" si="44"/>
        <v>4494.96</v>
      </c>
      <c r="K119" s="59">
        <f t="shared" si="44"/>
        <v>4505.5199999999995</v>
      </c>
      <c r="M119" s="34">
        <v>11</v>
      </c>
      <c r="N119" s="35">
        <f t="shared" si="40"/>
        <v>1118.5899999999999</v>
      </c>
      <c r="O119" s="35">
        <f t="shared" si="38"/>
        <v>1144.55</v>
      </c>
      <c r="P119" s="35">
        <f t="shared" si="38"/>
        <v>1230.02</v>
      </c>
      <c r="Q119" s="35">
        <f t="shared" si="38"/>
        <v>1463.11</v>
      </c>
      <c r="R119" s="35">
        <f t="shared" si="38"/>
        <v>2055.46</v>
      </c>
      <c r="S119" s="35">
        <f t="shared" si="38"/>
        <v>2060.19</v>
      </c>
      <c r="T119" s="35">
        <f t="shared" si="38"/>
        <v>2065.0299999999997</v>
      </c>
    </row>
    <row r="120" spans="2:21" x14ac:dyDescent="0.25">
      <c r="B120" s="43"/>
      <c r="C120" s="60" t="str">
        <f>C90</f>
        <v>Setup fee per consecutive time block</v>
      </c>
      <c r="D120" s="61"/>
      <c r="E120" s="104">
        <v>69.45</v>
      </c>
      <c r="F120" s="104">
        <v>69.45</v>
      </c>
      <c r="G120" s="104">
        <v>69.45</v>
      </c>
      <c r="H120" s="104">
        <v>69.45</v>
      </c>
      <c r="I120" s="104">
        <v>69.45</v>
      </c>
      <c r="J120" s="104">
        <v>69.45</v>
      </c>
      <c r="K120" s="104">
        <v>69.45</v>
      </c>
      <c r="M120" s="34">
        <v>12</v>
      </c>
      <c r="N120" s="35">
        <f t="shared" si="40"/>
        <v>1220.28</v>
      </c>
      <c r="O120" s="35">
        <f t="shared" si="38"/>
        <v>1248.5999999999999</v>
      </c>
      <c r="P120" s="35">
        <f t="shared" si="38"/>
        <v>1341.84</v>
      </c>
      <c r="Q120" s="35">
        <f t="shared" si="38"/>
        <v>1596.12</v>
      </c>
      <c r="R120" s="35">
        <f t="shared" si="38"/>
        <v>2242.3200000000002</v>
      </c>
      <c r="S120" s="35">
        <f t="shared" si="38"/>
        <v>2247.48</v>
      </c>
      <c r="T120" s="35">
        <f t="shared" si="38"/>
        <v>2252.7599999999998</v>
      </c>
    </row>
    <row r="121" spans="2:21" ht="16.5" thickBot="1" x14ac:dyDescent="0.3">
      <c r="B121" s="43"/>
      <c r="C121" s="63" t="str">
        <f>C91</f>
        <v>Total Cost:</v>
      </c>
      <c r="D121" s="64"/>
      <c r="E121" s="65">
        <f>E120+E119</f>
        <v>2510.0099999999998</v>
      </c>
      <c r="F121" s="65">
        <f t="shared" ref="F121:K121" si="45">F120+F119</f>
        <v>2566.6499999999996</v>
      </c>
      <c r="G121" s="65">
        <f t="shared" si="45"/>
        <v>2753.1299999999997</v>
      </c>
      <c r="H121" s="65">
        <f t="shared" si="45"/>
        <v>3261.6899999999996</v>
      </c>
      <c r="I121" s="65">
        <f t="shared" si="45"/>
        <v>4554.09</v>
      </c>
      <c r="J121" s="65">
        <f t="shared" si="45"/>
        <v>4564.41</v>
      </c>
      <c r="K121" s="65">
        <f t="shared" si="45"/>
        <v>4574.9699999999993</v>
      </c>
      <c r="M121" s="34">
        <v>13</v>
      </c>
      <c r="N121" s="35">
        <f t="shared" si="40"/>
        <v>1321.97</v>
      </c>
      <c r="O121" s="35">
        <f t="shared" si="38"/>
        <v>1352.6499999999999</v>
      </c>
      <c r="P121" s="35">
        <f t="shared" si="38"/>
        <v>1453.6599999999999</v>
      </c>
      <c r="Q121" s="35">
        <f t="shared" si="38"/>
        <v>1729.1299999999999</v>
      </c>
      <c r="R121" s="35">
        <f t="shared" si="38"/>
        <v>2429.1800000000003</v>
      </c>
      <c r="S121" s="35">
        <f t="shared" si="38"/>
        <v>2434.77</v>
      </c>
      <c r="T121" s="35">
        <f t="shared" si="38"/>
        <v>2440.4899999999998</v>
      </c>
    </row>
    <row r="122" spans="2:21" ht="15.75" thickTop="1" x14ac:dyDescent="0.25">
      <c r="B122" s="43"/>
      <c r="C122" s="44"/>
      <c r="D122" s="43"/>
      <c r="E122" s="67"/>
      <c r="F122" s="67"/>
      <c r="G122" s="67"/>
      <c r="H122" s="67"/>
      <c r="I122" s="67"/>
      <c r="J122" s="67"/>
      <c r="K122" s="67"/>
      <c r="M122" s="34">
        <v>14</v>
      </c>
      <c r="N122" s="35">
        <f t="shared" si="40"/>
        <v>1423.6599999999999</v>
      </c>
      <c r="O122" s="35">
        <f t="shared" si="38"/>
        <v>1456.7</v>
      </c>
      <c r="P122" s="35">
        <f t="shared" si="38"/>
        <v>1565.48</v>
      </c>
      <c r="Q122" s="35">
        <f t="shared" si="38"/>
        <v>1862.1399999999999</v>
      </c>
      <c r="R122" s="35">
        <f t="shared" si="38"/>
        <v>2616.04</v>
      </c>
      <c r="S122" s="35">
        <f t="shared" si="38"/>
        <v>2622.06</v>
      </c>
      <c r="T122" s="35">
        <f t="shared" si="38"/>
        <v>2628.22</v>
      </c>
    </row>
    <row r="123" spans="2:21" ht="15" customHeight="1" x14ac:dyDescent="0.25">
      <c r="B123" s="123" t="s">
        <v>47</v>
      </c>
      <c r="C123" s="123"/>
      <c r="D123" s="123"/>
      <c r="E123" s="122">
        <f>(E121/100)*10</f>
        <v>251.00099999999998</v>
      </c>
      <c r="F123" s="122">
        <f t="shared" ref="F123:K123" si="46">(F121/100)*10</f>
        <v>256.66499999999996</v>
      </c>
      <c r="G123" s="122">
        <f t="shared" si="46"/>
        <v>275.31299999999999</v>
      </c>
      <c r="H123" s="122">
        <f t="shared" si="46"/>
        <v>326.16899999999993</v>
      </c>
      <c r="I123" s="122">
        <f t="shared" si="46"/>
        <v>455.40899999999999</v>
      </c>
      <c r="J123" s="122">
        <f t="shared" si="46"/>
        <v>456.44100000000003</v>
      </c>
      <c r="K123" s="122">
        <f t="shared" si="46"/>
        <v>457.4969999999999</v>
      </c>
      <c r="M123" s="34">
        <v>15</v>
      </c>
      <c r="N123" s="35">
        <f t="shared" si="40"/>
        <v>1525.35</v>
      </c>
      <c r="O123" s="35">
        <f t="shared" si="38"/>
        <v>1560.75</v>
      </c>
      <c r="P123" s="35">
        <f t="shared" si="38"/>
        <v>1677.3</v>
      </c>
      <c r="Q123" s="35">
        <f t="shared" si="38"/>
        <v>1995.1499999999999</v>
      </c>
      <c r="R123" s="35">
        <f t="shared" si="38"/>
        <v>2802.9</v>
      </c>
      <c r="S123" s="35">
        <f t="shared" si="38"/>
        <v>2809.35</v>
      </c>
      <c r="T123" s="35">
        <f t="shared" si="38"/>
        <v>2815.95</v>
      </c>
    </row>
    <row r="124" spans="2:21" x14ac:dyDescent="0.25">
      <c r="B124" s="123"/>
      <c r="C124" s="123"/>
      <c r="D124" s="123"/>
      <c r="E124" s="122"/>
      <c r="F124" s="122"/>
      <c r="G124" s="122"/>
      <c r="H124" s="122"/>
      <c r="I124" s="122"/>
      <c r="J124" s="122"/>
      <c r="K124" s="122"/>
      <c r="L124" s="7"/>
      <c r="M124" s="34">
        <v>16</v>
      </c>
      <c r="N124" s="35">
        <f t="shared" si="40"/>
        <v>1627.04</v>
      </c>
      <c r="O124" s="35">
        <f t="shared" si="38"/>
        <v>1664.8</v>
      </c>
      <c r="P124" s="35">
        <f t="shared" si="38"/>
        <v>1789.12</v>
      </c>
      <c r="Q124" s="35">
        <f t="shared" si="38"/>
        <v>2128.16</v>
      </c>
      <c r="R124" s="35">
        <f t="shared" si="38"/>
        <v>2989.76</v>
      </c>
      <c r="S124" s="35">
        <f t="shared" si="38"/>
        <v>2996.64</v>
      </c>
      <c r="T124" s="35">
        <f t="shared" si="38"/>
        <v>3003.68</v>
      </c>
      <c r="U124" s="69"/>
    </row>
    <row r="125" spans="2:21" ht="15" customHeight="1" x14ac:dyDescent="0.25">
      <c r="B125" s="123" t="s">
        <v>48</v>
      </c>
      <c r="C125" s="123"/>
      <c r="D125" s="123"/>
      <c r="E125" s="122">
        <f>(E121/100)*90</f>
        <v>2259.009</v>
      </c>
      <c r="F125" s="122">
        <f t="shared" ref="F125:K125" si="47">(F121/100)*90</f>
        <v>2309.9849999999997</v>
      </c>
      <c r="G125" s="122">
        <f t="shared" si="47"/>
        <v>2477.817</v>
      </c>
      <c r="H125" s="122">
        <f t="shared" si="47"/>
        <v>2935.5209999999993</v>
      </c>
      <c r="I125" s="122">
        <f t="shared" si="47"/>
        <v>4098.6810000000005</v>
      </c>
      <c r="J125" s="122">
        <f t="shared" si="47"/>
        <v>4107.9690000000001</v>
      </c>
      <c r="K125" s="122">
        <f t="shared" si="47"/>
        <v>4117.472999999999</v>
      </c>
      <c r="M125" s="34">
        <v>17</v>
      </c>
      <c r="N125" s="35">
        <f t="shared" si="40"/>
        <v>1728.73</v>
      </c>
      <c r="O125" s="35">
        <f t="shared" si="40"/>
        <v>1768.85</v>
      </c>
      <c r="P125" s="35">
        <f t="shared" si="40"/>
        <v>1900.9399999999998</v>
      </c>
      <c r="Q125" s="35">
        <f t="shared" si="40"/>
        <v>2261.17</v>
      </c>
      <c r="R125" s="35">
        <f t="shared" si="40"/>
        <v>3176.6200000000003</v>
      </c>
      <c r="S125" s="35">
        <f t="shared" si="40"/>
        <v>3183.93</v>
      </c>
      <c r="T125" s="35">
        <f t="shared" si="40"/>
        <v>3191.41</v>
      </c>
    </row>
    <row r="126" spans="2:21" x14ac:dyDescent="0.25">
      <c r="B126" s="123"/>
      <c r="C126" s="123"/>
      <c r="D126" s="123"/>
      <c r="E126" s="122"/>
      <c r="F126" s="122"/>
      <c r="G126" s="122"/>
      <c r="H126" s="122"/>
      <c r="I126" s="122"/>
      <c r="J126" s="122"/>
      <c r="K126" s="122"/>
      <c r="M126" s="34">
        <v>18</v>
      </c>
      <c r="N126" s="35">
        <f t="shared" si="40"/>
        <v>1830.42</v>
      </c>
      <c r="O126" s="35">
        <f t="shared" si="40"/>
        <v>1872.8999999999999</v>
      </c>
      <c r="P126" s="35">
        <f t="shared" si="40"/>
        <v>2012.7599999999998</v>
      </c>
      <c r="Q126" s="35">
        <f t="shared" si="40"/>
        <v>2394.1799999999998</v>
      </c>
      <c r="R126" s="35">
        <f t="shared" si="40"/>
        <v>3363.4800000000005</v>
      </c>
      <c r="S126" s="35">
        <f t="shared" si="40"/>
        <v>3371.22</v>
      </c>
      <c r="T126" s="35">
        <f t="shared" si="40"/>
        <v>3379.14</v>
      </c>
    </row>
    <row r="127" spans="2:21" x14ac:dyDescent="0.25">
      <c r="M127" s="34">
        <v>19</v>
      </c>
      <c r="N127" s="35">
        <f t="shared" si="40"/>
        <v>1932.11</v>
      </c>
      <c r="O127" s="35">
        <f t="shared" si="40"/>
        <v>1976.95</v>
      </c>
      <c r="P127" s="35">
        <f t="shared" si="40"/>
        <v>2124.58</v>
      </c>
      <c r="Q127" s="35">
        <f t="shared" si="40"/>
        <v>2527.1899999999996</v>
      </c>
      <c r="R127" s="35">
        <f t="shared" si="40"/>
        <v>3550.34</v>
      </c>
      <c r="S127" s="35">
        <f t="shared" si="40"/>
        <v>3558.5099999999998</v>
      </c>
      <c r="T127" s="35">
        <f t="shared" si="40"/>
        <v>3566.87</v>
      </c>
    </row>
    <row r="128" spans="2:21" x14ac:dyDescent="0.25">
      <c r="M128" s="96">
        <v>20</v>
      </c>
      <c r="N128" s="106">
        <f t="shared" si="40"/>
        <v>2033.8</v>
      </c>
      <c r="O128" s="106">
        <f t="shared" si="40"/>
        <v>2081</v>
      </c>
      <c r="P128" s="106">
        <f t="shared" si="40"/>
        <v>2236.3999999999996</v>
      </c>
      <c r="Q128" s="106">
        <f t="shared" si="40"/>
        <v>2660.2</v>
      </c>
      <c r="R128" s="106">
        <f t="shared" si="40"/>
        <v>3737.2000000000003</v>
      </c>
      <c r="S128" s="106">
        <f t="shared" si="40"/>
        <v>3745.7999999999997</v>
      </c>
      <c r="T128" s="106">
        <f t="shared" si="40"/>
        <v>3754.6</v>
      </c>
    </row>
    <row r="129" spans="13:20" x14ac:dyDescent="0.25">
      <c r="M129" s="34">
        <v>21</v>
      </c>
      <c r="N129" s="35">
        <f t="shared" si="40"/>
        <v>2135.4899999999998</v>
      </c>
      <c r="O129" s="35">
        <f t="shared" si="40"/>
        <v>2185.0499999999997</v>
      </c>
      <c r="P129" s="35">
        <f t="shared" si="40"/>
        <v>2348.2199999999998</v>
      </c>
      <c r="Q129" s="35">
        <f t="shared" si="40"/>
        <v>2793.21</v>
      </c>
      <c r="R129" s="35">
        <f t="shared" si="40"/>
        <v>3924.0600000000004</v>
      </c>
      <c r="S129" s="35">
        <f t="shared" si="40"/>
        <v>3933.0899999999997</v>
      </c>
      <c r="T129" s="35">
        <f t="shared" si="40"/>
        <v>3942.33</v>
      </c>
    </row>
    <row r="130" spans="13:20" x14ac:dyDescent="0.25">
      <c r="M130" s="34">
        <v>22</v>
      </c>
      <c r="N130" s="35">
        <f t="shared" si="40"/>
        <v>2237.1799999999998</v>
      </c>
      <c r="O130" s="35">
        <f t="shared" si="40"/>
        <v>2289.1</v>
      </c>
      <c r="P130" s="35">
        <f t="shared" si="40"/>
        <v>2460.04</v>
      </c>
      <c r="Q130" s="35">
        <f t="shared" si="40"/>
        <v>2926.22</v>
      </c>
      <c r="R130" s="35">
        <f t="shared" si="40"/>
        <v>4110.92</v>
      </c>
      <c r="S130" s="35">
        <f t="shared" si="40"/>
        <v>4120.38</v>
      </c>
      <c r="T130" s="35">
        <f t="shared" si="40"/>
        <v>4130.0599999999995</v>
      </c>
    </row>
    <row r="131" spans="13:20" x14ac:dyDescent="0.25">
      <c r="M131" s="34">
        <v>23</v>
      </c>
      <c r="N131" s="35">
        <f t="shared" si="40"/>
        <v>2338.87</v>
      </c>
      <c r="O131" s="35">
        <f t="shared" si="40"/>
        <v>2393.15</v>
      </c>
      <c r="P131" s="35">
        <f t="shared" si="40"/>
        <v>2571.8599999999997</v>
      </c>
      <c r="Q131" s="35">
        <f t="shared" si="40"/>
        <v>3059.2299999999996</v>
      </c>
      <c r="R131" s="35">
        <f t="shared" si="40"/>
        <v>4297.7800000000007</v>
      </c>
      <c r="S131" s="35">
        <f t="shared" si="40"/>
        <v>4307.67</v>
      </c>
      <c r="T131" s="35">
        <f t="shared" si="40"/>
        <v>4317.79</v>
      </c>
    </row>
    <row r="132" spans="13:20" x14ac:dyDescent="0.25">
      <c r="M132" s="96">
        <v>24</v>
      </c>
      <c r="N132" s="106">
        <f t="shared" si="40"/>
        <v>2440.56</v>
      </c>
      <c r="O132" s="106">
        <f t="shared" si="40"/>
        <v>2497.1999999999998</v>
      </c>
      <c r="P132" s="106">
        <f t="shared" si="40"/>
        <v>2683.68</v>
      </c>
      <c r="Q132" s="106">
        <f t="shared" si="40"/>
        <v>3192.24</v>
      </c>
      <c r="R132" s="106">
        <f t="shared" si="40"/>
        <v>4484.6400000000003</v>
      </c>
      <c r="S132" s="106">
        <f t="shared" si="40"/>
        <v>4494.96</v>
      </c>
      <c r="T132" s="106">
        <f t="shared" si="40"/>
        <v>4505.5199999999995</v>
      </c>
    </row>
  </sheetData>
  <sheetProtection sheet="1" objects="1" scenarios="1"/>
  <protectedRanges>
    <protectedRange sqref="D26 D56 D86 D116" name="Range1"/>
  </protectedRanges>
  <mergeCells count="67">
    <mergeCell ref="E11:I11"/>
    <mergeCell ref="E12:I12"/>
    <mergeCell ref="E13:I13"/>
    <mergeCell ref="B33:D34"/>
    <mergeCell ref="E33:E34"/>
    <mergeCell ref="F33:F34"/>
    <mergeCell ref="G33:G34"/>
    <mergeCell ref="H33:H34"/>
    <mergeCell ref="I33:I34"/>
    <mergeCell ref="J33:J34"/>
    <mergeCell ref="K33:K34"/>
    <mergeCell ref="B35:D36"/>
    <mergeCell ref="E35:E36"/>
    <mergeCell ref="F35:F36"/>
    <mergeCell ref="G35:G36"/>
    <mergeCell ref="H35:H36"/>
    <mergeCell ref="I35:I36"/>
    <mergeCell ref="J35:J36"/>
    <mergeCell ref="K35:K36"/>
    <mergeCell ref="J63:J64"/>
    <mergeCell ref="K63:K64"/>
    <mergeCell ref="B65:D66"/>
    <mergeCell ref="E65:E66"/>
    <mergeCell ref="F65:F66"/>
    <mergeCell ref="G65:G66"/>
    <mergeCell ref="H65:H66"/>
    <mergeCell ref="I65:I66"/>
    <mergeCell ref="J65:J66"/>
    <mergeCell ref="K65:K66"/>
    <mergeCell ref="B63:D64"/>
    <mergeCell ref="E63:E64"/>
    <mergeCell ref="F63:F64"/>
    <mergeCell ref="G63:G64"/>
    <mergeCell ref="H63:H64"/>
    <mergeCell ref="I63:I64"/>
    <mergeCell ref="J93:J94"/>
    <mergeCell ref="K93:K94"/>
    <mergeCell ref="B95:D96"/>
    <mergeCell ref="E95:E96"/>
    <mergeCell ref="F95:F96"/>
    <mergeCell ref="G95:G96"/>
    <mergeCell ref="H95:H96"/>
    <mergeCell ref="I95:I96"/>
    <mergeCell ref="J95:J96"/>
    <mergeCell ref="K95:K96"/>
    <mergeCell ref="B93:D94"/>
    <mergeCell ref="E93:E94"/>
    <mergeCell ref="F93:F94"/>
    <mergeCell ref="G93:G94"/>
    <mergeCell ref="H93:H94"/>
    <mergeCell ref="I93:I94"/>
    <mergeCell ref="J123:J124"/>
    <mergeCell ref="K123:K124"/>
    <mergeCell ref="B125:D126"/>
    <mergeCell ref="E125:E126"/>
    <mergeCell ref="F125:F126"/>
    <mergeCell ref="G125:G126"/>
    <mergeCell ref="H125:H126"/>
    <mergeCell ref="I125:I126"/>
    <mergeCell ref="J125:J126"/>
    <mergeCell ref="K125:K126"/>
    <mergeCell ref="B123:D124"/>
    <mergeCell ref="E123:E124"/>
    <mergeCell ref="F123:F124"/>
    <mergeCell ref="G123:G124"/>
    <mergeCell ref="H123:H124"/>
    <mergeCell ref="I123:I124"/>
  </mergeCells>
  <hyperlinks>
    <hyperlink ref="B11" location="'20180201'!B16" display="'20180201'!B16"/>
    <hyperlink ref="E11" location="'20111201'!A33" display="'20111201'!A33"/>
    <hyperlink ref="E12" location="'20111201'!A50" display="'20111201'!A50"/>
    <hyperlink ref="E13" location="'20111201'!A67" display="'20111201'!A67"/>
    <hyperlink ref="M11" r:id="rId1"/>
    <hyperlink ref="E11:I11" location="'20180201'!B44" display="'20180201'!B44"/>
    <hyperlink ref="E12:I12" location="'20180201'!B72" display="'20180201'!B72"/>
    <hyperlink ref="E13:I13" location="'20180201'!B100" display="'20180201'!B100"/>
  </hyperlinks>
  <pageMargins left="0.7" right="0.7" top="0.75" bottom="0.75" header="0.3" footer="0.3"/>
  <pageSetup scale="6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</dc:creator>
  <cp:lastModifiedBy>Priska</cp:lastModifiedBy>
  <dcterms:created xsi:type="dcterms:W3CDTF">2018-03-05T18:26:18Z</dcterms:created>
  <dcterms:modified xsi:type="dcterms:W3CDTF">2018-03-05T18:49:42Z</dcterms:modified>
</cp:coreProperties>
</file>