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2e5db78464b72cba/Desktop/UWPRrates/approved/"/>
    </mc:Choice>
  </mc:AlternateContent>
  <xr:revisionPtr revIDLastSave="308" documentId="8_{288AF6F0-F8EA-41BA-A5E1-32F070339B79}" xr6:coauthVersionLast="45" xr6:coauthVersionMax="45" xr10:uidLastSave="{B0DDF14C-E7D3-4A76-8C0A-552A8AB9F39D}"/>
  <bookViews>
    <workbookView xWindow="-120" yWindow="-120" windowWidth="29040" windowHeight="15990" xr2:uid="{3A84D721-9E77-4873-A7F3-B6A3728F7691}"/>
  </bookViews>
  <sheets>
    <sheet name="Sample Submission" sheetId="3" r:id="rId1"/>
    <sheet name="sequence" sheetId="7" r:id="rId2"/>
    <sheet name="methods" sheetId="6" r:id="rId3"/>
    <sheet name="Rates" sheetId="1" r:id="rId4"/>
    <sheet name="Concentrations" sheetId="4" r:id="rId5"/>
    <sheet name="Salt Tolerances" sheetId="5" r:id="rId6"/>
  </sheets>
  <externalReferences>
    <externalReference r:id="rId7"/>
    <externalReference r:id="rId8"/>
    <externalReference r:id="rId9"/>
  </externalReferences>
  <definedNames>
    <definedName name="In_Out_Both_No">'[1]Selection Options'!$A$15:$A$18</definedName>
    <definedName name="rates" localSheetId="4">[2]Analysis!$I$6:$K$10</definedName>
    <definedName name="rates" localSheetId="2">[2]Analysis!$I$6:$K$10</definedName>
    <definedName name="rates" localSheetId="5">[2]Analysis!$I$6:$K$10</definedName>
    <definedName name="rates" localSheetId="0">[2]Analysis!$I$6:$K$10</definedName>
    <definedName name="rates" localSheetId="1">[2]Analysis!$I$6:$K$10</definedName>
    <definedName name="rates">[3]Analysis!$I$6:$K$10</definedName>
    <definedName name="Yes_No">'[1]Selection Options'!$A$4:$A$5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 i="3" l="1"/>
  <c r="O63" i="3" l="1"/>
  <c r="P66" i="3"/>
  <c r="Q66" i="3"/>
  <c r="R66" i="3"/>
  <c r="S66" i="3"/>
  <c r="T66" i="3"/>
  <c r="U66" i="3"/>
  <c r="O66" i="3"/>
  <c r="P65" i="3"/>
  <c r="Q65" i="3"/>
  <c r="R65" i="3"/>
  <c r="S65" i="3"/>
  <c r="T65" i="3"/>
  <c r="U65" i="3"/>
  <c r="P64" i="3"/>
  <c r="Q64" i="3"/>
  <c r="R64" i="3"/>
  <c r="S64" i="3"/>
  <c r="T64" i="3"/>
  <c r="U64" i="3"/>
  <c r="O64" i="3"/>
  <c r="O65" i="3"/>
  <c r="I60" i="3"/>
  <c r="D60" i="3"/>
  <c r="F60" i="3" s="1"/>
  <c r="J59" i="3"/>
  <c r="H59" i="3"/>
  <c r="G59" i="3"/>
  <c r="D59" i="3"/>
  <c r="I59" i="3" s="1"/>
  <c r="D58" i="3"/>
  <c r="J58" i="3" s="1"/>
  <c r="I57" i="3"/>
  <c r="D57" i="3"/>
  <c r="D56" i="3"/>
  <c r="H56" i="3" s="1"/>
  <c r="D55" i="3"/>
  <c r="G55" i="3" s="1"/>
  <c r="D54" i="3"/>
  <c r="F54" i="3" s="1"/>
  <c r="I61" i="3" l="1"/>
  <c r="G60" i="3"/>
  <c r="G61" i="3" s="1"/>
  <c r="F59" i="3"/>
  <c r="F61" i="3" s="1"/>
  <c r="H60" i="3"/>
  <c r="H61" i="3" s="1"/>
  <c r="J60" i="3"/>
  <c r="J61" i="3" s="1"/>
  <c r="P68" i="3" l="1"/>
  <c r="O68" i="3"/>
  <c r="S68" i="3"/>
  <c r="U68" i="3"/>
  <c r="T68" i="3"/>
  <c r="R68" i="3"/>
  <c r="Q68" i="3"/>
  <c r="R70" i="3"/>
  <c r="Q70" i="3"/>
  <c r="P70" i="3"/>
  <c r="U70" i="3"/>
  <c r="O70" i="3"/>
  <c r="T70" i="3"/>
  <c r="S70" i="3"/>
  <c r="U72" i="3"/>
  <c r="T72" i="3"/>
  <c r="S72" i="3"/>
  <c r="R72" i="3"/>
  <c r="Q72" i="3"/>
  <c r="P72" i="3"/>
  <c r="O72" i="3"/>
  <c r="Q69" i="3"/>
  <c r="P69" i="3"/>
  <c r="O69" i="3"/>
  <c r="T69" i="3"/>
  <c r="U69" i="3"/>
  <c r="S69" i="3"/>
  <c r="R69" i="3"/>
  <c r="S71" i="3"/>
  <c r="R71" i="3"/>
  <c r="Q71" i="3"/>
  <c r="P71" i="3"/>
  <c r="O71" i="3"/>
  <c r="U71" i="3"/>
  <c r="T71" i="3"/>
  <c r="K75" i="1" l="1"/>
  <c r="J75" i="1"/>
  <c r="I75" i="1"/>
  <c r="H75" i="1"/>
  <c r="G75" i="1"/>
  <c r="F75" i="1"/>
  <c r="E75" i="1"/>
  <c r="K73" i="1"/>
  <c r="J73" i="1"/>
  <c r="I73" i="1"/>
  <c r="H73" i="1"/>
  <c r="G73" i="1"/>
  <c r="F73" i="1"/>
  <c r="E73" i="1"/>
  <c r="C57" i="1"/>
  <c r="C75" i="1" s="1"/>
  <c r="K57" i="1"/>
  <c r="J57" i="1"/>
  <c r="I57" i="1"/>
  <c r="H57" i="1"/>
  <c r="G57" i="1"/>
  <c r="F57" i="1"/>
  <c r="E57" i="1"/>
  <c r="K55" i="1"/>
  <c r="J55" i="1"/>
  <c r="I55" i="1"/>
  <c r="H55" i="1"/>
  <c r="G55" i="1"/>
  <c r="F55" i="1"/>
  <c r="E55" i="1"/>
  <c r="C51" i="1"/>
  <c r="C39" i="1"/>
  <c r="K37" i="1"/>
  <c r="K39" i="1" s="1"/>
  <c r="J37" i="1"/>
  <c r="J39" i="1" s="1"/>
  <c r="I37" i="1"/>
  <c r="I39" i="1" s="1"/>
  <c r="H37" i="1"/>
  <c r="H39" i="1" s="1"/>
  <c r="G37" i="1"/>
  <c r="G39" i="1" s="1"/>
  <c r="F37" i="1"/>
  <c r="F39" i="1" s="1"/>
  <c r="E37" i="1"/>
  <c r="E39" i="1" s="1"/>
  <c r="C33" i="1"/>
  <c r="K19" i="1"/>
  <c r="K21" i="1" s="1"/>
  <c r="J19" i="1"/>
  <c r="J21" i="1" s="1"/>
  <c r="I19" i="1"/>
  <c r="I21" i="1" s="1"/>
  <c r="H19" i="1"/>
  <c r="H21" i="1" s="1"/>
  <c r="G19" i="1"/>
  <c r="G21" i="1" s="1"/>
  <c r="G23" i="1" s="1"/>
  <c r="F19" i="1"/>
  <c r="F21" i="1" s="1"/>
  <c r="E19" i="1"/>
  <c r="E21" i="1" s="1"/>
  <c r="K23" i="1" l="1"/>
  <c r="K24" i="1"/>
  <c r="I23" i="1"/>
  <c r="I24" i="1"/>
  <c r="E77" i="1"/>
  <c r="E78" i="1"/>
  <c r="K59" i="1"/>
  <c r="K60" i="1"/>
  <c r="J24" i="1"/>
  <c r="J23" i="1"/>
  <c r="E42" i="1"/>
  <c r="E41" i="1"/>
  <c r="E59" i="1"/>
  <c r="E60" i="1"/>
  <c r="F78" i="1"/>
  <c r="F77" i="1"/>
  <c r="I77" i="1"/>
  <c r="I78" i="1"/>
  <c r="K41" i="1"/>
  <c r="K42" i="1"/>
  <c r="G60" i="1"/>
  <c r="G59" i="1"/>
  <c r="E23" i="1"/>
  <c r="E24" i="1"/>
  <c r="H41" i="1"/>
  <c r="H42" i="1"/>
  <c r="I41" i="1"/>
  <c r="I42" i="1"/>
  <c r="J77" i="1"/>
  <c r="J78" i="1"/>
  <c r="H24" i="1"/>
  <c r="H23" i="1"/>
  <c r="F41" i="1"/>
  <c r="F42" i="1"/>
  <c r="F59" i="1"/>
  <c r="F60" i="1"/>
  <c r="G77" i="1"/>
  <c r="G78" i="1"/>
  <c r="G42" i="1"/>
  <c r="G41" i="1"/>
  <c r="H77" i="1"/>
  <c r="H78" i="1"/>
  <c r="H59" i="1"/>
  <c r="H60" i="1"/>
  <c r="F23" i="1"/>
  <c r="F24" i="1"/>
  <c r="I59" i="1"/>
  <c r="I60" i="1"/>
  <c r="J42" i="1"/>
  <c r="J41" i="1"/>
  <c r="J59" i="1"/>
  <c r="J60" i="1"/>
  <c r="K78" i="1"/>
  <c r="K77" i="1"/>
  <c r="G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Priska von Haller</author>
    <author>Priska</author>
  </authors>
  <commentList>
    <comment ref="A13" authorId="0" shapeId="0" xr:uid="{ACD7A214-2262-4EF0-8231-56D017F97CDB}">
      <text>
        <r>
          <rPr>
            <b/>
            <sz val="9"/>
            <color indexed="81"/>
            <rFont val="Tahoma"/>
            <family val="2"/>
          </rPr>
          <t>required</t>
        </r>
      </text>
    </comment>
    <comment ref="B15" authorId="1" shapeId="0" xr:uid="{75FF20BD-1ACC-4A10-B4A7-5CF864D8D088}">
      <text>
        <r>
          <rPr>
            <b/>
            <sz val="9"/>
            <color indexed="81"/>
            <rFont val="Tahoma"/>
            <family val="2"/>
          </rPr>
          <t xml:space="preserve">NOTE: </t>
        </r>
        <r>
          <rPr>
            <sz val="9"/>
            <color indexed="81"/>
            <rFont val="Tahoma"/>
            <family val="2"/>
          </rPr>
          <t>your PI will receive an email when UWPR personnel schedules instrument time</t>
        </r>
      </text>
    </comment>
    <comment ref="A22" authorId="0" shapeId="0" xr:uid="{FA5779C0-4FA4-4CF9-865F-182698BFE925}">
      <text>
        <r>
          <rPr>
            <b/>
            <sz val="9"/>
            <color indexed="81"/>
            <rFont val="Tahoma"/>
            <family val="2"/>
          </rPr>
          <t>required</t>
        </r>
      </text>
    </comment>
    <comment ref="A23" authorId="0" shapeId="0" xr:uid="{8F31E3A7-5B4E-4FD9-8E63-B641EC6D0204}">
      <text>
        <r>
          <rPr>
            <b/>
            <sz val="9"/>
            <color indexed="81"/>
            <rFont val="Tahoma"/>
            <family val="2"/>
          </rPr>
          <t>required</t>
        </r>
      </text>
    </comment>
    <comment ref="A24" authorId="0" shapeId="0" xr:uid="{5F4FE816-6CD6-4903-9DF9-4717A1E84F6F}">
      <text>
        <r>
          <rPr>
            <b/>
            <sz val="9"/>
            <color indexed="81"/>
            <rFont val="Tahoma"/>
            <family val="2"/>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Priska von Haller</author>
  </authors>
  <commentList>
    <comment ref="C23" authorId="0" shapeId="0" xr:uid="{F0850749-EFAF-4A88-A4CF-5CBC8317AEE9}">
      <text>
        <r>
          <rPr>
            <sz val="9"/>
            <color indexed="81"/>
            <rFont val="Tahoma"/>
            <family val="2"/>
          </rPr>
          <t xml:space="preserve">Non-refundable sign up fee of 10% is applied when instrument time is scheduled via the web portal:
</t>
        </r>
      </text>
    </comment>
    <comment ref="C24" authorId="0" shapeId="0" xr:uid="{24FA1AF0-34F9-46F2-A756-BC5C84B0A8DB}">
      <text>
        <r>
          <rPr>
            <sz val="9"/>
            <color indexed="81"/>
            <rFont val="Tahoma"/>
            <family val="2"/>
          </rPr>
          <t>The remaining 90% of the total cost will be applied only if instrument time is used, i.e. not canceled by user:</t>
        </r>
      </text>
    </comment>
    <comment ref="C41" authorId="0" shapeId="0" xr:uid="{80E7EC4B-0A57-4A44-B9DF-314A11F642B4}">
      <text>
        <r>
          <rPr>
            <sz val="9"/>
            <color indexed="81"/>
            <rFont val="Tahoma"/>
            <family val="2"/>
          </rPr>
          <t xml:space="preserve">Non-refundable sign up fee of 10% is applied when instrument time is scheduled via the web portal:
</t>
        </r>
      </text>
    </comment>
    <comment ref="C42" authorId="0" shapeId="0" xr:uid="{6166EF03-D776-4211-A703-203685AD642D}">
      <text>
        <r>
          <rPr>
            <sz val="9"/>
            <color indexed="81"/>
            <rFont val="Tahoma"/>
            <family val="2"/>
          </rPr>
          <t>The remaining 90% of the total cost will be applied only if instrument time is used, i.e. not canceled by user:</t>
        </r>
      </text>
    </comment>
    <comment ref="C59" authorId="0" shapeId="0" xr:uid="{3DB8C1AF-FCFE-4F05-A0D7-97FE90D0B526}">
      <text>
        <r>
          <rPr>
            <sz val="9"/>
            <color indexed="81"/>
            <rFont val="Tahoma"/>
            <family val="2"/>
          </rPr>
          <t xml:space="preserve">Non-refundable sign up fee of 10% is applied when instrument time is scheduled via the web portal:
</t>
        </r>
      </text>
    </comment>
    <comment ref="C60" authorId="0" shapeId="0" xr:uid="{CD511304-EAB4-412F-80C3-E601164F26AD}">
      <text>
        <r>
          <rPr>
            <sz val="9"/>
            <color indexed="81"/>
            <rFont val="Tahoma"/>
            <family val="2"/>
          </rPr>
          <t>The remaining 90% of the total cost will be applied only if instrument time is used, i.e. not canceled by user:</t>
        </r>
      </text>
    </comment>
    <comment ref="C77" authorId="0" shapeId="0" xr:uid="{F8C5EDD4-0E3E-4CA1-93E9-3C0BC5648B53}">
      <text>
        <r>
          <rPr>
            <sz val="9"/>
            <color indexed="81"/>
            <rFont val="Tahoma"/>
            <family val="2"/>
          </rPr>
          <t xml:space="preserve">Non-refundable sign up fee of 10% is applied when instrument time is scheduled via the web portal:
</t>
        </r>
      </text>
    </comment>
    <comment ref="C78" authorId="0" shapeId="0" xr:uid="{7AA6B4C5-1295-4E81-A86F-D4689392AC1D}">
      <text>
        <r>
          <rPr>
            <sz val="9"/>
            <color indexed="81"/>
            <rFont val="Tahoma"/>
            <family val="2"/>
          </rPr>
          <t>The remaining 90% of the total cost will be applied only if instrument time is used, i.e. not canceled by user:</t>
        </r>
      </text>
    </comment>
  </commentList>
</comments>
</file>

<file path=xl/sharedStrings.xml><?xml version="1.0" encoding="utf-8"?>
<sst xmlns="http://schemas.openxmlformats.org/spreadsheetml/2006/main" count="420" uniqueCount="296">
  <si>
    <t>Rates effective 11/1/2020 subject to change without notice</t>
  </si>
  <si>
    <t>Revised 10/27/2020</t>
  </si>
  <si>
    <t>Instrumentation:</t>
  </si>
  <si>
    <t>TSQA</t>
  </si>
  <si>
    <t>TSQ Altis</t>
  </si>
  <si>
    <t>TSQV</t>
  </si>
  <si>
    <t>TSQ Vantage</t>
  </si>
  <si>
    <t>Exploris</t>
  </si>
  <si>
    <t>Orbitrap Exploris</t>
  </si>
  <si>
    <t>QE+</t>
  </si>
  <si>
    <t>Q Exactive plus</t>
  </si>
  <si>
    <t>Elite</t>
  </si>
  <si>
    <t>Orbitrap Velos Elite</t>
  </si>
  <si>
    <t>Fusion</t>
  </si>
  <si>
    <t>Orbitrap Fusion</t>
  </si>
  <si>
    <t>Lumos</t>
  </si>
  <si>
    <t>Orbitrap Fusion Lumos</t>
  </si>
  <si>
    <t>for a detailed description check out our resources webpage</t>
  </si>
  <si>
    <t>UW Internal Rates Without Labor</t>
  </si>
  <si>
    <t>QE +</t>
  </si>
  <si>
    <t>Hourly Rate</t>
  </si>
  <si>
    <t>Enter the number of hours here:</t>
  </si>
  <si>
    <t>Total instrument time:</t>
  </si>
  <si>
    <t>Setup fee per consecutive time block</t>
  </si>
  <si>
    <t>Total Cost:</t>
  </si>
  <si>
    <t>non refundable sign-up fee is 10% of the total cost</t>
  </si>
  <si>
    <t>Used instrument time is 90% of the total cost</t>
  </si>
  <si>
    <t>UW Internal Rates With Additional Labor</t>
  </si>
  <si>
    <t>External Billing Rates - Non Profit With Additional Labor</t>
  </si>
  <si>
    <t>External Billing Rates - Commercial With Additional Labor</t>
  </si>
  <si>
    <t>last updated</t>
  </si>
  <si>
    <r>
      <t xml:space="preserve">Buffer A:     0.1% Formic Acid in Water </t>
    </r>
    <r>
      <rPr>
        <sz val="11"/>
        <color theme="0" tint="-0.34998626667073579"/>
        <rFont val="Calibri"/>
        <family val="2"/>
        <scheme val="minor"/>
      </rPr>
      <t>(Optima™ LC/MS, Solvent Blends, Fisher Chemical)</t>
    </r>
  </si>
  <si>
    <r>
      <t>Buffer B:     0.1% Formic Acid in Acetonitrile</t>
    </r>
    <r>
      <rPr>
        <sz val="11"/>
        <color theme="0" tint="-0.34998626667073579"/>
        <rFont val="Calibri"/>
        <family val="2"/>
        <scheme val="minor"/>
      </rPr>
      <t xml:space="preserve"> (Optima™ LC/MS, Solvent Blends, Fisher Chemical)</t>
    </r>
  </si>
  <si>
    <t>Trapping default:     2% B / 98% A for 10 min at 2 µl/min</t>
  </si>
  <si>
    <t>Enter the number of samples, replicate analyses per sample, blanks and QC's to calculate the time needed for the analysis:</t>
  </si>
  <si>
    <t>Number of samples:</t>
  </si>
  <si>
    <t>Number of replicate LC-MS analyses per sample:</t>
  </si>
  <si>
    <t>Number of blanks:</t>
  </si>
  <si>
    <t>Analytical Gradients:</t>
  </si>
  <si>
    <t>Short</t>
  </si>
  <si>
    <t>Medium</t>
  </si>
  <si>
    <t>Long</t>
  </si>
  <si>
    <t>Extra long</t>
  </si>
  <si>
    <t>Custom</t>
  </si>
  <si>
    <t>Short [60 mins]</t>
  </si>
  <si>
    <r>
      <t xml:space="preserve">Short:            5 - 30% B in 60 mins; 80% B for 10min;  2% B for 30 mins, 10 min trapping </t>
    </r>
    <r>
      <rPr>
        <sz val="11"/>
        <color theme="1"/>
        <rFont val="Wingdings"/>
        <charset val="2"/>
      </rPr>
      <t>à</t>
    </r>
    <r>
      <rPr>
        <sz val="11"/>
        <color theme="1"/>
        <rFont val="Calibri"/>
        <family val="2"/>
      </rPr>
      <t xml:space="preserve"> total analysis time = 110 mins per LC-MS run</t>
    </r>
  </si>
  <si>
    <t>Medium [90 mins] (default)</t>
  </si>
  <si>
    <t>Long [120 mins]</t>
  </si>
  <si>
    <r>
      <t xml:space="preserve">Long:              5 - 30%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</si>
  <si>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t>Extra long [180 mins]</t>
  </si>
  <si>
    <r>
      <t xml:space="preserve">Extra long:    5 - 30%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</si>
  <si>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t>Custom specify your own:</t>
  </si>
  <si>
    <t>QC (quality control)</t>
  </si>
  <si>
    <t>QC (AngioNeuro std) runs, analysis time is 75 min per QC</t>
  </si>
  <si>
    <t>blanks</t>
  </si>
  <si>
    <t>Analysis time [min]</t>
  </si>
  <si>
    <t>UWPR sample submission form for LC-MS/MS analyses:</t>
  </si>
  <si>
    <t xml:space="preserve">Only samples ready for mass spectrometry analysis are accepted. At this time we do not offer any sample preparation. </t>
  </si>
  <si>
    <t>Radioactive samples are not allowed!</t>
  </si>
  <si>
    <t>Before submitting any samples:</t>
  </si>
  <si>
    <r>
      <t xml:space="preserve">              </t>
    </r>
    <r>
      <rPr>
        <sz val="11"/>
        <color theme="1"/>
        <rFont val="Wingdings"/>
        <charset val="2"/>
      </rPr>
      <t>à</t>
    </r>
    <r>
      <rPr>
        <sz val="11"/>
        <color theme="1"/>
        <rFont val="Calibri"/>
        <family val="2"/>
        <scheme val="minor"/>
      </rPr>
      <t xml:space="preserve">      Please contact us to discuss your project.</t>
    </r>
  </si>
  <si>
    <r>
      <t xml:space="preserve">              </t>
    </r>
    <r>
      <rPr>
        <sz val="11"/>
        <color theme="1"/>
        <rFont val="Wingdings"/>
        <charset val="2"/>
      </rPr>
      <t>à</t>
    </r>
    <r>
      <rPr>
        <sz val="11"/>
        <color theme="1"/>
        <rFont val="Calibri"/>
        <family val="2"/>
        <scheme val="minor"/>
      </rPr>
      <t xml:space="preserve">      Create a project and submit billing information online and make sure you select “Mass Spec. analysis by UWPR personnel?”:</t>
    </r>
  </si>
  <si>
    <r>
      <rPr>
        <sz val="11"/>
        <rFont val="Calibri"/>
        <family val="2"/>
        <scheme val="minor"/>
      </rPr>
      <t xml:space="preserve">                         </t>
    </r>
    <r>
      <rPr>
        <u/>
        <sz val="11"/>
        <rFont val="Calibri"/>
        <family val="2"/>
        <scheme val="minor"/>
      </rPr>
      <t xml:space="preserve"> </t>
    </r>
    <r>
      <rPr>
        <u/>
        <sz val="11"/>
        <color theme="10"/>
        <rFont val="Calibri"/>
        <family val="2"/>
        <scheme val="minor"/>
      </rPr>
      <t>http://www.proteomicsresource.washington.edu/index.php</t>
    </r>
  </si>
  <si>
    <t>Then complete this form and upload it to your project online and email priska@uw.edu to coordinate a time to drop off your samples.</t>
  </si>
  <si>
    <t>Once we receive this form and your samples we schedule the instrument time needed for the analysis. Note: cancellation time is 48hrs, 10%  (of total cost) sign up fee is non-refundable.</t>
  </si>
  <si>
    <r>
      <t xml:space="preserve">Customer Information </t>
    </r>
    <r>
      <rPr>
        <i/>
        <sz val="12"/>
        <color theme="1"/>
        <rFont val="Calibri"/>
        <family val="2"/>
        <scheme val="minor"/>
      </rPr>
      <t>(all fields required)</t>
    </r>
  </si>
  <si>
    <t>Principal Investigator (PI):</t>
  </si>
  <si>
    <t>Submission Date</t>
  </si>
  <si>
    <t>PI is aware of and approved this order?</t>
  </si>
  <si>
    <t>Project #</t>
  </si>
  <si>
    <t>Submitted by</t>
  </si>
  <si>
    <t>Budget or PO #</t>
  </si>
  <si>
    <t>Enter online. If you submitted more than one budget/PO number please specify which one should to be used. You can use up to two budget numbers, please specify the percentage for each number.</t>
  </si>
  <si>
    <t>Phone</t>
  </si>
  <si>
    <t>PO total amount</t>
  </si>
  <si>
    <t>Email address:</t>
  </si>
  <si>
    <t>Total instrument hours</t>
  </si>
  <si>
    <t>see below how to calculate the time you need, note time is scheduled in full blocks, sign-up fee is non refundable</t>
  </si>
  <si>
    <t>Sample information</t>
  </si>
  <si>
    <t>Brief description:</t>
  </si>
  <si>
    <t xml:space="preserve">e.g. sample1, blank, sample2,  QC, sample3  …. </t>
  </si>
  <si>
    <t>Sample’s Return Requested?</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</si>
  <si>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</si>
  <si>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 xml:space="preserve">Sample Format (please select): </t>
  </si>
  <si>
    <t>Concentration (µg or µg/µl)</t>
  </si>
  <si>
    <t>µg/µl</t>
  </si>
  <si>
    <t>µg (if dry)</t>
  </si>
  <si>
    <t>complex peptide mixture: 0.1-0.5µg on column for QE, Fusion/Lumos and 1-2 µg on column for Orbitrap XL</t>
  </si>
  <si>
    <t>Injection volume per LC-MS run</t>
  </si>
  <si>
    <t>µl</t>
  </si>
  <si>
    <t>range 1-8 µl</t>
  </si>
  <si>
    <t>single peptide 0.1-0.5 pmol  on column for QE, Fusion/Lumos and 0.5-2pmol on column for Orbitrap XL</t>
  </si>
  <si>
    <t>Method of Purification</t>
  </si>
  <si>
    <t>Sample Composition (salts, buffers, pH etc.):</t>
  </si>
  <si>
    <t>Reduction &amp; Alkylation:</t>
  </si>
  <si>
    <t>Modifications:</t>
  </si>
  <si>
    <t>Modification detail (e.g. 10-plex etc.):</t>
  </si>
  <si>
    <t>Amino Acids Modified:</t>
  </si>
  <si>
    <t>Digestion Enzyme (other than Trypsin):</t>
  </si>
  <si>
    <t>Analysis details:</t>
  </si>
  <si>
    <t>Column information:</t>
  </si>
  <si>
    <t>Analytical column ID 75 µm, beads Dr. Maisch ReprosilPur C18AQ  5µm  120Å,    length 35 cm</t>
  </si>
  <si>
    <t>cm (specify custom length if desired)</t>
  </si>
  <si>
    <t>Trap column ID 100 µm, beads Dr. Maisch ReprosilPur C18AQ  5µm  120Å,             length 3 cm</t>
  </si>
  <si>
    <t>Gradient information:</t>
  </si>
  <si>
    <r>
      <t xml:space="preserve">Gradient default (Medium):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</si>
  <si>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t>To specify different gradient list here and check the checkbox below:</t>
  </si>
  <si>
    <t>Number of extra QC (standards):</t>
  </si>
  <si>
    <t># analyses</t>
  </si>
  <si>
    <t>min run time per blank is 40 min</t>
  </si>
  <si>
    <t>Est. total hrs:</t>
  </si>
  <si>
    <t>incl. 2 hrs minimum setup (colunn preparation, hookup, equilibration and 1 QC)</t>
  </si>
  <si>
    <t>Select Instrument</t>
  </si>
  <si>
    <t>Cost Estimate:</t>
  </si>
  <si>
    <t>Hourly rate</t>
  </si>
  <si>
    <t>Setup fee</t>
  </si>
  <si>
    <t>MS acquisition</t>
  </si>
  <si>
    <t>if left blank we use UWPR default method settings</t>
  </si>
  <si>
    <t>Gradient:</t>
  </si>
  <si>
    <t>Full scan</t>
  </si>
  <si>
    <t>m/z range:</t>
  </si>
  <si>
    <t>Resolution:</t>
  </si>
  <si>
    <t>MS/MS scan</t>
  </si>
  <si>
    <t>Top N/cyle time:</t>
  </si>
  <si>
    <t>Specify and additional settings or scans:</t>
  </si>
  <si>
    <t>Non-refundable sign up fee of 10% is applied when instrument time is scheduled via the web portal</t>
  </si>
  <si>
    <t>Database Search Information</t>
  </si>
  <si>
    <t>The remaining 90% of the total cost will be applied only if instrument time is used, i.e. not canceled</t>
  </si>
  <si>
    <t xml:space="preserve">Database search performed by UWPR? </t>
  </si>
  <si>
    <t xml:space="preserve">Note this is just an estimate based on the information you provided in this document. </t>
  </si>
  <si>
    <t>Database search includes Comet search, and Peptide/Protein profit analysis, please discuss details with Jimmy engj@uw.edu</t>
  </si>
  <si>
    <t xml:space="preserve">The actual cost will be determined after your samples are analyzed and reported in our online system. </t>
  </si>
  <si>
    <t>Taxonomy (species):</t>
  </si>
  <si>
    <t xml:space="preserve">If desired, select modifications to be searched below </t>
  </si>
  <si>
    <t>describe labels (10 plex, Lys label… ):</t>
  </si>
  <si>
    <t>Specify amino acid(s) and mass:</t>
  </si>
  <si>
    <t>aa</t>
  </si>
  <si>
    <t>mass (monoisotopic)</t>
  </si>
  <si>
    <r>
      <t xml:space="preserve">Medium:      5 - 30% B in 90 mins; 80% B for 10min;  2% B for 30 mins, 10 min trapping </t>
    </r>
    <r>
      <rPr>
        <sz val="12"/>
        <color theme="1"/>
        <rFont val="Wingdings"/>
        <charset val="2"/>
      </rPr>
      <t>à</t>
    </r>
    <r>
      <rPr>
        <sz val="12"/>
        <color theme="1"/>
        <rFont val="Calibri"/>
        <family val="2"/>
        <scheme val="minor"/>
      </rPr>
      <t xml:space="preserve"> total analysis time = 140 mins per LC-MS run</t>
    </r>
  </si>
  <si>
    <t>Recommended concentrations</t>
  </si>
  <si>
    <t>In-solution samples</t>
  </si>
  <si>
    <t>At least several hundred femtomole of protein in 10-20 µL of sample</t>
  </si>
  <si>
    <t>Injection volume 1-5 µl is ideal, up to 8µl max</t>
  </si>
  <si>
    <t>For complex mixtures up to 0.5µg (QE/Fusion/Lumos) or up to 1- 2 µg (OT-XL) on column  per injection</t>
  </si>
  <si>
    <t>MRM on TSQVantage: some peptides can be quantified in the low amol range (~10 amol) others require more like low fmol</t>
  </si>
  <si>
    <t>General Advice:</t>
  </si>
  <si>
    <t>Samples can be submitted in solution (min 10-20 µL volume).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</si>
  <si>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http://www.proteomicsresource.washington.edu/protocols03/</t>
  </si>
  <si>
    <t>In-gel-digest samples</t>
  </si>
  <si>
    <t>Start with min of one picomole of protein (in gel)</t>
  </si>
  <si>
    <t>General Advice about in-gel digestion:</t>
  </si>
  <si>
    <t xml:space="preserve">It is very kritical to avoid contaminations, particularly keratin from skin and hair. Work clean, wipe all surfaces that come in contact with the gel e.g. with ethanol and wear gloves at all times. </t>
  </si>
  <si>
    <t>There are many protocols out there, including on our website.</t>
  </si>
  <si>
    <t>http://www.proteomicsresource.washington.edu/protocols03/ingeldigestion.php</t>
  </si>
  <si>
    <t>https://tools.thermofisher.com/content/sfs/brochures/TR0050-Stained-gels-for-MS.pdf</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</si>
  <si>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</si>
  <si>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e.g.</t>
  </si>
  <si>
    <t>Pierce Silver Stain Kit for Mass Spectrometry</t>
  </si>
  <si>
    <t>Avoid contaminations:</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</si>
  <si>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</si>
  <si>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</si>
  <si>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</si>
  <si>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</si>
  <si>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</si>
  <si>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Salt tolerances:</t>
  </si>
  <si>
    <t>no salts!</t>
  </si>
  <si>
    <t>salt tolerances</t>
  </si>
  <si>
    <t>Detergent tolerances:</t>
  </si>
  <si>
    <t>no detergents!</t>
  </si>
  <si>
    <t>detergent tolerances</t>
  </si>
  <si>
    <t>Lipids:</t>
  </si>
  <si>
    <t>no lipids!</t>
  </si>
  <si>
    <t>Other ources for contamination</t>
  </si>
  <si>
    <t>glassware previously exposed to detergents</t>
  </si>
  <si>
    <t>Avoid Contaminations (pdf)</t>
  </si>
  <si>
    <t>plastics</t>
  </si>
  <si>
    <t>acids contaminated with plastic from pipett tips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</si>
  <si>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</si>
  <si>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</si>
  <si>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</si>
  <si>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</si>
  <si>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</si>
  <si>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</si>
  <si>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</si>
  <si>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</si>
  <si>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</si>
  <si>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</si>
  <si>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</si>
  <si>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</si>
  <si>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</si>
  <si>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</si>
  <si>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</si>
  <si>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</si>
  <si>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</si>
  <si>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This table for Salt Tolaraces is originally from the Scripps website, but we are adding new concentrations as they become available.:</t>
  </si>
  <si>
    <t>http://masspec.scripps.edu/services/proteomics/images/saltbuffer.pdf</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</si>
  <si>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</si>
  <si>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</si>
  <si>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</si>
  <si>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</si>
  <si>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</si>
  <si>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</si>
  <si>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</si>
  <si>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BICINE</t>
  </si>
  <si>
    <t>n. a.</t>
  </si>
  <si>
    <t>B</t>
  </si>
  <si>
    <t>Brij</t>
  </si>
  <si>
    <t>G</t>
  </si>
  <si>
    <t>CHAPS</t>
  </si>
  <si>
    <t>G,C, E</t>
  </si>
  <si>
    <t>CTAB</t>
  </si>
  <si>
    <t>&lt;3.5</t>
  </si>
  <si>
    <t>&lt;0.1</t>
  </si>
  <si>
    <t>F</t>
  </si>
  <si>
    <t>Dithiothreitol</t>
  </si>
  <si>
    <t>D</t>
  </si>
  <si>
    <t>Glycerol</t>
  </si>
  <si>
    <t>C, D</t>
  </si>
  <si>
    <t>Guanidine, HCl</t>
  </si>
  <si>
    <t>HEPES</t>
  </si>
  <si>
    <t>A, B</t>
  </si>
  <si>
    <t>IGEPAL CA-630</t>
  </si>
  <si>
    <t>LDAO</t>
  </si>
  <si>
    <t>&lt;4.4</t>
  </si>
  <si>
    <t>C, F</t>
  </si>
  <si>
    <t>n- Hexyl glucoside</t>
  </si>
  <si>
    <t>E</t>
  </si>
  <si>
    <t>NaCl</t>
  </si>
  <si>
    <t>NaHPO4</t>
  </si>
  <si>
    <t>B, C, D, F</t>
  </si>
  <si>
    <t>n-Dodecyl glucoside</t>
  </si>
  <si>
    <t>n-Dodecyl maltoside</t>
  </si>
  <si>
    <t>n-Dodecyl sucrose</t>
  </si>
  <si>
    <t>NH4HCO3</t>
  </si>
  <si>
    <t>N-Octyl-  -glucopyranoside</t>
  </si>
  <si>
    <t>C, E,G</t>
  </si>
  <si>
    <t>n-Octyl sucrose</t>
  </si>
  <si>
    <t>NP-40</t>
  </si>
  <si>
    <t>n.a.</t>
  </si>
  <si>
    <t>Octyl thioglucoside</t>
  </si>
  <si>
    <t>PEG1000</t>
  </si>
  <si>
    <t>PEG2000</t>
  </si>
  <si>
    <t>C,</t>
  </si>
  <si>
    <t>SDS</t>
  </si>
  <si>
    <t>C, D, E, F</t>
  </si>
  <si>
    <t>Sodium Acetate</t>
  </si>
  <si>
    <t>B, C</t>
  </si>
  <si>
    <t>Sodium Azide</t>
  </si>
  <si>
    <t>Sodium Cholate</t>
  </si>
  <si>
    <t>Sodium Taurocholate</t>
  </si>
  <si>
    <t>&lt;1.9</t>
  </si>
  <si>
    <t>TFA</t>
  </si>
  <si>
    <t>Pri. Comm.</t>
  </si>
  <si>
    <t>Thesit</t>
  </si>
  <si>
    <t>&lt;1.7</t>
  </si>
  <si>
    <t>TRIS</t>
  </si>
  <si>
    <t>Triton X-100,</t>
  </si>
  <si>
    <t>&lt;1.6</t>
  </si>
  <si>
    <t>C, E, G</t>
  </si>
  <si>
    <t>Tween20</t>
  </si>
  <si>
    <t>E, G</t>
  </si>
  <si>
    <t>Urea</t>
  </si>
  <si>
    <t>Zwittergent, 3-16</t>
  </si>
  <si>
    <t>C</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</si>
  <si>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</si>
  <si>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</si>
  <si>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</si>
  <si>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</si>
  <si>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</si>
  <si>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</si>
  <si>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</si>
  <si>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</si>
  <si>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</si>
  <si>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</si>
  <si>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</si>
  <si>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</si>
  <si>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</si>
  <si>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t>D: Gevaert, K. et al. ABRF web publication, 1998.</t>
  </si>
  <si>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</si>
  <si>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</si>
  <si>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t>G: Funk et al. Rapid Commun. Mass Spectrom. 2005; 19: 2986–2988</t>
  </si>
  <si>
    <t>Methods</t>
  </si>
  <si>
    <t>(to be completed by UWPR)</t>
  </si>
  <si>
    <t>Mass Spec method</t>
  </si>
  <si>
    <t>HPLC method</t>
  </si>
  <si>
    <t>to be completed by UWPR</t>
  </si>
  <si>
    <t>File Name</t>
  </si>
  <si>
    <t>Comment</t>
  </si>
  <si>
    <t>Path</t>
  </si>
  <si>
    <t>Instrument Method</t>
  </si>
  <si>
    <t>Inj Vol</t>
  </si>
  <si>
    <t>Position</t>
  </si>
  <si>
    <t>start</t>
  </si>
  <si>
    <t>end</t>
  </si>
  <si>
    <t>*</t>
  </si>
  <si>
    <r>
      <t>Sample label (</t>
    </r>
    <r>
      <rPr>
        <sz val="11"/>
        <color rgb="FFFF0000"/>
        <rFont val="Calibri"/>
        <family val="2"/>
        <scheme val="minor"/>
      </rPr>
      <t>as it appears on vials</t>
    </r>
    <r>
      <rPr>
        <sz val="11"/>
        <color theme="1"/>
        <rFont val="Calibri"/>
        <family val="2"/>
        <scheme val="minor"/>
      </rPr>
      <t>) in the order you want them analyzed: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</si>
</sst>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164" formatCode="_(&quot;$&quot;* #,##0.00_);_(&quot;$&quot;* \(#,##0.00\);_(&quot;$&quot;* &quot;-&quot;_);_(@_)"/>
    <numFmt numFmtId="165" formatCode="0.0"/>
    <numFmt numFmtId="166" formatCode="&quot;$&quot;#,##0.00"/>
  </numFmts>
  <fonts count="7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Times New Roman"/>
      <family val="1"/>
    </font>
    <font>
      <b/>
      <i/>
      <sz val="14"/>
      <color theme="5" tint="-0.249977111117893"/>
      <name val="Arial Narrow"/>
      <family val="2"/>
    </font>
    <font>
      <sz val="8"/>
      <name val="Arial Narrow"/>
      <family val="2"/>
    </font>
    <font>
      <b/>
      <i/>
      <sz val="11"/>
      <color theme="5" tint="-0.249977111117893"/>
      <name val="Arial Narrow"/>
      <family val="2"/>
    </font>
    <font>
      <sz val="12"/>
      <name val="Arial Narrow"/>
      <family val="2"/>
    </font>
    <font>
      <sz val="11"/>
      <color theme="0" tint="-0.34998626667073579"/>
      <name val="Times New Roman"/>
      <family val="1"/>
    </font>
    <font>
      <b/>
      <i/>
      <sz val="14"/>
      <color theme="0"/>
      <name val="Arial Narrow"/>
      <family val="2"/>
    </font>
    <font>
      <i/>
      <sz val="9"/>
      <color theme="2"/>
      <name val="Arial Narrow"/>
      <family val="2"/>
    </font>
    <font>
      <b/>
      <sz val="10"/>
      <color theme="0"/>
      <name val="Arial Narrow"/>
      <family val="2"/>
    </font>
    <font>
      <b/>
      <sz val="10"/>
      <name val="Arial Narrow"/>
      <family val="2"/>
    </font>
    <font>
      <sz val="10"/>
      <name val="Arial Narrow"/>
      <family val="2"/>
    </font>
    <font>
      <b/>
      <sz val="12"/>
      <color rgb="FF0070C0"/>
      <name val="Arial Narrow"/>
      <family val="2"/>
    </font>
    <font>
      <sz val="10"/>
      <color theme="0" tint="-0.14999847407452621"/>
      <name val="Arial Narrow"/>
      <family val="2"/>
    </font>
    <font>
      <sz val="12"/>
      <name val="Times New Roman"/>
      <family val="1"/>
    </font>
    <font>
      <b/>
      <sz val="12"/>
      <name val="Arial Narrow"/>
      <family val="2"/>
    </font>
    <font>
      <sz val="12"/>
      <color theme="1"/>
      <name val="Calibri"/>
      <family val="2"/>
      <scheme val="minor"/>
    </font>
    <font>
      <sz val="10"/>
      <color theme="0"/>
      <name val="Arial Narrow"/>
      <family val="2"/>
    </font>
    <font>
      <sz val="9"/>
      <color indexed="81"/>
      <name val="Tahoma"/>
      <family val="2"/>
    </font>
    <font>
      <i/>
      <sz val="11"/>
      <color theme="0" tint="-0.34998626667073579"/>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tint="-0.34998626667073579"/>
      <name val="Calibri"/>
      <family val="2"/>
      <scheme val="minor"/>
    </font>
    <font>
      <sz val="11"/>
      <color theme="1"/>
      <name val="Wingdings"/>
      <charset val="2"/>
    </font>
    <font>
      <i/>
      <sz val="11"/>
      <color theme="1"/>
      <name val="Calibri"/>
      <family val="2"/>
      <scheme val="minor"/>
    </font>
    <font>
      <sz val="11"/>
      <name val="Arial Narrow"/>
      <family val="2"/>
    </font>
    <font>
      <sz val="11"/>
      <name val="Calibri"/>
      <family val="2"/>
      <scheme val="minor"/>
    </font>
    <font>
      <u/>
      <sz val="11"/>
      <color theme="10"/>
      <name val="Times New Roman"/>
      <family val="1"/>
    </font>
    <font>
      <u/>
      <sz val="11"/>
      <color theme="10"/>
      <name val="Arial Narrow"/>
      <family val="2"/>
    </font>
    <font>
      <b/>
      <sz val="14"/>
      <color theme="1"/>
      <name val="Calibri"/>
      <family val="2"/>
      <scheme val="minor"/>
    </font>
    <font>
      <b/>
      <i/>
      <sz val="11"/>
      <color theme="0" tint="-0.34998626667073579"/>
      <name val="Arial Narrow"/>
      <family val="2"/>
    </font>
    <font>
      <i/>
      <sz val="10"/>
      <color theme="0" tint="-0.34998626667073579"/>
      <name val="Arial Narrow"/>
      <family val="2"/>
    </font>
    <font>
      <sz val="11"/>
      <color theme="0" tint="-0.249977111117893"/>
      <name val="Calibri"/>
      <family val="2"/>
      <scheme val="minor"/>
    </font>
    <font>
      <sz val="11"/>
      <color theme="1"/>
      <name val="Calibri"/>
      <family val="2"/>
    </font>
    <font>
      <i/>
      <sz val="14"/>
      <color theme="0" tint="-0.34998626667073579"/>
      <name val="Arial Narrow"/>
      <family val="2"/>
    </font>
    <font>
      <sz val="10"/>
      <color theme="0" tint="-0.34998626667073579"/>
      <name val="Arial Narrow"/>
      <family val="2"/>
    </font>
    <font>
      <sz val="10"/>
      <color theme="0" tint="-0.249977111117893"/>
      <name val="Arial Narrow"/>
      <family val="2"/>
    </font>
    <font>
      <sz val="12"/>
      <color theme="0" tint="-0.249977111117893"/>
      <name val="Arial Narrow"/>
      <family val="2"/>
    </font>
    <font>
      <b/>
      <i/>
      <sz val="12"/>
      <name val="Calibri"/>
      <family val="2"/>
      <scheme val="minor"/>
    </font>
    <font>
      <b/>
      <sz val="12"/>
      <name val="Calibri"/>
      <family val="2"/>
      <scheme val="minor"/>
    </font>
    <font>
      <b/>
      <i/>
      <sz val="14"/>
      <name val="Calibri"/>
      <family val="2"/>
      <scheme val="minor"/>
    </font>
    <font>
      <b/>
      <sz val="14"/>
      <color theme="0"/>
      <name val="Calibri"/>
      <family val="2"/>
      <scheme val="minor"/>
    </font>
    <font>
      <b/>
      <sz val="12"/>
      <color theme="0"/>
      <name val="Calibri"/>
      <family val="2"/>
      <scheme val="minor"/>
    </font>
    <font>
      <b/>
      <sz val="12"/>
      <color theme="1"/>
      <name val="Calibri"/>
      <family val="2"/>
      <scheme val="minor"/>
    </font>
    <font>
      <sz val="11"/>
      <color rgb="FFFF0000"/>
      <name val="Calibri"/>
      <family val="2"/>
      <scheme val="minor"/>
    </font>
    <font>
      <sz val="8"/>
      <color rgb="FF000000"/>
      <name val="Tahoma"/>
      <family val="2"/>
    </font>
    <font>
      <b/>
      <i/>
      <sz val="11"/>
      <color rgb="FFFF0000"/>
      <name val="Calibri"/>
      <family val="2"/>
      <scheme val="minor"/>
    </font>
    <font>
      <b/>
      <u/>
      <sz val="11"/>
      <color theme="1"/>
      <name val="Calibri"/>
      <family val="2"/>
      <scheme val="minor"/>
    </font>
    <font>
      <u/>
      <sz val="11"/>
      <name val="Calibri"/>
      <family val="2"/>
      <scheme val="minor"/>
    </font>
    <font>
      <i/>
      <sz val="12"/>
      <color theme="1"/>
      <name val="Calibri"/>
      <family val="2"/>
      <scheme val="minor"/>
    </font>
    <font>
      <sz val="10"/>
      <color theme="1"/>
      <name val="Arial Narrow"/>
      <family val="2"/>
    </font>
    <font>
      <vertAlign val="superscript"/>
      <sz val="11"/>
      <color theme="1"/>
      <name val="Calibri"/>
      <family val="2"/>
      <scheme val="minor"/>
    </font>
    <font>
      <b/>
      <sz val="12"/>
      <color theme="0" tint="-0.249977111117893"/>
      <name val="Calibri"/>
      <family val="2"/>
      <scheme val="minor"/>
    </font>
    <font>
      <b/>
      <i/>
      <sz val="11"/>
      <name val="Calibri"/>
      <family val="2"/>
      <scheme val="minor"/>
    </font>
    <font>
      <b/>
      <sz val="11"/>
      <name val="Calibri"/>
      <family val="2"/>
      <scheme val="minor"/>
    </font>
    <font>
      <b/>
      <i/>
      <sz val="14"/>
      <name val="Arial Narrow"/>
      <family val="2"/>
    </font>
    <font>
      <b/>
      <sz val="9"/>
      <color indexed="81"/>
      <name val="Tahoma"/>
      <family val="2"/>
    </font>
    <font>
      <b/>
      <i/>
      <sz val="12"/>
      <color theme="0"/>
      <name val="Calibri"/>
      <family val="2"/>
      <scheme val="minor"/>
    </font>
    <font>
      <i/>
      <sz val="11"/>
      <color theme="0" tint="-0.249977111117893"/>
      <name val="Calibri"/>
      <family val="2"/>
      <scheme val="minor"/>
    </font>
    <font>
      <sz val="12"/>
      <color theme="0" tint="-0.249977111117893"/>
      <name val="Calibri"/>
      <family val="2"/>
      <scheme val="minor"/>
    </font>
    <font>
      <sz val="12"/>
      <color theme="1"/>
      <name val="Wingdings"/>
      <charset val="2"/>
    </font>
    <font>
      <sz val="12"/>
      <color rgb="FFFF0000"/>
      <name val="Calibri"/>
      <family val="2"/>
      <scheme val="minor"/>
    </font>
    <font>
      <sz val="12"/>
      <color theme="0" tint="-0.34998626667073579"/>
      <name val="Arial Narrow"/>
      <family val="2"/>
    </font>
    <font>
      <sz val="12"/>
      <color theme="0" tint="-0.34998626667073579"/>
      <name val="Times New Roman"/>
      <family val="1"/>
    </font>
    <font>
      <b/>
      <i/>
      <sz val="16"/>
      <color theme="1"/>
      <name val="Calibri"/>
      <family val="2"/>
      <scheme val="minor"/>
    </font>
    <font>
      <b/>
      <sz val="11"/>
      <color rgb="FFFF0000"/>
      <name val="Calibri"/>
      <family val="2"/>
      <scheme val="minor"/>
    </font>
    <font>
      <sz val="8"/>
      <color theme="1"/>
      <name val="Calibri"/>
      <family val="2"/>
      <scheme val="minor"/>
    </font>
    <font>
      <sz val="10"/>
      <name val="Calibri"/>
      <family val="2"/>
      <scheme val="minor"/>
    </font>
    <font>
      <sz val="11"/>
      <color theme="0" tint="-0.14999847407452621"/>
      <name val="Calibri"/>
      <family val="2"/>
      <scheme val="minor"/>
    </font>
    <font>
      <sz val="7"/>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49998474074526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medium">
        <color indexed="64"/>
      </bottom>
      <diagonal/>
    </border>
    <border>
      <left/>
      <right/>
      <top/>
      <bottom style="thin">
        <color theme="1"/>
      </bottom>
      <diagonal/>
    </border>
    <border>
      <left/>
      <right/>
      <top style="thin">
        <color theme="1"/>
      </top>
      <bottom style="thin">
        <color theme="1"/>
      </bottom>
      <diagonal/>
    </border>
    <border>
      <left style="thin">
        <color theme="0"/>
      </left>
      <right/>
      <top/>
      <bottom/>
      <diagonal/>
    </border>
    <border>
      <left style="thin">
        <color theme="0"/>
      </left>
      <right/>
      <top/>
      <bottom style="thin">
        <color indexed="64"/>
      </bottom>
      <diagonal/>
    </border>
    <border>
      <left/>
      <right/>
      <top style="thick">
        <color theme="7" tint="-0.249977111117893"/>
      </top>
      <bottom style="thick">
        <color theme="7" tint="-0.249977111117893"/>
      </bottom>
      <diagonal/>
    </border>
  </borders>
  <cellStyleXfs count="4">
    <xf numFmtId="0" fontId="0" fillId="0" borderId="0"/>
    <xf numFmtId="0" fontId="3" fillId="0" borderId="0" applyNumberFormat="0" applyFill="0" applyBorder="0" applyAlignment="0" applyProtection="0"/>
    <xf numFmtId="0" fontId="4" fillId="0" borderId="0"/>
    <xf numFmtId="0" fontId="31" fillId="0" borderId="0" applyNumberFormat="0" applyFill="0" applyBorder="0" applyAlignment="0" applyProtection="0">
      <alignment vertical="top"/>
      <protection locked="0"/>
    </xf>
  </cellStyleXfs>
  <cellXfs count="276">
    <xf numFmtId="0" fontId="0" fillId="0" borderId="0" xfId="0"/>
    <xf numFmtId="0" fontId="5" fillId="2" borderId="0" xfId="2" applyFont="1" applyFill="1"/>
    <xf numFmtId="0" fontId="0" fillId="2" borderId="0" xfId="0" applyFill="1"/>
    <xf numFmtId="0" fontId="6" fillId="2" borderId="0" xfId="2" applyFont="1" applyFill="1"/>
    <xf numFmtId="0" fontId="7" fillId="2" borderId="0" xfId="2" applyFont="1" applyFill="1"/>
    <xf numFmtId="0" fontId="8" fillId="2" borderId="0" xfId="2" applyFont="1" applyFill="1"/>
    <xf numFmtId="0" fontId="9" fillId="2" borderId="0" xfId="2" applyFont="1" applyFill="1"/>
    <xf numFmtId="0" fontId="3" fillId="2" borderId="0" xfId="1" applyFill="1"/>
    <xf numFmtId="0" fontId="3" fillId="2" borderId="0" xfId="1" applyFill="1" applyBorder="1" applyAlignment="1" applyProtection="1"/>
    <xf numFmtId="0" fontId="10" fillId="3" borderId="1" xfId="2" applyFont="1" applyFill="1" applyBorder="1"/>
    <xf numFmtId="0" fontId="10" fillId="3" borderId="2" xfId="2" applyFont="1" applyFill="1" applyBorder="1"/>
    <xf numFmtId="0" fontId="4" fillId="3" borderId="2" xfId="2" applyFill="1" applyBorder="1"/>
    <xf numFmtId="14" fontId="11" fillId="3" borderId="2" xfId="2" applyNumberFormat="1" applyFont="1" applyFill="1" applyBorder="1"/>
    <xf numFmtId="0" fontId="4" fillId="3" borderId="3" xfId="2" applyFill="1" applyBorder="1"/>
    <xf numFmtId="0" fontId="10" fillId="2" borderId="0" xfId="2" applyFont="1" applyFill="1"/>
    <xf numFmtId="0" fontId="4" fillId="2" borderId="0" xfId="2" applyFill="1"/>
    <xf numFmtId="0" fontId="12" fillId="3" borderId="4" xfId="2" applyFont="1" applyFill="1" applyBorder="1"/>
    <xf numFmtId="0" fontId="12" fillId="3" borderId="0" xfId="2" applyFont="1" applyFill="1" applyAlignment="1">
      <alignment horizontal="center"/>
    </xf>
    <xf numFmtId="0" fontId="12" fillId="3" borderId="0" xfId="2" applyFont="1" applyFill="1"/>
    <xf numFmtId="0" fontId="12" fillId="3" borderId="5" xfId="2" applyFont="1" applyFill="1" applyBorder="1"/>
    <xf numFmtId="0" fontId="12" fillId="2" borderId="0" xfId="2" applyFont="1" applyFill="1"/>
    <xf numFmtId="0" fontId="12" fillId="2" borderId="0" xfId="2" applyFont="1" applyFill="1" applyAlignment="1">
      <alignment horizontal="center"/>
    </xf>
    <xf numFmtId="0" fontId="13" fillId="4" borderId="6" xfId="2" applyFont="1" applyFill="1" applyBorder="1"/>
    <xf numFmtId="0" fontId="13" fillId="4" borderId="7" xfId="2" applyFont="1" applyFill="1" applyBorder="1" applyAlignment="1">
      <alignment horizontal="center"/>
    </xf>
    <xf numFmtId="0" fontId="13" fillId="4" borderId="8" xfId="2" applyFont="1" applyFill="1" applyBorder="1" applyAlignment="1">
      <alignment horizontal="center"/>
    </xf>
    <xf numFmtId="0" fontId="13" fillId="2" borderId="0" xfId="2" applyFont="1" applyFill="1"/>
    <xf numFmtId="0" fontId="13" fillId="2" borderId="0" xfId="2" applyFont="1" applyFill="1" applyAlignment="1">
      <alignment horizontal="center"/>
    </xf>
    <xf numFmtId="0" fontId="14" fillId="2" borderId="0" xfId="2" applyFont="1" applyFill="1" applyAlignment="1">
      <alignment horizontal="center"/>
    </xf>
    <xf numFmtId="164" fontId="14" fillId="0" borderId="8" xfId="2" applyNumberFormat="1" applyFont="1" applyBorder="1" applyAlignment="1">
      <alignment horizontal="center"/>
    </xf>
    <xf numFmtId="164" fontId="14" fillId="2" borderId="0" xfId="2" applyNumberFormat="1" applyFont="1" applyFill="1" applyAlignment="1">
      <alignment horizontal="center"/>
    </xf>
    <xf numFmtId="0" fontId="14" fillId="2" borderId="0" xfId="2" applyFont="1" applyFill="1"/>
    <xf numFmtId="0" fontId="15" fillId="2" borderId="0" xfId="2" applyFont="1" applyFill="1" applyAlignment="1">
      <alignment horizontal="left"/>
    </xf>
    <xf numFmtId="37" fontId="15" fillId="5" borderId="0" xfId="2" applyNumberFormat="1" applyFont="1" applyFill="1" applyAlignment="1">
      <alignment horizontal="center"/>
    </xf>
    <xf numFmtId="164" fontId="16" fillId="2" borderId="0" xfId="2" applyNumberFormat="1" applyFont="1" applyFill="1" applyAlignment="1">
      <alignment horizontal="center"/>
    </xf>
    <xf numFmtId="37" fontId="15" fillId="2" borderId="0" xfId="2" applyNumberFormat="1" applyFont="1" applyFill="1" applyAlignment="1">
      <alignment horizontal="center"/>
    </xf>
    <xf numFmtId="0" fontId="16" fillId="2" borderId="9" xfId="2" applyFont="1" applyFill="1" applyBorder="1"/>
    <xf numFmtId="37" fontId="16" fillId="2" borderId="9" xfId="2" applyNumberFormat="1" applyFont="1" applyFill="1" applyBorder="1" applyAlignment="1">
      <alignment horizontal="center"/>
    </xf>
    <xf numFmtId="164" fontId="16" fillId="2" borderId="9" xfId="2" applyNumberFormat="1" applyFont="1" applyFill="1" applyBorder="1" applyAlignment="1">
      <alignment horizontal="center"/>
    </xf>
    <xf numFmtId="0" fontId="16" fillId="2" borderId="0" xfId="2" applyFont="1" applyFill="1"/>
    <xf numFmtId="37" fontId="16" fillId="2" borderId="0" xfId="2" applyNumberFormat="1" applyFont="1" applyFill="1" applyAlignment="1">
      <alignment horizontal="center"/>
    </xf>
    <xf numFmtId="0" fontId="14" fillId="2" borderId="10" xfId="2" applyFont="1" applyFill="1" applyBorder="1"/>
    <xf numFmtId="0" fontId="14" fillId="2" borderId="11" xfId="2" applyFont="1" applyFill="1" applyBorder="1" applyAlignment="1">
      <alignment horizontal="center"/>
    </xf>
    <xf numFmtId="164" fontId="14" fillId="2" borderId="12" xfId="2" applyNumberFormat="1" applyFont="1" applyFill="1" applyBorder="1" applyAlignment="1">
      <alignment horizontal="center"/>
    </xf>
    <xf numFmtId="0" fontId="14" fillId="2" borderId="4" xfId="2" applyFont="1" applyFill="1" applyBorder="1"/>
    <xf numFmtId="37" fontId="14" fillId="2" borderId="0" xfId="2" applyNumberFormat="1" applyFont="1" applyFill="1" applyAlignment="1">
      <alignment horizontal="center"/>
    </xf>
    <xf numFmtId="164" fontId="14" fillId="2" borderId="8" xfId="2" applyNumberFormat="1" applyFont="1" applyFill="1" applyBorder="1" applyAlignment="1">
      <alignment horizontal="center"/>
    </xf>
    <xf numFmtId="0" fontId="17" fillId="2" borderId="0" xfId="2" applyFont="1" applyFill="1"/>
    <xf numFmtId="0" fontId="18" fillId="2" borderId="13" xfId="2" applyFont="1" applyFill="1" applyBorder="1"/>
    <xf numFmtId="0" fontId="18" fillId="2" borderId="14" xfId="2" applyFont="1" applyFill="1" applyBorder="1" applyAlignment="1">
      <alignment horizontal="center"/>
    </xf>
    <xf numFmtId="164" fontId="18" fillId="2" borderId="15" xfId="2" applyNumberFormat="1" applyFont="1" applyFill="1" applyBorder="1" applyAlignment="1">
      <alignment horizontal="center"/>
    </xf>
    <xf numFmtId="0" fontId="19" fillId="2" borderId="0" xfId="0" applyFont="1" applyFill="1"/>
    <xf numFmtId="0" fontId="18" fillId="2" borderId="0" xfId="2" applyFont="1" applyFill="1"/>
    <xf numFmtId="0" fontId="18" fillId="2" borderId="0" xfId="2" applyFont="1" applyFill="1" applyAlignment="1">
      <alignment horizontal="center"/>
    </xf>
    <xf numFmtId="164" fontId="18" fillId="2" borderId="0" xfId="2" applyNumberFormat="1" applyFont="1" applyFill="1" applyAlignment="1">
      <alignment horizontal="center"/>
    </xf>
    <xf numFmtId="42" fontId="14" fillId="2" borderId="0" xfId="2" applyNumberFormat="1" applyFont="1" applyFill="1" applyAlignment="1">
      <alignment horizontal="center"/>
    </xf>
    <xf numFmtId="44" fontId="14" fillId="2" borderId="8" xfId="2" applyNumberFormat="1" applyFont="1" applyFill="1" applyBorder="1" applyAlignment="1">
      <alignment horizontal="center" vertical="center"/>
    </xf>
    <xf numFmtId="44" fontId="14" fillId="2" borderId="0" xfId="2" applyNumberFormat="1" applyFont="1" applyFill="1" applyAlignment="1">
      <alignment horizontal="center" vertical="center"/>
    </xf>
    <xf numFmtId="0" fontId="14" fillId="2" borderId="0" xfId="2" applyFont="1" applyFill="1" applyAlignment="1">
      <alignment horizontal="left" vertical="center" wrapText="1"/>
    </xf>
    <xf numFmtId="4" fontId="14" fillId="2" borderId="0" xfId="2" applyNumberFormat="1" applyFont="1" applyFill="1" applyAlignment="1">
      <alignment horizontal="center"/>
    </xf>
    <xf numFmtId="42" fontId="14" fillId="3" borderId="2" xfId="2" applyNumberFormat="1" applyFont="1" applyFill="1" applyBorder="1"/>
    <xf numFmtId="4" fontId="14" fillId="3" borderId="2" xfId="2" applyNumberFormat="1" applyFont="1" applyFill="1" applyBorder="1" applyAlignment="1">
      <alignment horizontal="center"/>
    </xf>
    <xf numFmtId="4" fontId="14" fillId="3" borderId="3" xfId="2" applyNumberFormat="1" applyFont="1" applyFill="1" applyBorder="1" applyAlignment="1">
      <alignment horizontal="center"/>
    </xf>
    <xf numFmtId="42" fontId="14" fillId="2" borderId="0" xfId="2" applyNumberFormat="1" applyFont="1" applyFill="1"/>
    <xf numFmtId="0" fontId="20" fillId="3" borderId="0" xfId="2" applyFont="1" applyFill="1"/>
    <xf numFmtId="4" fontId="20" fillId="3" borderId="0" xfId="2" applyNumberFormat="1" applyFont="1" applyFill="1" applyAlignment="1">
      <alignment horizontal="center"/>
    </xf>
    <xf numFmtId="4" fontId="20" fillId="3" borderId="5" xfId="2" applyNumberFormat="1" applyFont="1" applyFill="1" applyBorder="1" applyAlignment="1">
      <alignment horizontal="center"/>
    </xf>
    <xf numFmtId="0" fontId="20" fillId="2" borderId="0" xfId="2" applyFont="1" applyFill="1"/>
    <xf numFmtId="4" fontId="20" fillId="2" borderId="0" xfId="2" applyNumberFormat="1" applyFont="1" applyFill="1" applyAlignment="1">
      <alignment horizontal="center"/>
    </xf>
    <xf numFmtId="164" fontId="14" fillId="0" borderId="12" xfId="2" applyNumberFormat="1" applyFont="1" applyBorder="1" applyAlignment="1">
      <alignment horizontal="center"/>
    </xf>
    <xf numFmtId="0" fontId="8" fillId="2" borderId="0" xfId="2" applyFont="1" applyFill="1" applyAlignment="1">
      <alignment horizontal="center"/>
    </xf>
    <xf numFmtId="44" fontId="14" fillId="2" borderId="0" xfId="2" applyNumberFormat="1" applyFont="1" applyFill="1" applyAlignment="1">
      <alignment horizontal="center"/>
    </xf>
    <xf numFmtId="0" fontId="10" fillId="6" borderId="2" xfId="2" applyFont="1" applyFill="1" applyBorder="1"/>
    <xf numFmtId="0" fontId="14" fillId="6" borderId="2" xfId="2" applyFont="1" applyFill="1" applyBorder="1"/>
    <xf numFmtId="4" fontId="14" fillId="6" borderId="2" xfId="2" applyNumberFormat="1" applyFont="1" applyFill="1" applyBorder="1" applyAlignment="1">
      <alignment horizontal="center"/>
    </xf>
    <xf numFmtId="4" fontId="14" fillId="6" borderId="3" xfId="2" applyNumberFormat="1" applyFont="1" applyFill="1" applyBorder="1" applyAlignment="1">
      <alignment horizontal="center"/>
    </xf>
    <xf numFmtId="0" fontId="20" fillId="6" borderId="0" xfId="2" applyFont="1" applyFill="1"/>
    <xf numFmtId="0" fontId="12" fillId="6" borderId="0" xfId="2" applyFont="1" applyFill="1" applyAlignment="1">
      <alignment horizontal="center"/>
    </xf>
    <xf numFmtId="0" fontId="12" fillId="6" borderId="0" xfId="2" applyFont="1" applyFill="1"/>
    <xf numFmtId="4" fontId="20" fillId="6" borderId="0" xfId="2" applyNumberFormat="1" applyFont="1" applyFill="1" applyAlignment="1">
      <alignment horizontal="center"/>
    </xf>
    <xf numFmtId="4" fontId="20" fillId="6" borderId="5" xfId="2" applyNumberFormat="1" applyFont="1" applyFill="1" applyBorder="1" applyAlignment="1">
      <alignment horizontal="center"/>
    </xf>
    <xf numFmtId="0" fontId="13" fillId="7" borderId="6" xfId="2" applyFont="1" applyFill="1" applyBorder="1"/>
    <xf numFmtId="0" fontId="13" fillId="7" borderId="7" xfId="2" applyFont="1" applyFill="1" applyBorder="1" applyAlignment="1">
      <alignment horizontal="center"/>
    </xf>
    <xf numFmtId="0" fontId="13" fillId="7" borderId="8" xfId="2" applyFont="1" applyFill="1" applyBorder="1" applyAlignment="1">
      <alignment horizontal="center"/>
    </xf>
    <xf numFmtId="44" fontId="14" fillId="0" borderId="12" xfId="2" applyNumberFormat="1" applyFont="1" applyBorder="1" applyAlignment="1">
      <alignment horizontal="center"/>
    </xf>
    <xf numFmtId="44" fontId="4" fillId="2" borderId="0" xfId="2" applyNumberFormat="1" applyFill="1"/>
    <xf numFmtId="0" fontId="10" fillId="6" borderId="1" xfId="2" applyFont="1" applyFill="1" applyBorder="1"/>
    <xf numFmtId="0" fontId="12" fillId="6" borderId="2" xfId="2" applyFont="1" applyFill="1" applyBorder="1" applyAlignment="1">
      <alignment horizontal="right"/>
    </xf>
    <xf numFmtId="0" fontId="12" fillId="6" borderId="2" xfId="2" applyFont="1" applyFill="1" applyBorder="1" applyAlignment="1">
      <alignment horizontal="center"/>
    </xf>
    <xf numFmtId="0" fontId="12" fillId="2" borderId="0" xfId="2" applyFont="1" applyFill="1" applyAlignment="1">
      <alignment horizontal="right"/>
    </xf>
    <xf numFmtId="0" fontId="14" fillId="7" borderId="1" xfId="2" applyFont="1" applyFill="1" applyBorder="1" applyAlignment="1">
      <alignment horizontal="center"/>
    </xf>
    <xf numFmtId="0" fontId="14" fillId="7" borderId="3" xfId="2" applyFont="1" applyFill="1" applyBorder="1" applyAlignment="1">
      <alignment horizontal="center"/>
    </xf>
    <xf numFmtId="44" fontId="14" fillId="0" borderId="8" xfId="2" applyNumberFormat="1" applyFont="1" applyBorder="1" applyAlignment="1">
      <alignment horizontal="center"/>
    </xf>
    <xf numFmtId="0" fontId="23"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xf>
    <xf numFmtId="0" fontId="25" fillId="2" borderId="0" xfId="0" applyFont="1" applyFill="1" applyAlignment="1">
      <alignment vertical="center"/>
    </xf>
    <xf numFmtId="0" fontId="0" fillId="2" borderId="0" xfId="0" applyFill="1" applyAlignment="1">
      <alignment horizontal="left" vertical="center"/>
    </xf>
    <xf numFmtId="0" fontId="29" fillId="2" borderId="0" xfId="2" applyFont="1" applyFill="1"/>
    <xf numFmtId="0" fontId="30" fillId="2" borderId="0" xfId="0" applyFont="1" applyFill="1" applyAlignment="1">
      <alignment horizontal="left" vertical="center"/>
    </xf>
    <xf numFmtId="0" fontId="32" fillId="2" borderId="0" xfId="3" applyFont="1" applyFill="1" applyBorder="1" applyAlignment="1" applyProtection="1"/>
    <xf numFmtId="0" fontId="0" fillId="8" borderId="8" xfId="0" applyFill="1" applyBorder="1" applyAlignment="1">
      <alignment horizontal="center" vertical="center" wrapText="1"/>
    </xf>
    <xf numFmtId="0" fontId="0" fillId="2" borderId="0" xfId="0" applyFill="1" applyAlignment="1">
      <alignment horizontal="right" vertical="center"/>
    </xf>
    <xf numFmtId="0" fontId="26" fillId="2" borderId="0" xfId="0" applyFont="1" applyFill="1" applyAlignment="1">
      <alignment horizontal="center" vertical="center"/>
    </xf>
    <xf numFmtId="0" fontId="26" fillId="2" borderId="0" xfId="0" applyFont="1" applyFill="1" applyAlignment="1">
      <alignment horizontal="left" vertical="center"/>
    </xf>
    <xf numFmtId="0" fontId="34" fillId="2" borderId="0" xfId="2" applyFont="1" applyFill="1"/>
    <xf numFmtId="0" fontId="35" fillId="2" borderId="0" xfId="2" applyFont="1" applyFill="1" applyAlignment="1">
      <alignment horizontal="center"/>
    </xf>
    <xf numFmtId="0" fontId="0" fillId="2" borderId="0" xfId="0" applyFill="1" applyAlignment="1">
      <alignment horizontal="left"/>
    </xf>
    <xf numFmtId="0" fontId="0" fillId="0" borderId="4" xfId="0" applyBorder="1" applyAlignment="1">
      <alignment horizontal="left" vertical="center"/>
    </xf>
    <xf numFmtId="0" fontId="38" fillId="2" borderId="0" xfId="2" applyFont="1" applyFill="1"/>
    <xf numFmtId="0" fontId="39" fillId="2" borderId="0" xfId="2" applyFont="1" applyFill="1"/>
    <xf numFmtId="0" fontId="39" fillId="2" borderId="0" xfId="2" applyFont="1" applyFill="1" applyAlignment="1">
      <alignment horizontal="center"/>
    </xf>
    <xf numFmtId="42" fontId="39" fillId="2" borderId="0" xfId="2" applyNumberFormat="1" applyFont="1" applyFill="1"/>
    <xf numFmtId="0" fontId="28" fillId="2" borderId="0" xfId="0" applyFont="1" applyFill="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2" borderId="0" xfId="0" applyFill="1" applyAlignment="1">
      <alignment horizontal="center" vertical="center"/>
    </xf>
    <xf numFmtId="37" fontId="40" fillId="2" borderId="0" xfId="2" applyNumberFormat="1" applyFont="1" applyFill="1" applyAlignment="1">
      <alignment horizontal="center"/>
    </xf>
    <xf numFmtId="37" fontId="41" fillId="2" borderId="0" xfId="2" applyNumberFormat="1" applyFont="1" applyFill="1" applyAlignment="1">
      <alignment horizontal="center"/>
    </xf>
    <xf numFmtId="0" fontId="26" fillId="2" borderId="0" xfId="0" applyFont="1" applyFill="1" applyAlignment="1">
      <alignment vertical="center"/>
    </xf>
    <xf numFmtId="0" fontId="42" fillId="2" borderId="0" xfId="2" applyFont="1" applyFill="1" applyAlignment="1">
      <alignment horizontal="center"/>
    </xf>
    <xf numFmtId="164" fontId="30" fillId="2" borderId="0" xfId="2" applyNumberFormat="1" applyFont="1" applyFill="1" applyAlignment="1">
      <alignment horizontal="center"/>
    </xf>
    <xf numFmtId="164" fontId="43" fillId="2" borderId="0" xfId="2" applyNumberFormat="1" applyFont="1" applyFill="1" applyAlignment="1">
      <alignment horizontal="center"/>
    </xf>
    <xf numFmtId="165" fontId="2" fillId="2" borderId="0" xfId="0" applyNumberFormat="1" applyFont="1" applyFill="1" applyAlignment="1">
      <alignment horizontal="center" vertical="center"/>
    </xf>
    <xf numFmtId="0" fontId="43" fillId="2" borderId="0" xfId="2" applyFont="1" applyFill="1"/>
    <xf numFmtId="0" fontId="36" fillId="2" borderId="0" xfId="0" applyFont="1" applyFill="1"/>
    <xf numFmtId="44" fontId="9" fillId="2" borderId="0" xfId="2" applyNumberFormat="1" applyFont="1" applyFill="1"/>
    <xf numFmtId="164" fontId="39" fillId="2" borderId="0" xfId="2" applyNumberFormat="1" applyFont="1" applyFill="1"/>
    <xf numFmtId="0" fontId="0" fillId="9" borderId="0" xfId="0" applyFill="1"/>
    <xf numFmtId="0" fontId="0" fillId="2" borderId="0" xfId="0" applyFill="1" applyAlignment="1">
      <alignment horizontal="center"/>
    </xf>
    <xf numFmtId="0" fontId="14" fillId="2" borderId="0" xfId="2" applyFont="1" applyFill="1" applyAlignment="1">
      <alignment horizontal="left" vertical="center" wrapText="1"/>
    </xf>
    <xf numFmtId="0" fontId="14" fillId="2" borderId="0" xfId="2" applyFont="1" applyFill="1" applyAlignment="1">
      <alignment horizontal="left" vertical="center" wrapText="1"/>
    </xf>
    <xf numFmtId="0" fontId="22" fillId="2" borderId="0" xfId="0" applyFont="1" applyFill="1" applyAlignment="1">
      <alignment horizontal="right"/>
    </xf>
    <xf numFmtId="14" fontId="22" fillId="2" borderId="0" xfId="0" applyNumberFormat="1" applyFont="1" applyFill="1" applyAlignment="1">
      <alignment horizontal="center"/>
    </xf>
    <xf numFmtId="0" fontId="48" fillId="2" borderId="0" xfId="0" applyFont="1" applyFill="1"/>
    <xf numFmtId="0" fontId="50" fillId="2" borderId="0" xfId="0" applyFont="1" applyFill="1" applyAlignment="1">
      <alignment vertical="center"/>
    </xf>
    <xf numFmtId="0" fontId="51" fillId="2" borderId="0" xfId="0" applyFont="1" applyFill="1" applyAlignment="1">
      <alignment vertical="center"/>
    </xf>
    <xf numFmtId="0" fontId="3" fillId="2" borderId="0" xfId="1" applyFill="1" applyAlignment="1">
      <alignment vertical="center"/>
    </xf>
    <xf numFmtId="0" fontId="48" fillId="2" borderId="0" xfId="0" applyFont="1" applyFill="1" applyAlignment="1">
      <alignment vertical="center"/>
    </xf>
    <xf numFmtId="0" fontId="0" fillId="2" borderId="0" xfId="0" applyFill="1" applyAlignment="1">
      <alignment horizontal="left" vertical="top"/>
    </xf>
    <xf numFmtId="0" fontId="0" fillId="2" borderId="17" xfId="0" applyFill="1" applyBorder="1"/>
    <xf numFmtId="0" fontId="0" fillId="2" borderId="16" xfId="0" applyFill="1" applyBorder="1" applyAlignment="1">
      <alignment horizontal="left" vertical="center"/>
    </xf>
    <xf numFmtId="0" fontId="54" fillId="2" borderId="0" xfId="0" applyFont="1" applyFill="1" applyAlignment="1">
      <alignment vertical="center"/>
    </xf>
    <xf numFmtId="0" fontId="26" fillId="2" borderId="0" xfId="0" applyFont="1" applyFill="1" applyAlignment="1">
      <alignment horizontal="right" vertical="center"/>
    </xf>
    <xf numFmtId="0" fontId="48" fillId="2" borderId="0" xfId="0" applyFont="1" applyFill="1" applyAlignment="1">
      <alignment horizontal="center" vertical="center"/>
    </xf>
    <xf numFmtId="0" fontId="0" fillId="2" borderId="17" xfId="0" applyFill="1" applyBorder="1" applyAlignment="1">
      <alignment vertical="center"/>
    </xf>
    <xf numFmtId="0" fontId="0" fillId="2" borderId="9" xfId="0" applyFill="1" applyBorder="1" applyAlignment="1">
      <alignment vertical="center"/>
    </xf>
    <xf numFmtId="0" fontId="0" fillId="2" borderId="9" xfId="0" applyFill="1" applyBorder="1"/>
    <xf numFmtId="0" fontId="0" fillId="2" borderId="0" xfId="0" applyFill="1" applyAlignment="1">
      <alignment horizontal="left" vertical="center"/>
    </xf>
    <xf numFmtId="0" fontId="0" fillId="2" borderId="9" xfId="0" applyFill="1" applyBorder="1" applyAlignment="1">
      <alignment horizontal="right" vertical="center"/>
    </xf>
    <xf numFmtId="0" fontId="0" fillId="2" borderId="9" xfId="0" applyFill="1" applyBorder="1" applyAlignment="1" applyProtection="1">
      <alignment horizontal="right" vertical="center"/>
      <protection locked="0"/>
    </xf>
    <xf numFmtId="0" fontId="28" fillId="2" borderId="0" xfId="0" applyFont="1" applyFill="1" applyAlignment="1">
      <alignment horizontal="right" vertical="center"/>
    </xf>
    <xf numFmtId="0" fontId="33" fillId="2" borderId="0" xfId="0" applyFont="1" applyFill="1"/>
    <xf numFmtId="0" fontId="0" fillId="2" borderId="0" xfId="0" applyFill="1" applyAlignment="1">
      <alignment vertical="center" wrapText="1"/>
    </xf>
    <xf numFmtId="0" fontId="0" fillId="2" borderId="8" xfId="0" applyFill="1" applyBorder="1" applyAlignment="1">
      <alignment horizontal="center" vertical="center" wrapText="1"/>
    </xf>
    <xf numFmtId="0" fontId="36" fillId="0" borderId="5" xfId="0" applyFont="1" applyBorder="1" applyAlignment="1">
      <alignment horizontal="center" vertical="center"/>
    </xf>
    <xf numFmtId="0" fontId="0" fillId="0" borderId="20" xfId="0" quotePrefix="1" applyBorder="1" applyAlignment="1">
      <alignment horizontal="center" vertical="center"/>
    </xf>
    <xf numFmtId="165" fontId="36" fillId="0" borderId="5" xfId="0" applyNumberFormat="1" applyFont="1" applyBorder="1" applyAlignment="1">
      <alignment horizontal="center" vertical="center"/>
    </xf>
    <xf numFmtId="0" fontId="0" fillId="0" borderId="21" xfId="0" quotePrefix="1" applyBorder="1" applyAlignment="1">
      <alignment horizontal="center" vertical="center"/>
    </xf>
    <xf numFmtId="165" fontId="36" fillId="0" borderId="9" xfId="0" applyNumberFormat="1" applyFont="1" applyBorder="1" applyAlignment="1">
      <alignment horizontal="center" vertical="center"/>
    </xf>
    <xf numFmtId="165" fontId="56" fillId="0" borderId="9" xfId="0" applyNumberFormat="1" applyFont="1" applyBorder="1" applyAlignment="1">
      <alignment horizontal="center" vertical="center"/>
    </xf>
    <xf numFmtId="165" fontId="36" fillId="0" borderId="11" xfId="0" applyNumberFormat="1" applyFont="1" applyBorder="1" applyAlignment="1">
      <alignment horizontal="center" vertical="center"/>
    </xf>
    <xf numFmtId="0" fontId="43" fillId="2" borderId="0" xfId="0" applyFont="1" applyFill="1" applyAlignment="1">
      <alignment vertical="center"/>
    </xf>
    <xf numFmtId="0" fontId="36" fillId="2" borderId="0" xfId="0" applyFont="1" applyFill="1" applyAlignment="1">
      <alignment horizontal="right"/>
    </xf>
    <xf numFmtId="0" fontId="36" fillId="2" borderId="0" xfId="0" applyFont="1" applyFill="1" applyAlignment="1">
      <alignment vertical="center"/>
    </xf>
    <xf numFmtId="0" fontId="44" fillId="2" borderId="0" xfId="2" applyFont="1" applyFill="1"/>
    <xf numFmtId="0" fontId="57" fillId="2" borderId="0" xfId="2" applyFont="1" applyFill="1"/>
    <xf numFmtId="0" fontId="58" fillId="2" borderId="0" xfId="2" applyFont="1" applyFill="1"/>
    <xf numFmtId="0" fontId="59" fillId="2" borderId="0" xfId="2" applyFont="1" applyFill="1" applyAlignment="1">
      <alignment horizontal="right"/>
    </xf>
    <xf numFmtId="0" fontId="57" fillId="2" borderId="0" xfId="2" applyFont="1" applyFill="1" applyAlignment="1">
      <alignment horizontal="center"/>
    </xf>
    <xf numFmtId="0" fontId="0" fillId="2" borderId="16" xfId="0" applyFill="1" applyBorder="1" applyAlignment="1">
      <alignment vertical="center"/>
    </xf>
    <xf numFmtId="0" fontId="0" fillId="2" borderId="16" xfId="0" applyFill="1" applyBorder="1"/>
    <xf numFmtId="0" fontId="46" fillId="11" borderId="0" xfId="0" applyFont="1" applyFill="1" applyBorder="1"/>
    <xf numFmtId="0" fontId="46" fillId="11" borderId="0" xfId="0" applyFont="1" applyFill="1" applyBorder="1" applyAlignment="1">
      <alignment horizontal="center"/>
    </xf>
    <xf numFmtId="0" fontId="0" fillId="11" borderId="2" xfId="0" applyFill="1" applyBorder="1"/>
    <xf numFmtId="0" fontId="61" fillId="11" borderId="2" xfId="0" applyFont="1" applyFill="1" applyBorder="1"/>
    <xf numFmtId="0" fontId="1" fillId="11" borderId="2" xfId="0" applyFont="1" applyFill="1" applyBorder="1"/>
    <xf numFmtId="0" fontId="0" fillId="11" borderId="3" xfId="0" applyFill="1" applyBorder="1"/>
    <xf numFmtId="0" fontId="0" fillId="11" borderId="4" xfId="0" applyFill="1" applyBorder="1"/>
    <xf numFmtId="0" fontId="46" fillId="11" borderId="5" xfId="0" applyFont="1" applyFill="1" applyBorder="1" applyAlignment="1">
      <alignment horizontal="center"/>
    </xf>
    <xf numFmtId="0" fontId="0" fillId="2" borderId="4" xfId="0" applyFill="1" applyBorder="1"/>
    <xf numFmtId="0" fontId="23" fillId="4" borderId="4" xfId="0" applyFont="1" applyFill="1" applyBorder="1"/>
    <xf numFmtId="0" fontId="0" fillId="4" borderId="0" xfId="0" applyFill="1" applyBorder="1"/>
    <xf numFmtId="0" fontId="0" fillId="2" borderId="0" xfId="0" applyFill="1" applyBorder="1" applyAlignment="1">
      <alignment horizontal="center"/>
    </xf>
    <xf numFmtId="0" fontId="0" fillId="2" borderId="5" xfId="0" applyFill="1" applyBorder="1" applyAlignment="1">
      <alignment horizontal="center"/>
    </xf>
    <xf numFmtId="0" fontId="0" fillId="4" borderId="4" xfId="0" applyFill="1" applyBorder="1"/>
    <xf numFmtId="166" fontId="0" fillId="2" borderId="0" xfId="0" applyNumberFormat="1" applyFill="1" applyBorder="1" applyAlignment="1">
      <alignment horizontal="center"/>
    </xf>
    <xf numFmtId="166" fontId="0" fillId="2" borderId="5" xfId="0" applyNumberFormat="1" applyFill="1" applyBorder="1" applyAlignment="1">
      <alignment horizontal="center"/>
    </xf>
    <xf numFmtId="0" fontId="47" fillId="4" borderId="4" xfId="0" applyFont="1" applyFill="1" applyBorder="1"/>
    <xf numFmtId="0" fontId="47" fillId="4" borderId="0" xfId="0" applyFont="1" applyFill="1" applyBorder="1"/>
    <xf numFmtId="166" fontId="47" fillId="2" borderId="0" xfId="0" applyNumberFormat="1" applyFont="1" applyFill="1" applyBorder="1" applyAlignment="1">
      <alignment horizontal="center"/>
    </xf>
    <xf numFmtId="166" fontId="47" fillId="2" borderId="5" xfId="0" applyNumberFormat="1" applyFont="1" applyFill="1" applyBorder="1" applyAlignment="1">
      <alignment horizontal="center"/>
    </xf>
    <xf numFmtId="0" fontId="14" fillId="2" borderId="4" xfId="2" applyFont="1" applyFill="1" applyBorder="1" applyAlignment="1">
      <alignment horizontal="left" vertical="center"/>
    </xf>
    <xf numFmtId="0" fontId="0" fillId="2" borderId="0" xfId="0" applyFill="1" applyBorder="1"/>
    <xf numFmtId="0" fontId="0" fillId="2" borderId="5" xfId="0" applyFill="1" applyBorder="1"/>
    <xf numFmtId="0" fontId="48" fillId="2" borderId="4" xfId="0" applyFont="1" applyFill="1" applyBorder="1"/>
    <xf numFmtId="0" fontId="14" fillId="2" borderId="0" xfId="2" applyFont="1" applyFill="1" applyBorder="1" applyAlignment="1">
      <alignment horizontal="left" vertical="center" wrapText="1"/>
    </xf>
    <xf numFmtId="0" fontId="48" fillId="2" borderId="10" xfId="0" applyFont="1" applyFill="1" applyBorder="1"/>
    <xf numFmtId="0" fontId="14" fillId="2" borderId="9" xfId="2" applyFont="1" applyFill="1" applyBorder="1" applyAlignment="1">
      <alignment horizontal="left" vertical="center" wrapText="1"/>
    </xf>
    <xf numFmtId="0" fontId="0" fillId="2" borderId="11" xfId="0" applyFill="1" applyBorder="1"/>
    <xf numFmtId="0" fontId="62" fillId="2" borderId="0" xfId="0" applyFont="1" applyFill="1" applyBorder="1" applyAlignment="1">
      <alignment horizontal="right"/>
    </xf>
    <xf numFmtId="166" fontId="36" fillId="2" borderId="0" xfId="0" applyNumberFormat="1" applyFont="1" applyFill="1" applyBorder="1" applyAlignment="1">
      <alignment horizontal="center"/>
    </xf>
    <xf numFmtId="166" fontId="36" fillId="2" borderId="5" xfId="0" applyNumberFormat="1" applyFont="1" applyFill="1" applyBorder="1" applyAlignment="1">
      <alignment horizontal="center"/>
    </xf>
    <xf numFmtId="0" fontId="45" fillId="11" borderId="1" xfId="0" applyFont="1" applyFill="1" applyBorder="1"/>
    <xf numFmtId="0" fontId="2" fillId="2" borderId="9" xfId="0" applyFont="1" applyFill="1" applyBorder="1" applyAlignment="1">
      <alignment horizontal="left"/>
    </xf>
    <xf numFmtId="0" fontId="0" fillId="2" borderId="9" xfId="0" applyFill="1" applyBorder="1" applyAlignment="1">
      <alignment horizontal="left"/>
    </xf>
    <xf numFmtId="0" fontId="0" fillId="2" borderId="9" xfId="0" applyFill="1" applyBorder="1" applyAlignment="1">
      <alignment horizontal="center"/>
    </xf>
    <xf numFmtId="0" fontId="0" fillId="2" borderId="9" xfId="0" applyFill="1" applyBorder="1" applyAlignment="1">
      <alignment horizontal="center" vertical="center"/>
    </xf>
    <xf numFmtId="0" fontId="0" fillId="2" borderId="9" xfId="0" applyFill="1" applyBorder="1" applyAlignment="1">
      <alignment horizontal="left" vertical="center"/>
    </xf>
    <xf numFmtId="0" fontId="0" fillId="2" borderId="0" xfId="0" applyFill="1" applyAlignment="1">
      <alignment horizontal="left" vertical="center"/>
    </xf>
    <xf numFmtId="0" fontId="0" fillId="2" borderId="16" xfId="0" applyFill="1" applyBorder="1" applyAlignment="1">
      <alignment horizontal="left" vertical="center"/>
    </xf>
    <xf numFmtId="2" fontId="0" fillId="2" borderId="9" xfId="0" applyNumberFormat="1" applyFill="1" applyBorder="1" applyAlignment="1">
      <alignment horizontal="left" vertical="center"/>
    </xf>
    <xf numFmtId="0" fontId="0" fillId="2" borderId="0" xfId="0" applyFill="1" applyAlignment="1">
      <alignment horizontal="left" vertical="center" wrapText="1"/>
    </xf>
    <xf numFmtId="0" fontId="0" fillId="2" borderId="18" xfId="0" applyFill="1" applyBorder="1" applyAlignment="1">
      <alignment horizontal="left" vertical="center" wrapText="1"/>
    </xf>
    <xf numFmtId="0" fontId="0" fillId="2" borderId="19" xfId="0" applyFill="1" applyBorder="1" applyAlignment="1">
      <alignment horizontal="left" vertical="center"/>
    </xf>
    <xf numFmtId="44" fontId="0" fillId="2" borderId="16" xfId="0" applyNumberFormat="1" applyFill="1" applyBorder="1" applyAlignment="1">
      <alignment horizontal="left" vertical="center"/>
    </xf>
    <xf numFmtId="0" fontId="14" fillId="4" borderId="6" xfId="2" applyFont="1" applyFill="1" applyBorder="1" applyAlignment="1">
      <alignment horizontal="left"/>
    </xf>
    <xf numFmtId="0" fontId="14" fillId="4" borderId="7" xfId="2" applyFont="1" applyFill="1" applyBorder="1" applyAlignment="1">
      <alignment horizontal="left"/>
    </xf>
    <xf numFmtId="0" fontId="14" fillId="2" borderId="0" xfId="2" applyFont="1" applyFill="1" applyAlignment="1">
      <alignment horizontal="left"/>
    </xf>
    <xf numFmtId="0" fontId="14" fillId="4" borderId="6" xfId="2" applyFont="1" applyFill="1" applyBorder="1" applyAlignment="1">
      <alignment horizontal="left" vertical="center" wrapText="1"/>
    </xf>
    <xf numFmtId="0" fontId="14" fillId="4" borderId="7" xfId="2" applyFont="1" applyFill="1" applyBorder="1" applyAlignment="1">
      <alignment horizontal="left" vertical="center" wrapText="1"/>
    </xf>
    <xf numFmtId="0" fontId="14" fillId="2" borderId="0" xfId="2" applyFont="1" applyFill="1" applyAlignment="1">
      <alignment horizontal="left" vertical="center" wrapText="1"/>
    </xf>
    <xf numFmtId="0" fontId="14" fillId="7" borderId="6" xfId="2" applyFont="1" applyFill="1" applyBorder="1" applyAlignment="1">
      <alignment horizontal="left"/>
    </xf>
    <xf numFmtId="0" fontId="14" fillId="7" borderId="7" xfId="2" applyFont="1" applyFill="1" applyBorder="1" applyAlignment="1">
      <alignment horizontal="left"/>
    </xf>
    <xf numFmtId="0" fontId="14" fillId="7" borderId="6" xfId="2" applyFont="1" applyFill="1" applyBorder="1" applyAlignment="1">
      <alignment horizontal="left" vertical="center" wrapText="1"/>
    </xf>
    <xf numFmtId="0" fontId="14" fillId="7" borderId="7" xfId="2" applyFont="1" applyFill="1" applyBorder="1" applyAlignment="1">
      <alignment horizontal="left" vertical="center" wrapText="1"/>
    </xf>
    <xf numFmtId="0" fontId="2" fillId="10" borderId="6" xfId="0" applyFont="1" applyFill="1" applyBorder="1" applyAlignment="1">
      <alignment vertical="center"/>
    </xf>
    <xf numFmtId="0" fontId="2" fillId="10" borderId="16" xfId="0" applyFont="1" applyFill="1" applyBorder="1" applyAlignment="1">
      <alignment horizontal="center" vertical="center"/>
    </xf>
    <xf numFmtId="0" fontId="2" fillId="10" borderId="16" xfId="0" applyFont="1" applyFill="1" applyBorder="1" applyAlignment="1">
      <alignment horizontal="right" vertical="center"/>
    </xf>
    <xf numFmtId="165" fontId="2" fillId="10" borderId="16" xfId="0" applyNumberFormat="1" applyFont="1" applyFill="1" applyBorder="1" applyAlignment="1">
      <alignment horizontal="center" vertical="center"/>
    </xf>
    <xf numFmtId="165" fontId="0" fillId="10" borderId="16" xfId="0" applyNumberFormat="1" applyFill="1" applyBorder="1" applyAlignment="1">
      <alignment horizontal="center" vertical="center"/>
    </xf>
    <xf numFmtId="165" fontId="47" fillId="10" borderId="16" xfId="0" applyNumberFormat="1" applyFont="1" applyFill="1" applyBorder="1" applyAlignment="1">
      <alignment horizontal="center" vertical="center"/>
    </xf>
    <xf numFmtId="165" fontId="0" fillId="10" borderId="7" xfId="0" applyNumberFormat="1" applyFill="1" applyBorder="1" applyAlignment="1">
      <alignment horizontal="center" vertical="center"/>
    </xf>
    <xf numFmtId="0" fontId="2" fillId="10" borderId="1" xfId="0" applyFont="1" applyFill="1" applyBorder="1" applyAlignment="1">
      <alignment vertical="center"/>
    </xf>
    <xf numFmtId="0" fontId="2" fillId="10" borderId="2" xfId="0" applyFont="1" applyFill="1" applyBorder="1" applyAlignment="1">
      <alignment horizontal="center" vertical="center"/>
    </xf>
    <xf numFmtId="0" fontId="2" fillId="10" borderId="2" xfId="0" quotePrefix="1" applyFont="1" applyFill="1" applyBorder="1" applyAlignment="1">
      <alignment horizontal="center" vertical="center"/>
    </xf>
    <xf numFmtId="0" fontId="47" fillId="10" borderId="2" xfId="0" applyFont="1" applyFill="1" applyBorder="1" applyAlignment="1">
      <alignment horizontal="center" vertical="center"/>
    </xf>
    <xf numFmtId="0" fontId="2" fillId="10" borderId="3" xfId="0" applyFont="1" applyFill="1" applyBorder="1" applyAlignment="1">
      <alignment horizontal="center" vertical="center"/>
    </xf>
    <xf numFmtId="0" fontId="0" fillId="0" borderId="0" xfId="0" applyBorder="1" applyAlignment="1">
      <alignment horizontal="center" vertical="center"/>
    </xf>
    <xf numFmtId="165" fontId="36" fillId="0" borderId="0" xfId="0" applyNumberFormat="1" applyFont="1" applyBorder="1" applyAlignment="1">
      <alignment horizontal="center" vertical="center"/>
    </xf>
    <xf numFmtId="0" fontId="56" fillId="0" borderId="0" xfId="0" applyFont="1" applyBorder="1" applyAlignment="1">
      <alignment horizontal="center" vertical="center"/>
    </xf>
    <xf numFmtId="0" fontId="36" fillId="0" borderId="0" xfId="0" applyFont="1" applyBorder="1" applyAlignment="1">
      <alignment horizontal="center" vertical="center"/>
    </xf>
    <xf numFmtId="165" fontId="56" fillId="0" borderId="0" xfId="0" applyNumberFormat="1" applyFont="1" applyBorder="1" applyAlignment="1">
      <alignment horizontal="center" vertical="center"/>
    </xf>
    <xf numFmtId="0" fontId="47" fillId="0" borderId="4" xfId="0" applyFont="1" applyBorder="1" applyAlignment="1">
      <alignment horizontal="left" vertical="center"/>
    </xf>
    <xf numFmtId="0" fontId="19" fillId="0" borderId="0" xfId="0" applyFont="1" applyBorder="1" applyAlignment="1">
      <alignment horizontal="center" vertical="center"/>
    </xf>
    <xf numFmtId="0" fontId="19" fillId="0" borderId="20" xfId="0" quotePrefix="1" applyFont="1" applyBorder="1" applyAlignment="1">
      <alignment horizontal="center" vertical="center"/>
    </xf>
    <xf numFmtId="0" fontId="63" fillId="0" borderId="0" xfId="0" applyFont="1" applyBorder="1" applyAlignment="1">
      <alignment horizontal="center" vertical="center"/>
    </xf>
    <xf numFmtId="0" fontId="63" fillId="0" borderId="5" xfId="0" applyFont="1" applyBorder="1" applyAlignment="1">
      <alignment horizontal="center" vertical="center"/>
    </xf>
    <xf numFmtId="0" fontId="19" fillId="2" borderId="0" xfId="0" applyFont="1" applyFill="1" applyAlignment="1">
      <alignment vertical="center"/>
    </xf>
    <xf numFmtId="0" fontId="65" fillId="2" borderId="0" xfId="0" applyFont="1" applyFill="1"/>
    <xf numFmtId="0" fontId="66" fillId="2" borderId="0" xfId="2" applyFont="1" applyFill="1" applyAlignment="1">
      <alignment horizontal="center"/>
    </xf>
    <xf numFmtId="164" fontId="66" fillId="2" borderId="0" xfId="2" applyNumberFormat="1" applyFont="1" applyFill="1"/>
    <xf numFmtId="0" fontId="67" fillId="2" borderId="0" xfId="2" applyFont="1" applyFill="1"/>
    <xf numFmtId="0" fontId="68" fillId="2" borderId="0" xfId="0" applyFont="1" applyFill="1" applyAlignment="1">
      <alignment vertical="center"/>
    </xf>
    <xf numFmtId="0" fontId="2" fillId="2" borderId="0" xfId="0" applyFont="1" applyFill="1" applyAlignment="1">
      <alignment vertical="center"/>
    </xf>
    <xf numFmtId="0" fontId="26" fillId="2" borderId="0" xfId="0" applyFont="1" applyFill="1"/>
    <xf numFmtId="0" fontId="25" fillId="2" borderId="0" xfId="0" applyFont="1" applyFill="1" applyAlignment="1">
      <alignment horizontal="left" wrapText="1"/>
    </xf>
    <xf numFmtId="0" fontId="3" fillId="2" borderId="0" xfId="1" applyFill="1" applyAlignment="1">
      <alignment horizontal="left" vertical="center" wrapText="1"/>
    </xf>
    <xf numFmtId="0" fontId="3" fillId="2" borderId="0" xfId="1" applyFill="1" applyAlignment="1">
      <alignment horizontal="center" vertical="center" wrapText="1"/>
    </xf>
    <xf numFmtId="0" fontId="2" fillId="2" borderId="0" xfId="0" applyFont="1" applyFill="1"/>
    <xf numFmtId="0" fontId="2" fillId="2" borderId="0" xfId="0" applyFont="1" applyFill="1" applyAlignment="1">
      <alignment horizontal="left" wrapText="1"/>
    </xf>
    <xf numFmtId="0" fontId="3" fillId="2" borderId="0" xfId="1" applyFill="1" applyBorder="1"/>
    <xf numFmtId="0" fontId="0" fillId="2" borderId="0" xfId="0" applyFill="1" applyAlignment="1">
      <alignment horizontal="left" wrapText="1"/>
    </xf>
    <xf numFmtId="0" fontId="69" fillId="2" borderId="0" xfId="0" applyFont="1" applyFill="1"/>
    <xf numFmtId="0" fontId="3" fillId="0" borderId="0" xfId="1" applyAlignment="1">
      <alignment horizontal="left" vertical="center" wrapText="1" indent="1"/>
    </xf>
    <xf numFmtId="0" fontId="70" fillId="2" borderId="0" xfId="0" applyFont="1" applyFill="1"/>
    <xf numFmtId="0" fontId="0" fillId="2" borderId="22" xfId="0" applyFill="1" applyBorder="1" applyAlignment="1">
      <alignment horizontal="left" vertical="top"/>
    </xf>
    <xf numFmtId="0" fontId="0" fillId="2" borderId="22" xfId="0" applyFill="1" applyBorder="1" applyAlignment="1">
      <alignment horizontal="left" vertical="top" wrapText="1"/>
    </xf>
    <xf numFmtId="0" fontId="72" fillId="2" borderId="22" xfId="0" applyFont="1" applyFill="1" applyBorder="1" applyAlignment="1">
      <alignment horizontal="left" vertical="top" wrapText="1"/>
    </xf>
    <xf numFmtId="0" fontId="30" fillId="2" borderId="22" xfId="0" applyFont="1" applyFill="1" applyBorder="1" applyAlignment="1">
      <alignment horizontal="left" vertical="top" wrapText="1"/>
    </xf>
    <xf numFmtId="0" fontId="0" fillId="2" borderId="0" xfId="0" applyFill="1" applyAlignment="1">
      <alignment horizontal="center" vertical="top"/>
    </xf>
    <xf numFmtId="0" fontId="72" fillId="2" borderId="0" xfId="0" applyFont="1" applyFill="1" applyAlignment="1">
      <alignment horizontal="center" vertical="top"/>
    </xf>
    <xf numFmtId="0" fontId="72" fillId="2" borderId="0" xfId="0" applyFont="1" applyFill="1" applyAlignment="1">
      <alignment horizontal="center"/>
    </xf>
    <xf numFmtId="0" fontId="72" fillId="2" borderId="0" xfId="0" applyFont="1" applyFill="1"/>
    <xf numFmtId="0" fontId="30" fillId="2" borderId="0" xfId="0" applyFont="1" applyFill="1" applyAlignment="1">
      <alignment horizontal="left" vertical="top"/>
    </xf>
    <xf numFmtId="0" fontId="48" fillId="2" borderId="0" xfId="0" applyFont="1" applyFill="1" applyAlignment="1">
      <alignment horizontal="right" vertical="center"/>
    </xf>
    <xf numFmtId="0" fontId="0" fillId="2" borderId="16" xfId="0" applyFill="1" applyBorder="1" applyAlignment="1">
      <alignment horizontal="center" vertical="center"/>
    </xf>
  </cellXfs>
  <cellStyles count="4">
    <cellStyle name="Hyperlink" xfId="1" builtinId="8"/>
    <cellStyle name="Hyperlink 4" xfId="3" xr:uid="{1FACFA27-9735-457B-9BA2-F9B9E047B19F}"/>
    <cellStyle name="Normal" xfId="0" builtinId="0"/>
    <cellStyle name="Normal 3" xfId="2" xr:uid="{208E3D34-5786-4586-9A22-CB0EA95EB8E9}"/>
  </cellStyles>
  <dxfs count="32">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25</xdr:row>
          <xdr:rowOff>57150</xdr:rowOff>
        </xdr:from>
        <xdr:to>
          <xdr:col>3</xdr:col>
          <xdr:colOff>1371600</xdr:colOff>
          <xdr:row>25</xdr:row>
          <xdr:rowOff>266700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3333750" y="6772275"/>
              <a:ext cx="1371600" cy="209550"/>
              <a:chOff x="2266950" y="4686300"/>
              <a:chExt cx="1685925" cy="209550"/>
            </a:xfrm>
          </xdr:grpSpPr>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2266950" y="4686300"/>
                <a:ext cx="781050" cy="20955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66675</xdr:rowOff>
        </xdr:from>
        <xdr:to>
          <xdr:col>3</xdr:col>
          <xdr:colOff>638175</xdr:colOff>
          <xdr:row>26</xdr:row>
          <xdr:rowOff>276225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26</xdr:row>
          <xdr:rowOff>66675</xdr:rowOff>
        </xdr:from>
        <xdr:to>
          <xdr:col>3</xdr:col>
          <xdr:colOff>1371600</xdr:colOff>
          <xdr:row>26</xdr:row>
          <xdr:rowOff>276225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837697</xdr:colOff>
          <xdr:row>63</xdr:row>
          <xdr:rowOff>11596</xdr:rowOff>
        </xdr:from>
        <xdr:to>
          <xdr:col>3</xdr:col>
          <xdr:colOff>251648</xdr:colOff>
          <xdr:row>64</xdr:row>
          <xdr:rowOff>26505</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1335810</xdr:colOff>
          <xdr:row>63</xdr:row>
          <xdr:rowOff>4763</xdr:rowOff>
        </xdr:from>
        <xdr:to>
          <xdr:col>5</xdr:col>
          <xdr:colOff>338380</xdr:colOff>
          <xdr:row>64</xdr:row>
          <xdr:rowOff>33338</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63</xdr:row>
          <xdr:rowOff>4763</xdr:rowOff>
        </xdr:from>
        <xdr:to>
          <xdr:col>6</xdr:col>
          <xdr:colOff>20934</xdr:colOff>
          <xdr:row>64</xdr:row>
          <xdr:rowOff>33338</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Velos-Elite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484769</xdr:colOff>
          <xdr:row>63</xdr:row>
          <xdr:rowOff>4763</xdr:rowOff>
        </xdr:from>
        <xdr:to>
          <xdr:col>3</xdr:col>
          <xdr:colOff>1197939</xdr:colOff>
          <xdr:row>64</xdr:row>
          <xdr:rowOff>33338</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Exploris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67</xdr:row>
          <xdr:rowOff>38100</xdr:rowOff>
        </xdr:from>
        <xdr:to>
          <xdr:col>7</xdr:col>
          <xdr:colOff>990600</xdr:colOff>
          <xdr:row>67</xdr:row>
          <xdr:rowOff>257175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67</xdr:row>
          <xdr:rowOff>38100</xdr:rowOff>
        </xdr:from>
        <xdr:to>
          <xdr:col>8</xdr:col>
          <xdr:colOff>504825</xdr:colOff>
          <xdr:row>67</xdr:row>
          <xdr:rowOff>257175</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68</xdr:row>
          <xdr:rowOff>66675</xdr:rowOff>
        </xdr:from>
        <xdr:to>
          <xdr:col>7</xdr:col>
          <xdr:colOff>990600</xdr:colOff>
          <xdr:row>69</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68</xdr:row>
          <xdr:rowOff>66675</xdr:rowOff>
        </xdr:from>
        <xdr:to>
          <xdr:col>8</xdr:col>
          <xdr:colOff>504825</xdr:colOff>
          <xdr:row>69</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68</xdr:row>
          <xdr:rowOff>66675</xdr:rowOff>
        </xdr:from>
        <xdr:to>
          <xdr:col>5</xdr:col>
          <xdr:colOff>200025</xdr:colOff>
          <xdr:row>69</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68</xdr:row>
          <xdr:rowOff>66675</xdr:rowOff>
        </xdr:from>
        <xdr:to>
          <xdr:col>5</xdr:col>
          <xdr:colOff>847725</xdr:colOff>
          <xdr:row>69</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68</xdr:row>
          <xdr:rowOff>66675</xdr:rowOff>
        </xdr:from>
        <xdr:to>
          <xdr:col>5</xdr:col>
          <xdr:colOff>1400175</xdr:colOff>
          <xdr:row>69</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74</xdr:row>
          <xdr:rowOff>85725</xdr:rowOff>
        </xdr:from>
        <xdr:to>
          <xdr:col>3</xdr:col>
          <xdr:colOff>638175</xdr:colOff>
          <xdr:row>75</xdr:row>
          <xdr:rowOff>9525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74</xdr:row>
          <xdr:rowOff>85725</xdr:rowOff>
        </xdr:from>
        <xdr:to>
          <xdr:col>3</xdr:col>
          <xdr:colOff>1371600</xdr:colOff>
          <xdr:row>75</xdr:row>
          <xdr:rowOff>9525</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78</xdr:row>
          <xdr:rowOff>95250</xdr:rowOff>
        </xdr:from>
        <xdr:to>
          <xdr:col>1</xdr:col>
          <xdr:colOff>895350</xdr:colOff>
          <xdr:row>79</xdr:row>
          <xdr:rowOff>28575</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78</xdr:row>
          <xdr:rowOff>95250</xdr:rowOff>
        </xdr:from>
        <xdr:to>
          <xdr:col>3</xdr:col>
          <xdr:colOff>152400</xdr:colOff>
          <xdr:row>79</xdr:row>
          <xdr:rowOff>28575</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78</xdr:row>
          <xdr:rowOff>95250</xdr:rowOff>
        </xdr:from>
        <xdr:to>
          <xdr:col>5</xdr:col>
          <xdr:colOff>1285875</xdr:colOff>
          <xdr:row>79</xdr:row>
          <xdr:rowOff>28575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xdr:row>
          <xdr:rowOff>57150</xdr:rowOff>
        </xdr:from>
        <xdr:to>
          <xdr:col>3</xdr:col>
          <xdr:colOff>638175</xdr:colOff>
          <xdr:row>32</xdr:row>
          <xdr:rowOff>276225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727075</xdr:colOff>
          <xdr:row>32</xdr:row>
          <xdr:rowOff>57150</xdr:rowOff>
        </xdr:from>
        <xdr:to>
          <xdr:col>3</xdr:col>
          <xdr:colOff>1184275</xdr:colOff>
          <xdr:row>32</xdr:row>
          <xdr:rowOff>276225</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1273175</xdr:colOff>
          <xdr:row>32</xdr:row>
          <xdr:rowOff>57150</xdr:rowOff>
        </xdr:from>
        <xdr:to>
          <xdr:col>5</xdr:col>
          <xdr:colOff>101600</xdr:colOff>
          <xdr:row>32</xdr:row>
          <xdr:rowOff>276225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32</xdr:row>
          <xdr:rowOff>57150</xdr:rowOff>
        </xdr:from>
        <xdr:to>
          <xdr:col>6</xdr:col>
          <xdr:colOff>333375</xdr:colOff>
          <xdr:row>32</xdr:row>
          <xdr:rowOff>276225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64</xdr:row>
          <xdr:rowOff>114300</xdr:rowOff>
        </xdr:from>
        <xdr:to>
          <xdr:col>2</xdr:col>
          <xdr:colOff>923925</xdr:colOff>
          <xdr:row>65</xdr:row>
          <xdr:rowOff>142875</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TSQ Altis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63</xdr:row>
          <xdr:rowOff>11596</xdr:rowOff>
        </xdr:from>
        <xdr:to>
          <xdr:col>2</xdr:col>
          <xdr:colOff>699826</xdr:colOff>
          <xdr:row>64</xdr:row>
          <xdr:rowOff>26505</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Lumos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79</xdr:row>
          <xdr:rowOff>95250</xdr:rowOff>
        </xdr:from>
        <xdr:to>
          <xdr:col>1</xdr:col>
          <xdr:colOff>981075</xdr:colOff>
          <xdr:row>80</xdr:row>
          <xdr:rowOff>28575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phosphorylation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82</xdr:row>
          <xdr:rowOff>57150</xdr:rowOff>
        </xdr:from>
        <xdr:to>
          <xdr:col>1</xdr:col>
          <xdr:colOff>981075</xdr:colOff>
          <xdr:row>82</xdr:row>
          <xdr:rowOff>276225</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80</xdr:row>
          <xdr:rowOff>95250</xdr:rowOff>
        </xdr:from>
        <xdr:to>
          <xdr:col>1</xdr:col>
          <xdr:colOff>619125</xdr:colOff>
          <xdr:row>81</xdr:row>
          <xdr:rowOff>19050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714375</xdr:colOff>
          <xdr:row>80</xdr:row>
          <xdr:rowOff>85725</xdr:rowOff>
        </xdr:from>
        <xdr:to>
          <xdr:col>1</xdr:col>
          <xdr:colOff>1171575</xdr:colOff>
          <xdr:row>81</xdr:row>
          <xdr:rowOff>19050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1257300</xdr:colOff>
          <xdr:row>80</xdr:row>
          <xdr:rowOff>95250</xdr:rowOff>
        </xdr:from>
        <xdr:to>
          <xdr:col>1</xdr:col>
          <xdr:colOff>1895475</xdr:colOff>
          <xdr:row>81</xdr:row>
          <xdr:rowOff>19050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52</xdr:row>
          <xdr:rowOff>28575</xdr:rowOff>
        </xdr:from>
        <xdr:to>
          <xdr:col>5</xdr:col>
          <xdr:colOff>590550</xdr:colOff>
          <xdr:row>52</xdr:row>
          <xdr:rowOff>247650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52</xdr:row>
          <xdr:rowOff>28575</xdr:rowOff>
        </xdr:from>
        <xdr:to>
          <xdr:col>6</xdr:col>
          <xdr:colOff>361950</xdr:colOff>
          <xdr:row>52</xdr:row>
          <xdr:rowOff>247650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52</xdr:row>
          <xdr:rowOff>28575</xdr:rowOff>
        </xdr:from>
        <xdr:to>
          <xdr:col>7</xdr:col>
          <xdr:colOff>600075</xdr:colOff>
          <xdr:row>52</xdr:row>
          <xdr:rowOff>247650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52</xdr:row>
          <xdr:rowOff>28575</xdr:rowOff>
        </xdr:from>
        <xdr:to>
          <xdr:col>8</xdr:col>
          <xdr:colOff>276225</xdr:colOff>
          <xdr:row>52</xdr:row>
          <xdr:rowOff>247650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xdr:row>
          <xdr:rowOff>28575</xdr:rowOff>
        </xdr:from>
        <xdr:to>
          <xdr:col>9</xdr:col>
          <xdr:colOff>285750</xdr:colOff>
          <xdr:row>52</xdr:row>
          <xdr:rowOff>247650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xdr:row>
          <xdr:rowOff>38100</xdr:rowOff>
        </xdr:from>
        <xdr:to>
          <xdr:col>3</xdr:col>
          <xdr:colOff>638175</xdr:colOff>
          <xdr:row>31</xdr:row>
          <xdr:rowOff>257175</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31</xdr:row>
          <xdr:rowOff>38100</xdr:rowOff>
        </xdr:from>
        <xdr:to>
          <xdr:col>3</xdr:col>
          <xdr:colOff>1362075</xdr:colOff>
          <xdr:row>31</xdr:row>
          <xdr:rowOff>257175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933450</xdr:colOff>
          <xdr:row>14</xdr:row>
          <xdr:rowOff>76200</xdr:rowOff>
        </xdr:from>
        <xdr:to>
          <xdr:col>3</xdr:col>
          <xdr:colOff>1162050</xdr:colOff>
          <xdr:row>15</xdr:row>
          <xdr:rowOff>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3028950" y="3686175"/>
              <a:ext cx="1466850" cy="209550"/>
              <a:chOff x="2266950" y="4686300"/>
              <a:chExt cx="1685925" cy="209550"/>
            </a:xfrm>
          </xdr:grpSpPr>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2266950" y="4686300"/>
                <a:ext cx="781050" cy="20955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1028700</xdr:colOff>
          <xdr:row>64</xdr:row>
          <xdr:rowOff>114300</xdr:rowOff>
        </xdr:from>
        <xdr:to>
          <xdr:col>3</xdr:col>
          <xdr:colOff>809625</xdr:colOff>
          <xdr:row>65</xdr:row>
          <xdr:rowOff>142875</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solidFill>
              <a:srgbClr val="ACB9CA"/>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TSQ Vantage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15</xdr:col>
      <xdr:colOff>485775</xdr:colOff>
      <xdr:row>2</xdr:row>
      <xdr:rowOff>142875</xdr:rowOff>
    </xdr:from>
    <xdr:ext cx="12809725" cy="7842532"/>
    <xdr:sp macro="" textlink="">
      <xdr:nvSpPr>
        <xdr:cNvPr id="2" name="TextBox 1">
          <a:extLst>
            <a:ext uri="{FF2B5EF4-FFF2-40B4-BE49-F238E27FC236}">
              <a16:creationId xmlns:a16="http://schemas.microsoft.com/office/drawing/2014/main" id="{16770865-5185-4299-AD13-82CD47C2F9F7}"/>
            </a:ext>
          </a:extLst>
        </xdr:cNvPr>
        <xdr:cNvSpPr txBox="1"/>
      </xdr:nvSpPr>
      <xdr:spPr>
        <a:xfrm>
          <a:off x="9629775" y="523875"/>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(Waters </a:t>
          </a:r>
          <a:r>
            <a:rPr lang="en-US" sz="1100" b="1" baseline="0">
              <a:solidFill>
                <a:schemeClr val="accent1">
                  <a:lumMod val="75000"/>
                </a:schemeClr>
              </a:solidFill>
              <a:effectLst/>
              <a:latin typeface="+mn-lt"/>
              <a:ea typeface="+mn-ea"/>
              <a:cs typeface="+mn-cs"/>
            </a:rPr>
            <a:t>nanoAcquity</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oneCellAnchor>
    <xdr:from>
      <xdr:col>20</xdr:col>
      <xdr:colOff>495300</xdr:colOff>
      <xdr:row>1</xdr:row>
      <xdr:rowOff>57150</xdr:rowOff>
    </xdr:from>
    <xdr:ext cx="13531589" cy="8014758"/>
    <xdr:sp macro="" textlink="">
      <xdr:nvSpPr>
        <xdr:cNvPr id="3" name="TextBox 2">
          <a:extLst>
            <a:ext uri="{FF2B5EF4-FFF2-40B4-BE49-F238E27FC236}">
              <a16:creationId xmlns:a16="http://schemas.microsoft.com/office/drawing/2014/main" id="{50AE8A0A-AF19-402F-BAD6-D616BBE38404}"/>
            </a:ext>
          </a:extLst>
        </xdr:cNvPr>
        <xdr:cNvSpPr txBox="1"/>
      </xdr:nvSpPr>
      <xdr:spPr>
        <a:xfrm>
          <a:off x="12687300" y="247650"/>
          <a:ext cx="13531589" cy="801475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(Thermo </a:t>
          </a:r>
          <a:r>
            <a:rPr lang="en-US" sz="1100" b="1" baseline="0">
              <a:solidFill>
                <a:schemeClr val="accent1">
                  <a:lumMod val="75000"/>
                </a:schemeClr>
              </a:solidFill>
              <a:effectLst/>
              <a:latin typeface="+mn-lt"/>
              <a:ea typeface="+mn-ea"/>
              <a:cs typeface="+mn-cs"/>
            </a:rPr>
            <a:t>EASYnLC</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In Freestyle open the</a:t>
          </a:r>
          <a:r>
            <a:rPr lang="en-US" sz="1100" baseline="0">
              <a:solidFill>
                <a:schemeClr val="tx1"/>
              </a:solidFill>
              <a:effectLst/>
              <a:latin typeface="+mn-lt"/>
              <a:ea typeface="+mn-ea"/>
              <a:cs typeface="+mn-cs"/>
            </a:rPr>
            <a:t> RAW file</a:t>
          </a:r>
          <a:r>
            <a:rPr lang="en-US" sz="1100">
              <a:solidFill>
                <a:schemeClr val="tx1"/>
              </a:solidFill>
              <a:effectLst/>
              <a:latin typeface="+mn-lt"/>
              <a:ea typeface="+mn-ea"/>
              <a:cs typeface="+mn-cs"/>
            </a:rPr>
            <a:t> click on instrument method</a:t>
          </a:r>
          <a:r>
            <a:rPr lang="en-US" sz="1100" baseline="0">
              <a:solidFill>
                <a:schemeClr val="tx1"/>
              </a:solidFill>
              <a:effectLst/>
              <a:latin typeface="+mn-lt"/>
              <a:ea typeface="+mn-ea"/>
              <a:cs typeface="+mn-cs"/>
            </a:rPr>
            <a:t> and select the instrument or HPLC to display the method</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a:t>
          </a:r>
          <a:r>
            <a:rPr lang="en-US" sz="1100" baseline="0">
              <a:solidFill>
                <a:schemeClr val="tx1"/>
              </a:solidFill>
              <a:effectLst/>
              <a:latin typeface="+mn-lt"/>
              <a:ea typeface="+mn-ea"/>
              <a:cs typeface="+mn-cs"/>
            </a:rPr>
            <a:t> µl </a:t>
          </a:r>
          <a:r>
            <a:rPr lang="en-US" sz="1100">
              <a:solidFill>
                <a:schemeClr val="tx1"/>
              </a:solidFill>
              <a:effectLst/>
              <a:latin typeface="+mn-lt"/>
              <a:ea typeface="+mn-ea"/>
              <a:cs typeface="+mn-cs"/>
            </a:rPr>
            <a:t>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6-45 </a:t>
          </a:r>
          <a:r>
            <a:rPr lang="en-US" sz="1100">
              <a:solidFill>
                <a:schemeClr val="tx1"/>
              </a:solidFill>
              <a:effectLst/>
              <a:latin typeface="+mn-lt"/>
              <a:ea typeface="+mn-ea"/>
              <a:cs typeface="+mn-cs"/>
            </a:rPr>
            <a:t>%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 </a:t>
          </a:r>
          <a:r>
            <a:rPr lang="en-US" sz="1100" baseline="0">
              <a:solidFill>
                <a:schemeClr val="tx1"/>
              </a:solidFill>
              <a:effectLst/>
              <a:latin typeface="+mn-lt"/>
              <a:ea typeface="+mn-ea"/>
              <a:cs typeface="+mn-cs"/>
            </a:rPr>
            <a:t>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6-45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400050</xdr:colOff>
      <xdr:row>45</xdr:row>
      <xdr:rowOff>19050</xdr:rowOff>
    </xdr:from>
    <xdr:ext cx="12865702" cy="2315506"/>
    <xdr:sp macro="" textlink="">
      <xdr:nvSpPr>
        <xdr:cNvPr id="4" name="TextBox 3">
          <a:extLst>
            <a:ext uri="{FF2B5EF4-FFF2-40B4-BE49-F238E27FC236}">
              <a16:creationId xmlns:a16="http://schemas.microsoft.com/office/drawing/2014/main" id="{815DC027-7882-4355-A048-34D6FE3BEE22}"/>
            </a:ext>
          </a:extLst>
        </xdr:cNvPr>
        <xdr:cNvSpPr txBox="1"/>
      </xdr:nvSpPr>
      <xdr:spPr>
        <a:xfrm>
          <a:off x="9544050" y="8591550"/>
          <a:ext cx="12865702" cy="231550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For database search details check with Jimmy, here is a draft:</a:t>
          </a:r>
        </a:p>
        <a:p>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Thermo .raw files were converted to the mzXML format using the ReAdW (</a:t>
          </a:r>
          <a:r>
            <a:rPr lang="en-US" sz="1100" b="0" i="0">
              <a:solidFill>
                <a:srgbClr val="FF0000"/>
              </a:solidFill>
              <a:effectLst/>
              <a:latin typeface="+mn-lt"/>
              <a:ea typeface="+mn-ea"/>
              <a:cs typeface="+mn-cs"/>
            </a:rPr>
            <a:t>version 2016.1.0</a:t>
          </a:r>
          <a:r>
            <a:rPr lang="en-US" sz="1100" b="0" i="0">
              <a:solidFill>
                <a:schemeClr val="tx1"/>
              </a:solidFill>
              <a:effectLst/>
              <a:latin typeface="+mn-lt"/>
              <a:ea typeface="+mn-ea"/>
              <a:cs typeface="+mn-cs"/>
            </a:rPr>
            <a:t>) converter. The mzXML files were searched against a </a:t>
          </a:r>
          <a:r>
            <a:rPr lang="en-US" sz="1100" b="0" i="0">
              <a:solidFill>
                <a:srgbClr val="FF0000"/>
              </a:solidFill>
              <a:effectLst/>
              <a:latin typeface="+mn-lt"/>
              <a:ea typeface="+mn-ea"/>
              <a:cs typeface="+mn-cs"/>
            </a:rPr>
            <a:t>Species RAT.fasta </a:t>
          </a:r>
          <a:r>
            <a:rPr lang="en-US" sz="1100" b="0" i="0">
              <a:solidFill>
                <a:schemeClr val="tx1"/>
              </a:solidFill>
              <a:effectLst/>
              <a:latin typeface="+mn-lt"/>
              <a:ea typeface="+mn-ea"/>
              <a:cs typeface="+mn-cs"/>
            </a:rPr>
            <a:t>protein sequence database downloaded from UniProt </a:t>
          </a:r>
        </a:p>
        <a:p>
          <a:r>
            <a:rPr lang="en-US" sz="1100" b="0" i="0">
              <a:solidFill>
                <a:schemeClr val="tx1"/>
              </a:solidFill>
              <a:effectLst/>
              <a:latin typeface="+mn-lt"/>
              <a:ea typeface="+mn-ea"/>
              <a:cs typeface="+mn-cs"/>
            </a:rPr>
            <a:t>appended with common contaminant sequences (24,000 total sequence entries). A database search was performed using Comet (</a:t>
          </a:r>
          <a:r>
            <a:rPr lang="en-US" sz="1100" b="0" i="0">
              <a:solidFill>
                <a:srgbClr val="FF0000"/>
              </a:solidFill>
              <a:effectLst/>
              <a:latin typeface="+mn-lt"/>
              <a:ea typeface="+mn-ea"/>
              <a:cs typeface="+mn-cs"/>
            </a:rPr>
            <a:t> 2019.01 rev. 4 </a:t>
          </a:r>
          <a:r>
            <a:rPr lang="en-US" sz="1100" b="0" i="0">
              <a:solidFill>
                <a:schemeClr val="tx1"/>
              </a:solidFill>
              <a:effectLst/>
              <a:latin typeface="+mn-lt"/>
              <a:ea typeface="+mn-ea"/>
              <a:cs typeface="+mn-cs"/>
            </a:rPr>
            <a:t> ) with the following search parameters</a:t>
          </a:r>
          <a:r>
            <a:rPr lang="en-US" sz="1100" b="0" i="0">
              <a:solidFill>
                <a:srgbClr val="FF0000"/>
              </a:solidFill>
              <a:effectLst/>
              <a:latin typeface="+mn-lt"/>
              <a:ea typeface="+mn-ea"/>
              <a:cs typeface="+mn-cs"/>
            </a:rPr>
            <a:t>: 20 </a:t>
          </a:r>
          <a:r>
            <a:rPr lang="en-US" sz="1100" b="0" i="0">
              <a:solidFill>
                <a:schemeClr val="tx1"/>
              </a:solidFill>
              <a:effectLst/>
              <a:latin typeface="+mn-lt"/>
              <a:ea typeface="+mn-ea"/>
              <a:cs typeface="+mn-cs"/>
            </a:rPr>
            <a:t>ppm precursor tolerance, </a:t>
          </a:r>
        </a:p>
        <a:p>
          <a:r>
            <a:rPr lang="en-US" sz="1100" b="0" i="0">
              <a:solidFill>
                <a:schemeClr val="tx1"/>
              </a:solidFill>
              <a:effectLst/>
              <a:latin typeface="+mn-lt"/>
              <a:ea typeface="+mn-ea"/>
              <a:cs typeface="+mn-cs"/>
            </a:rPr>
            <a:t>concatenated target-decoy search, tryptic digest allowing 2 missed cleavages, variable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modifications  for oxidized methionine </a:t>
          </a:r>
          <a:r>
            <a:rPr lang="en-US" sz="1100" b="0" i="0">
              <a:solidFill>
                <a:srgbClr val="FF0000"/>
              </a:solidFill>
              <a:effectLst/>
              <a:latin typeface="+mn-lt"/>
              <a:ea typeface="+mn-ea"/>
              <a:cs typeface="+mn-cs"/>
            </a:rPr>
            <a:t>and phosphorylation on STY, </a:t>
          </a:r>
          <a:r>
            <a:rPr lang="en-US" sz="1100" b="0" i="0">
              <a:solidFill>
                <a:schemeClr val="tx1"/>
              </a:solidFill>
              <a:effectLst/>
              <a:latin typeface="+mn-lt"/>
              <a:ea typeface="+mn-ea"/>
              <a:cs typeface="+mn-cs"/>
            </a:rPr>
            <a:t>and static modification for carboxyamidomethylation on cysteine. </a:t>
          </a:r>
        </a:p>
        <a:p>
          <a:r>
            <a:rPr lang="en-US" sz="1100" b="0" i="0">
              <a:solidFill>
                <a:schemeClr val="tx1"/>
              </a:solidFill>
              <a:effectLst/>
              <a:latin typeface="+mn-lt"/>
              <a:ea typeface="+mn-ea"/>
              <a:cs typeface="+mn-cs"/>
            </a:rPr>
            <a:t>The Comet search results were then processed with PeptideProphet and ProteinProphet tools from the Trans-Proteomic Pipeline software suite ( </a:t>
          </a:r>
          <a:r>
            <a:rPr lang="en-US" sz="1100" b="0" i="0">
              <a:solidFill>
                <a:srgbClr val="FF0000"/>
              </a:solidFill>
              <a:effectLst/>
              <a:latin typeface="+mn-lt"/>
              <a:ea typeface="+mn-ea"/>
              <a:cs typeface="+mn-cs"/>
            </a:rPr>
            <a:t>TPP v5.0.0 Typhoon  </a:t>
          </a:r>
          <a:r>
            <a:rPr lang="en-US" sz="1100" b="0" i="0">
              <a:solidFill>
                <a:schemeClr val="tx1"/>
              </a:solidFill>
              <a:effectLst/>
              <a:latin typeface="+mn-lt"/>
              <a:ea typeface="+mn-ea"/>
              <a:cs typeface="+mn-cs"/>
            </a:rPr>
            <a:t>).  </a:t>
          </a:r>
        </a:p>
        <a:p>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Acknowledgements: </a:t>
          </a:r>
        </a:p>
        <a:p>
          <a:r>
            <a:rPr lang="en-US" sz="1600" b="0" i="0">
              <a:solidFill>
                <a:schemeClr val="tx1"/>
              </a:solidFill>
              <a:effectLst/>
              <a:latin typeface="+mn-lt"/>
              <a:ea typeface="+mn-ea"/>
              <a:cs typeface="+mn-cs"/>
            </a:rPr>
            <a:t>For publications, the Proteomics Resource should always be acknowledged as follows in publications: </a:t>
          </a:r>
        </a:p>
        <a:p>
          <a:r>
            <a:rPr lang="en-US" sz="1600" b="1" i="1">
              <a:solidFill>
                <a:schemeClr val="tx1"/>
              </a:solidFill>
              <a:effectLst/>
              <a:latin typeface="+mn-lt"/>
              <a:ea typeface="+mn-ea"/>
              <a:cs typeface="+mn-cs"/>
            </a:rPr>
            <a:t>This work is supported in part by the University of Washington's Proteomics Resource (UWPR95794).</a:t>
          </a:r>
          <a:endParaRPr lang="en-US" sz="1600" b="1" i="0">
            <a:solidFill>
              <a:schemeClr val="tx1"/>
            </a:solidFill>
            <a:effectLst/>
            <a:latin typeface="+mn-lt"/>
            <a:ea typeface="+mn-ea"/>
            <a:cs typeface="+mn-cs"/>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419100</xdr:colOff>
      <xdr:row>1</xdr:row>
      <xdr:rowOff>209550</xdr:rowOff>
    </xdr:from>
    <xdr:to>
      <xdr:col>3</xdr:col>
      <xdr:colOff>90152</xdr:colOff>
      <xdr:row>8</xdr:row>
      <xdr:rowOff>147167</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19100" y="495300"/>
          <a:ext cx="2452352" cy="1471142"/>
          <a:chOff x="4591734" y="1323376"/>
          <a:chExt cx="2252327" cy="1471142"/>
        </a:xfrm>
      </xdr:grpSpPr>
      <xdr:sp macro="" textlink="">
        <xdr:nvSpPr>
          <xdr:cNvPr id="3" name="Partial Circle 2">
            <a:extLst>
              <a:ext uri="{FF2B5EF4-FFF2-40B4-BE49-F238E27FC236}">
                <a16:creationId xmlns:a16="http://schemas.microsoft.com/office/drawing/2014/main" id="{00000000-0008-0000-0100-000003000000}"/>
              </a:ext>
            </a:extLst>
          </xdr:cNvPr>
          <xdr:cNvSpPr/>
        </xdr:nvSpPr>
        <xdr:spPr>
          <a:xfrm>
            <a:off x="5038531" y="1422918"/>
            <a:ext cx="1371600" cy="1371600"/>
          </a:xfrm>
          <a:prstGeom prst="pie">
            <a:avLst>
              <a:gd name="adj1" fmla="val 19401482"/>
              <a:gd name="adj2" fmla="val 12840222"/>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 name="Partial Circle 3">
            <a:extLst>
              <a:ext uri="{FF2B5EF4-FFF2-40B4-BE49-F238E27FC236}">
                <a16:creationId xmlns:a16="http://schemas.microsoft.com/office/drawing/2014/main" id="{00000000-0008-0000-0100-000004000000}"/>
              </a:ext>
            </a:extLst>
          </xdr:cNvPr>
          <xdr:cNvSpPr/>
        </xdr:nvSpPr>
        <xdr:spPr>
          <a:xfrm>
            <a:off x="5038531" y="1422918"/>
            <a:ext cx="1371600" cy="1371600"/>
          </a:xfrm>
          <a:prstGeom prst="pie">
            <a:avLst>
              <a:gd name="adj1" fmla="val 19401482"/>
              <a:gd name="adj2" fmla="val 5320023"/>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5" name="Partial Circle 4">
            <a:extLst>
              <a:ext uri="{FF2B5EF4-FFF2-40B4-BE49-F238E27FC236}">
                <a16:creationId xmlns:a16="http://schemas.microsoft.com/office/drawing/2014/main" id="{00000000-0008-0000-0100-000005000000}"/>
              </a:ext>
            </a:extLst>
          </xdr:cNvPr>
          <xdr:cNvSpPr/>
        </xdr:nvSpPr>
        <xdr:spPr>
          <a:xfrm>
            <a:off x="5038531" y="1422918"/>
            <a:ext cx="1371600" cy="1371600"/>
          </a:xfrm>
          <a:prstGeom prst="pie">
            <a:avLst>
              <a:gd name="adj1" fmla="val 12832091"/>
              <a:gd name="adj2" fmla="val 19364553"/>
            </a:avLst>
          </a:prstGeom>
          <a:solidFill>
            <a:schemeClr val="accent4">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6" name="Oval 5">
            <a:extLst>
              <a:ext uri="{FF2B5EF4-FFF2-40B4-BE49-F238E27FC236}">
                <a16:creationId xmlns:a16="http://schemas.microsoft.com/office/drawing/2014/main" id="{00000000-0008-0000-0100-000006000000}"/>
              </a:ext>
            </a:extLst>
          </xdr:cNvPr>
          <xdr:cNvSpPr/>
        </xdr:nvSpPr>
        <xdr:spPr>
          <a:xfrm>
            <a:off x="5221411" y="1605798"/>
            <a:ext cx="1005840" cy="100584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TextBox 11">
            <a:extLst>
              <a:ext uri="{FF2B5EF4-FFF2-40B4-BE49-F238E27FC236}">
                <a16:creationId xmlns:a16="http://schemas.microsoft.com/office/drawing/2014/main" id="{00000000-0008-0000-0100-000007000000}"/>
              </a:ext>
            </a:extLst>
          </xdr:cNvPr>
          <xdr:cNvSpPr txBox="1"/>
        </xdr:nvSpPr>
        <xdr:spPr>
          <a:xfrm>
            <a:off x="4591734"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8" name="TextBox 17">
            <a:extLst>
              <a:ext uri="{FF2B5EF4-FFF2-40B4-BE49-F238E27FC236}">
                <a16:creationId xmlns:a16="http://schemas.microsoft.com/office/drawing/2014/main" id="{00000000-0008-0000-0100-000008000000}"/>
              </a:ext>
            </a:extLst>
          </xdr:cNvPr>
          <xdr:cNvSpPr txBox="1"/>
        </xdr:nvSpPr>
        <xdr:spPr>
          <a:xfrm>
            <a:off x="5482333" y="1847109"/>
            <a:ext cx="461986"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End</a:t>
            </a:r>
          </a:p>
          <a:p>
            <a:pPr algn="ctr"/>
            <a:r>
              <a:rPr lang="en-US" sz="1000"/>
              <a:t>24/7</a:t>
            </a:r>
          </a:p>
        </xdr:txBody>
      </xdr:sp>
      <xdr:cxnSp macro="">
        <xdr:nvCxnSpPr>
          <xdr:cNvPr id="9" name="Straight Arrow Connector 8">
            <a:extLst>
              <a:ext uri="{FF2B5EF4-FFF2-40B4-BE49-F238E27FC236}">
                <a16:creationId xmlns:a16="http://schemas.microsoft.com/office/drawing/2014/main" id="{00000000-0008-0000-0100-000009000000}"/>
              </a:ext>
            </a:extLst>
          </xdr:cNvPr>
          <xdr:cNvCxnSpPr>
            <a:cxnSpLocks/>
          </xdr:cNvCxnSpPr>
        </xdr:nvCxnSpPr>
        <xdr:spPr>
          <a:xfrm flipH="1" flipV="1">
            <a:off x="5329849"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id="{00000000-0008-0000-0100-00000A000000}"/>
              </a:ext>
            </a:extLst>
          </xdr:cNvPr>
          <xdr:cNvCxnSpPr>
            <a:cxnSpLocks/>
          </xdr:cNvCxnSpPr>
        </xdr:nvCxnSpPr>
        <xdr:spPr>
          <a:xfrm flipV="1">
            <a:off x="5892796"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00000000-0008-0000-0100-00000B000000}"/>
              </a:ext>
            </a:extLst>
          </xdr:cNvPr>
          <xdr:cNvCxnSpPr>
            <a:cxnSpLocks/>
            <a:stCxn id="8" idx="2"/>
            <a:endCxn id="6" idx="4"/>
          </xdr:cNvCxnSpPr>
        </xdr:nvCxnSpPr>
        <xdr:spPr>
          <a:xfrm>
            <a:off x="5713326" y="2308774"/>
            <a:ext cx="11005" cy="302864"/>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29">
            <a:extLst>
              <a:ext uri="{FF2B5EF4-FFF2-40B4-BE49-F238E27FC236}">
                <a16:creationId xmlns:a16="http://schemas.microsoft.com/office/drawing/2014/main" id="{00000000-0008-0000-0100-00000C000000}"/>
              </a:ext>
            </a:extLst>
          </xdr:cNvPr>
          <xdr:cNvSpPr txBox="1"/>
        </xdr:nvSpPr>
        <xdr:spPr>
          <a:xfrm>
            <a:off x="6244218"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13" name="TextBox 32">
            <a:extLst>
              <a:ext uri="{FF2B5EF4-FFF2-40B4-BE49-F238E27FC236}">
                <a16:creationId xmlns:a16="http://schemas.microsoft.com/office/drawing/2014/main" id="{00000000-0008-0000-0100-00000D000000}"/>
              </a:ext>
            </a:extLst>
          </xdr:cNvPr>
          <xdr:cNvSpPr txBox="1"/>
        </xdr:nvSpPr>
        <xdr:spPr>
          <a:xfrm>
            <a:off x="5447652" y="2418556"/>
            <a:ext cx="553357" cy="307777"/>
          </a:xfrm>
          <a:prstGeom prst="rect">
            <a:avLst/>
          </a:prstGeom>
          <a:noFill/>
        </xdr:spPr>
        <xdr:txBody>
          <a:bodyPr spcFirstLastPara="1" wrap="square" numCol="1" rtlCol="0">
            <a:prstTxWarp prst="textArchDown">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6 pm</a:t>
            </a:r>
          </a:p>
        </xdr:txBody>
      </xdr:sp>
      <xdr:sp macro="" textlink="">
        <xdr:nvSpPr>
          <xdr:cNvPr id="14" name="TextBox 34">
            <a:extLst>
              <a:ext uri="{FF2B5EF4-FFF2-40B4-BE49-F238E27FC236}">
                <a16:creationId xmlns:a16="http://schemas.microsoft.com/office/drawing/2014/main" id="{00000000-0008-0000-0100-00000E000000}"/>
              </a:ext>
            </a:extLst>
          </xdr:cNvPr>
          <xdr:cNvSpPr txBox="1"/>
        </xdr:nvSpPr>
        <xdr:spPr>
          <a:xfrm rot="3530189">
            <a:off x="5812701" y="1730616"/>
            <a:ext cx="553357" cy="307777"/>
          </a:xfrm>
          <a:prstGeom prst="rect">
            <a:avLst/>
          </a:prstGeom>
          <a:noFill/>
        </xdr:spPr>
        <xdr:txBody>
          <a:bodyPr spcFirstLastPara="1" wrap="square" numCol="1" rtlCol="0">
            <a:prstTxWarp prst="textArchUp">
              <a:avLst>
                <a:gd name="adj" fmla="val 10608480"/>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2 pm</a:t>
            </a:r>
          </a:p>
        </xdr:txBody>
      </xdr:sp>
      <xdr:sp macro="" textlink="">
        <xdr:nvSpPr>
          <xdr:cNvPr id="15" name="TextBox 36">
            <a:extLst>
              <a:ext uri="{FF2B5EF4-FFF2-40B4-BE49-F238E27FC236}">
                <a16:creationId xmlns:a16="http://schemas.microsoft.com/office/drawing/2014/main" id="{00000000-0008-0000-0100-00000F000000}"/>
              </a:ext>
            </a:extLst>
          </xdr:cNvPr>
          <xdr:cNvSpPr txBox="1"/>
        </xdr:nvSpPr>
        <xdr:spPr>
          <a:xfrm rot="18062433">
            <a:off x="5061075" y="1704102"/>
            <a:ext cx="644728" cy="307777"/>
          </a:xfrm>
          <a:prstGeom prst="rect">
            <a:avLst/>
          </a:prstGeom>
          <a:noFill/>
        </xdr:spPr>
        <xdr:txBody>
          <a:bodyPr spcFirstLastPara="1" wrap="square" numCol="1" rtlCol="0">
            <a:prstTxWarp prst="textArchUp">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10 am</a:t>
            </a:r>
          </a:p>
        </xdr:txBody>
      </xdr:sp>
    </xdr:grpSp>
    <xdr:clientData/>
  </xdr:twoCellAnchor>
  <xdr:twoCellAnchor editAs="absolute">
    <xdr:from>
      <xdr:col>3</xdr:col>
      <xdr:colOff>180975</xdr:colOff>
      <xdr:row>2</xdr:row>
      <xdr:rowOff>161925</xdr:rowOff>
    </xdr:from>
    <xdr:to>
      <xdr:col>8</xdr:col>
      <xdr:colOff>581025</xdr:colOff>
      <xdr:row>8</xdr:row>
      <xdr:rowOff>57150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2962275" y="666750"/>
          <a:ext cx="3905250" cy="120967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effectLst/>
              <a:latin typeface="+mn-lt"/>
              <a:ea typeface="+mn-ea"/>
              <a:cs typeface="+mn-cs"/>
            </a:rPr>
            <a:t>- Instrument time can start either 10am or 2pm Mon-Fri. </a:t>
          </a:r>
          <a:endParaRPr lang="en-US">
            <a:effectLst/>
          </a:endParaRPr>
        </a:p>
        <a:p>
          <a:r>
            <a:rPr lang="en-US" sz="1100">
              <a:solidFill>
                <a:schemeClr val="tx1"/>
              </a:solidFill>
              <a:effectLst/>
              <a:latin typeface="+mn-lt"/>
              <a:ea typeface="+mn-ea"/>
              <a:cs typeface="+mn-cs"/>
            </a:rPr>
            <a:t>- End times can be 10am, 2pm and 6pm 7 days a week. </a:t>
          </a:r>
          <a:endParaRPr lang="en-US">
            <a:effectLst/>
          </a:endParaRPr>
        </a:p>
        <a:p>
          <a:r>
            <a:rPr lang="en-US" sz="1100">
              <a:solidFill>
                <a:schemeClr val="tx1"/>
              </a:solidFill>
              <a:latin typeface="+mn-lt"/>
              <a:ea typeface="+mn-ea"/>
              <a:cs typeface="+mn-cs"/>
            </a:rPr>
            <a:t>-  Consecutive instrument</a:t>
          </a:r>
          <a:r>
            <a:rPr lang="en-US" sz="1100" baseline="0">
              <a:solidFill>
                <a:schemeClr val="tx1"/>
              </a:solidFill>
              <a:latin typeface="+mn-lt"/>
              <a:ea typeface="+mn-ea"/>
              <a:cs typeface="+mn-cs"/>
            </a:rPr>
            <a:t> time is charged based on hourly rates</a:t>
          </a:r>
        </a:p>
        <a:p>
          <a:r>
            <a:rPr lang="en-US" sz="1100" baseline="0">
              <a:solidFill>
                <a:schemeClr val="tx1"/>
              </a:solidFill>
              <a:latin typeface="+mn-lt"/>
              <a:ea typeface="+mn-ea"/>
              <a:cs typeface="+mn-cs"/>
            </a:rPr>
            <a:t>      plus one setup charge</a:t>
          </a:r>
        </a:p>
        <a:p>
          <a:r>
            <a:rPr lang="en-US" sz="1100" baseline="0">
              <a:solidFill>
                <a:schemeClr val="tx1"/>
              </a:solidFill>
              <a:latin typeface="+mn-lt"/>
              <a:ea typeface="+mn-ea"/>
              <a:cs typeface="+mn-cs"/>
            </a:rPr>
            <a:t>-  10% sign up fee is non-refundable</a:t>
          </a:r>
        </a:p>
        <a:p>
          <a:r>
            <a:rPr lang="en-US" sz="1100" baseline="0">
              <a:solidFill>
                <a:schemeClr val="tx1"/>
              </a:solidFill>
              <a:latin typeface="+mn-lt"/>
              <a:ea typeface="+mn-ea"/>
              <a:cs typeface="+mn-cs"/>
            </a:rPr>
            <a:t>-  Cancellation time is 48hrs prior to start time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roups\fin-mgmt\MAA\Self%20Sustaining%20Processes\Service%20&amp;%20Recharge%20Centers\Student_work_file\James\Old%20Versions%20of%20Rate%20Proposal%20Template\Recharge%20Data%20Collection%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45220%20GS%20UWPR%20fr%20MT%2020171228-%20MAA%20approved_withUWPRtab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5220%20GS%20UWPR%20%2020181011-%20MAA%20Approved_withUWPR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er - General"/>
      <sheetName val="Center - Space"/>
      <sheetName val="Center - Equip"/>
      <sheetName val="Asset - Tag - Section"/>
      <sheetName val="Selection Options"/>
      <sheetName val="Data Table"/>
    </sheetNames>
    <sheetDataSet>
      <sheetData sheetId="0">
        <row r="3">
          <cell r="C3">
            <v>0</v>
          </cell>
        </row>
      </sheetData>
      <sheetData sheetId="1"/>
      <sheetData sheetId="2"/>
      <sheetData sheetId="3"/>
      <sheetData sheetId="4">
        <row r="4">
          <cell r="A4" t="str">
            <v>Yes</v>
          </cell>
        </row>
        <row r="5">
          <cell r="A5" t="str">
            <v>No</v>
          </cell>
        </row>
        <row r="15">
          <cell r="A15" t="str">
            <v>Did not move</v>
          </cell>
        </row>
        <row r="16">
          <cell r="A16" t="str">
            <v>Moved In</v>
          </cell>
        </row>
        <row r="17">
          <cell r="A17" t="str">
            <v>Moved Out</v>
          </cell>
        </row>
        <row r="18">
          <cell r="A18" t="str">
            <v>Moved In and Out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pproved Rates"/>
      <sheetName val="Add'l Costs"/>
      <sheetName val="Variance Analysis Report"/>
      <sheetName val="MyFD Summary"/>
      <sheetName val="UWPR rates"/>
      <sheetName val="20180201"/>
      <sheetName val="20190201"/>
      <sheetName val="Analysis"/>
      <sheetName val="Billings 02.01.17-11.3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dd'l Costs"/>
      <sheetName val="Variance Analysis Report"/>
      <sheetName val="Approval email"/>
      <sheetName val="20181101"/>
      <sheetName val="Analysis"/>
      <sheetName val="Billings 02.01.17-11.30.17"/>
      <sheetName val="UWPR rates"/>
      <sheetName val="20180201"/>
      <sheetName val="201902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http://www.proteomicsresource.washington.edu/index.php"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omments" Target="../comments1.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s://proteomicsresource.washington.edu/resources.php"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4.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A56E-597A-4748-8519-386FB5FD49DC}">
  <dimension ref="A1:AP118"/>
  <sheetViews>
    <sheetView tabSelected="1" zoomScaleNormal="100" workbookViewId="0"/>
  </sheetViews>
  <sheetFormatPr defaultRowHeight="15" x14ac:dyDescent="0.25"/>
  <cols>
    <col min="1" max="1" width="2.85546875" style="2" customWidth="1"/>
    <col min="2" max="2" width="28.5703125" style="2" customWidth="1"/>
    <col min="3" max="3" width="18.5703125" style="2" customWidth="1"/>
    <col min="4" max="4" width="21.42578125" style="2" customWidth="1"/>
    <col min="5" max="5" width="5.7109375" style="2" customWidth="1"/>
    <col min="6" max="6" width="21.42578125" style="2" customWidth="1"/>
    <col min="7" max="7" width="17.140625" style="2" customWidth="1"/>
    <col min="8" max="8" width="21.42578125" style="2" customWidth="1"/>
    <col min="9" max="9" width="15.140625" style="2" customWidth="1"/>
    <col min="10" max="10" width="13.140625" style="2" customWidth="1"/>
    <col min="11" max="11" width="5" style="2" customWidth="1"/>
    <col min="12" max="12" width="11.7109375" style="133" customWidth="1"/>
    <col min="13" max="21" width="10.85546875" style="2" customWidth="1"/>
    <col min="22" max="25" width="10.5703125" style="2" bestFit="1" customWidth="1"/>
    <col min="26" max="26" width="9.42578125" style="2" bestFit="1" customWidth="1"/>
    <col min="27" max="28" width="9.140625" style="2"/>
    <col min="29" max="32" width="10.5703125" style="2" bestFit="1" customWidth="1"/>
    <col min="33" max="33" width="9.42578125" style="2" bestFit="1" customWidth="1"/>
    <col min="34" max="34" width="9.140625" style="15"/>
    <col min="35" max="35" width="9.140625" style="6"/>
    <col min="36" max="36" width="9.85546875" style="6" bestFit="1" customWidth="1"/>
    <col min="37" max="37" width="9.5703125" style="6" bestFit="1" customWidth="1"/>
    <col min="38" max="39" width="9.85546875" style="6" bestFit="1" customWidth="1"/>
    <col min="40" max="40" width="9.28515625" style="6" bestFit="1" customWidth="1"/>
    <col min="41" max="41" width="9.85546875" style="6" bestFit="1" customWidth="1"/>
    <col min="42" max="42" width="9.140625" style="6"/>
    <col min="43" max="16384" width="9.140625" style="2"/>
  </cols>
  <sheetData>
    <row r="1" spans="1:42" ht="16.5" x14ac:dyDescent="0.3">
      <c r="H1" s="131" t="s">
        <v>30</v>
      </c>
      <c r="I1" s="132">
        <v>44131</v>
      </c>
      <c r="AH1" s="4"/>
      <c r="AI1" s="4"/>
      <c r="AJ1" s="4"/>
      <c r="AK1" s="4"/>
      <c r="AL1" s="4"/>
      <c r="AM1" s="4"/>
      <c r="AN1" s="4"/>
      <c r="AO1" s="4"/>
      <c r="AP1" s="4"/>
    </row>
    <row r="2" spans="1:42" ht="18.75" x14ac:dyDescent="0.25">
      <c r="B2" s="92" t="s">
        <v>56</v>
      </c>
      <c r="C2" s="92"/>
      <c r="D2" s="93"/>
      <c r="M2" s="133"/>
      <c r="AI2" s="5"/>
    </row>
    <row r="3" spans="1:42" ht="22.5" customHeight="1" x14ac:dyDescent="0.25">
      <c r="B3" s="134" t="s">
        <v>57</v>
      </c>
      <c r="C3" s="93"/>
      <c r="D3" s="93"/>
      <c r="AI3" s="5"/>
    </row>
    <row r="4" spans="1:42" ht="22.5" customHeight="1" x14ac:dyDescent="0.25">
      <c r="B4" s="134" t="s">
        <v>58</v>
      </c>
      <c r="C4" s="93"/>
      <c r="D4" s="93"/>
      <c r="AI4" s="5"/>
    </row>
    <row r="5" spans="1:42" ht="15.75" x14ac:dyDescent="0.25">
      <c r="B5" s="135" t="s">
        <v>59</v>
      </c>
      <c r="C5" s="93"/>
      <c r="D5" s="93"/>
      <c r="AI5" s="5"/>
    </row>
    <row r="6" spans="1:42" s="93" customFormat="1" ht="22.5" customHeight="1" x14ac:dyDescent="0.25">
      <c r="B6" s="93" t="s">
        <v>60</v>
      </c>
      <c r="D6" s="136"/>
      <c r="L6" s="137"/>
      <c r="AH6" s="15"/>
      <c r="AI6" s="5"/>
      <c r="AJ6" s="6"/>
      <c r="AK6" s="6"/>
      <c r="AL6" s="6"/>
      <c r="AM6" s="6"/>
      <c r="AN6" s="6"/>
      <c r="AO6" s="6"/>
      <c r="AP6" s="6"/>
    </row>
    <row r="7" spans="1:42" ht="15.75" x14ac:dyDescent="0.25">
      <c r="B7" s="93" t="s">
        <v>61</v>
      </c>
      <c r="C7" s="93"/>
      <c r="D7" s="93"/>
      <c r="AI7" s="5"/>
    </row>
    <row r="8" spans="1:42" x14ac:dyDescent="0.25">
      <c r="B8" s="136" t="s">
        <v>62</v>
      </c>
      <c r="C8" s="93"/>
      <c r="D8" s="93"/>
    </row>
    <row r="9" spans="1:42" ht="16.5" x14ac:dyDescent="0.3">
      <c r="C9" s="136"/>
      <c r="D9" s="136"/>
      <c r="AI9" s="97"/>
    </row>
    <row r="10" spans="1:42" ht="22.5" customHeight="1" x14ac:dyDescent="0.3">
      <c r="B10" s="96" t="s">
        <v>63</v>
      </c>
      <c r="C10" s="136"/>
      <c r="D10" s="136"/>
      <c r="AI10" s="99"/>
    </row>
    <row r="11" spans="1:42" ht="22.5" customHeight="1" x14ac:dyDescent="0.25">
      <c r="B11" s="138" t="s">
        <v>64</v>
      </c>
      <c r="C11" s="136"/>
      <c r="D11" s="136"/>
    </row>
    <row r="12" spans="1:42" ht="17.25" thickBot="1" x14ac:dyDescent="0.35">
      <c r="B12" s="139"/>
      <c r="C12" s="139"/>
      <c r="D12" s="139"/>
      <c r="E12" s="139"/>
      <c r="F12" s="139"/>
      <c r="G12" s="139"/>
      <c r="H12" s="139"/>
      <c r="I12" s="139"/>
      <c r="AI12" s="104"/>
    </row>
    <row r="13" spans="1:42" ht="33.75" customHeight="1" x14ac:dyDescent="0.25">
      <c r="A13" s="274" t="s">
        <v>294</v>
      </c>
      <c r="B13" s="94" t="s">
        <v>65</v>
      </c>
      <c r="C13" s="94"/>
      <c r="D13" s="94"/>
      <c r="AJ13" s="105"/>
      <c r="AK13" s="105"/>
      <c r="AL13" s="105"/>
      <c r="AM13" s="105"/>
      <c r="AN13" s="105"/>
      <c r="AO13" s="105"/>
    </row>
    <row r="14" spans="1:42" ht="22.5" customHeight="1" x14ac:dyDescent="0.25">
      <c r="A14" s="274"/>
      <c r="B14" s="93" t="s">
        <v>66</v>
      </c>
      <c r="C14" s="207"/>
      <c r="D14" s="207"/>
      <c r="E14" s="274"/>
      <c r="F14" s="93" t="s">
        <v>67</v>
      </c>
      <c r="G14" s="207"/>
      <c r="H14" s="207"/>
      <c r="AI14" s="15"/>
    </row>
    <row r="15" spans="1:42" ht="22.5" customHeight="1" x14ac:dyDescent="0.25">
      <c r="A15" s="274"/>
      <c r="B15" s="2" t="s">
        <v>68</v>
      </c>
      <c r="E15" s="274"/>
      <c r="F15" s="93" t="s">
        <v>69</v>
      </c>
      <c r="G15" s="207"/>
      <c r="H15" s="207"/>
      <c r="AI15" s="15"/>
    </row>
    <row r="16" spans="1:42" ht="22.5" customHeight="1" x14ac:dyDescent="0.25">
      <c r="A16" s="274"/>
      <c r="B16" s="93" t="s">
        <v>70</v>
      </c>
      <c r="C16" s="207"/>
      <c r="D16" s="207"/>
      <c r="E16" s="274"/>
      <c r="F16" s="93" t="s">
        <v>71</v>
      </c>
      <c r="G16" s="207"/>
      <c r="H16" s="207"/>
      <c r="J16" s="118" t="s">
        <v>72</v>
      </c>
      <c r="K16" s="118"/>
      <c r="L16" s="137"/>
      <c r="M16" s="118"/>
      <c r="N16" s="118"/>
      <c r="AI16" s="108"/>
      <c r="AJ16" s="109"/>
      <c r="AK16" s="109"/>
      <c r="AL16" s="109"/>
      <c r="AM16" s="109"/>
      <c r="AN16" s="109"/>
      <c r="AO16" s="109"/>
    </row>
    <row r="17" spans="1:41" ht="22.5" customHeight="1" x14ac:dyDescent="0.25">
      <c r="A17" s="274"/>
      <c r="B17" s="93" t="s">
        <v>73</v>
      </c>
      <c r="C17" s="140"/>
      <c r="D17" s="140"/>
      <c r="E17" s="274"/>
      <c r="F17" s="93" t="s">
        <v>74</v>
      </c>
      <c r="G17" s="214">
        <v>0</v>
      </c>
      <c r="H17" s="214"/>
      <c r="J17" s="118"/>
      <c r="K17" s="118"/>
      <c r="L17" s="137"/>
      <c r="M17" s="118"/>
      <c r="N17" s="118"/>
      <c r="AI17" s="110"/>
      <c r="AJ17" s="110"/>
      <c r="AK17" s="110"/>
      <c r="AL17" s="110"/>
      <c r="AM17" s="110"/>
      <c r="AN17" s="110"/>
      <c r="AO17" s="110"/>
    </row>
    <row r="18" spans="1:41" ht="22.5" customHeight="1" x14ac:dyDescent="0.25">
      <c r="A18" s="274"/>
      <c r="B18" s="93" t="s">
        <v>75</v>
      </c>
      <c r="C18" s="140"/>
      <c r="D18" s="140"/>
      <c r="E18" s="274"/>
      <c r="F18" s="93" t="s">
        <v>76</v>
      </c>
      <c r="G18" s="210"/>
      <c r="H18" s="210"/>
      <c r="I18" s="141"/>
      <c r="J18" s="118" t="s">
        <v>77</v>
      </c>
      <c r="K18" s="142"/>
      <c r="L18" s="143"/>
      <c r="N18" s="118"/>
      <c r="AI18" s="110"/>
      <c r="AJ18" s="110"/>
      <c r="AK18" s="110"/>
      <c r="AL18" s="110"/>
      <c r="AM18" s="110"/>
      <c r="AN18" s="110"/>
      <c r="AO18" s="110"/>
    </row>
    <row r="19" spans="1:41" x14ac:dyDescent="0.25">
      <c r="D19" s="93"/>
      <c r="G19" s="141"/>
      <c r="AI19" s="110"/>
      <c r="AJ19" s="111"/>
      <c r="AK19" s="111"/>
      <c r="AL19" s="111"/>
      <c r="AM19" s="111"/>
      <c r="AN19" s="111"/>
      <c r="AO19" s="111"/>
    </row>
    <row r="20" spans="1:41" ht="15.75" thickBot="1" x14ac:dyDescent="0.3">
      <c r="B20" s="139"/>
      <c r="C20" s="139"/>
      <c r="D20" s="144"/>
      <c r="E20" s="139"/>
      <c r="F20" s="139"/>
      <c r="G20" s="139"/>
      <c r="H20" s="139"/>
      <c r="I20" s="139"/>
      <c r="AI20" s="110"/>
      <c r="AJ20" s="111"/>
      <c r="AK20" s="111"/>
      <c r="AL20" s="111"/>
      <c r="AM20" s="111"/>
      <c r="AN20" s="111"/>
      <c r="AO20" s="111"/>
    </row>
    <row r="21" spans="1:41" ht="33.75" customHeight="1" x14ac:dyDescent="0.25">
      <c r="B21" s="94" t="s">
        <v>78</v>
      </c>
      <c r="C21" s="94"/>
      <c r="D21" s="94"/>
      <c r="AI21" s="110"/>
      <c r="AJ21" s="111"/>
      <c r="AK21" s="111"/>
      <c r="AL21" s="111"/>
      <c r="AM21" s="111"/>
      <c r="AN21" s="111"/>
      <c r="AO21" s="111"/>
    </row>
    <row r="22" spans="1:41" ht="22.5" customHeight="1" x14ac:dyDescent="0.25">
      <c r="A22" s="274" t="s">
        <v>294</v>
      </c>
      <c r="B22" s="93" t="s">
        <v>79</v>
      </c>
      <c r="C22" s="206"/>
      <c r="D22" s="206"/>
      <c r="E22" s="206"/>
      <c r="F22" s="206"/>
      <c r="G22" s="206"/>
      <c r="H22" s="206"/>
      <c r="I22" s="206"/>
      <c r="AI22" s="110"/>
      <c r="AJ22" s="111"/>
      <c r="AK22" s="111"/>
      <c r="AL22" s="111"/>
      <c r="AM22" s="111"/>
      <c r="AN22" s="111"/>
      <c r="AO22" s="111"/>
    </row>
    <row r="23" spans="1:41" ht="22.5" customHeight="1" x14ac:dyDescent="0.25">
      <c r="A23" s="274" t="s">
        <v>294</v>
      </c>
      <c r="B23" s="93" t="s">
        <v>132</v>
      </c>
      <c r="C23" s="275"/>
      <c r="D23" s="275"/>
      <c r="E23" s="275"/>
      <c r="F23" s="275"/>
      <c r="G23" s="275"/>
      <c r="H23" s="275"/>
      <c r="I23" s="275"/>
      <c r="N23" s="130"/>
      <c r="O23" s="130"/>
      <c r="AB23" s="165"/>
      <c r="AC23" s="166"/>
      <c r="AD23" s="166"/>
      <c r="AE23" s="166"/>
      <c r="AF23" s="166"/>
      <c r="AG23" s="166"/>
      <c r="AI23" s="110"/>
      <c r="AJ23" s="126"/>
      <c r="AK23" s="126"/>
      <c r="AL23" s="126"/>
      <c r="AM23" s="126"/>
      <c r="AN23" s="126"/>
      <c r="AO23" s="126"/>
    </row>
    <row r="24" spans="1:41" ht="22.5" customHeight="1" x14ac:dyDescent="0.25">
      <c r="A24" s="274" t="s">
        <v>294</v>
      </c>
      <c r="B24" s="211" t="s">
        <v>295</v>
      </c>
      <c r="C24" s="211"/>
      <c r="D24" s="211" t="s">
        <v>80</v>
      </c>
      <c r="E24" s="211"/>
      <c r="F24" s="211"/>
      <c r="G24" s="211"/>
      <c r="H24" s="211"/>
      <c r="I24" s="211"/>
      <c r="AI24" s="110"/>
      <c r="AJ24" s="111"/>
      <c r="AK24" s="111"/>
      <c r="AL24" s="111"/>
      <c r="AM24" s="111"/>
      <c r="AN24" s="111"/>
      <c r="AO24" s="111"/>
    </row>
    <row r="25" spans="1:41" ht="22.5" customHeight="1" x14ac:dyDescent="0.25">
      <c r="B25" s="211"/>
      <c r="C25" s="211"/>
      <c r="D25" s="212"/>
      <c r="E25" s="212"/>
      <c r="F25" s="212"/>
      <c r="G25" s="212"/>
      <c r="H25" s="212"/>
      <c r="I25" s="212"/>
      <c r="S25"/>
      <c r="AI25" s="110"/>
      <c r="AJ25" s="111"/>
      <c r="AK25" s="111"/>
      <c r="AL25" s="111"/>
      <c r="AM25" s="111"/>
      <c r="AN25" s="111"/>
      <c r="AO25" s="111"/>
    </row>
    <row r="26" spans="1:41" ht="22.5" customHeight="1" x14ac:dyDescent="0.25">
      <c r="B26" s="93" t="s">
        <v>81</v>
      </c>
      <c r="C26" s="93"/>
      <c r="D26" s="93"/>
      <c r="E26" s="93" t="s">
        <v>82</v>
      </c>
      <c r="AI26" s="110"/>
      <c r="AJ26" s="111"/>
      <c r="AK26" s="111"/>
      <c r="AL26" s="111"/>
      <c r="AM26" s="111"/>
      <c r="AN26" s="111"/>
      <c r="AO26" s="111"/>
    </row>
    <row r="27" spans="1:41" ht="22.5" customHeight="1" x14ac:dyDescent="0.25">
      <c r="B27" s="96" t="s">
        <v>83</v>
      </c>
      <c r="C27" s="96"/>
      <c r="D27" s="96"/>
      <c r="E27" s="93"/>
      <c r="AI27" s="110"/>
      <c r="AJ27" s="111"/>
      <c r="AK27" s="111"/>
      <c r="AL27" s="111"/>
      <c r="AM27" s="111"/>
      <c r="AN27" s="111"/>
      <c r="AO27" s="111"/>
    </row>
    <row r="28" spans="1:41" ht="22.5" customHeight="1" x14ac:dyDescent="0.25">
      <c r="B28" s="93" t="s">
        <v>84</v>
      </c>
      <c r="C28" s="93"/>
      <c r="D28" s="145"/>
      <c r="E28" s="106" t="s">
        <v>85</v>
      </c>
      <c r="F28" s="146"/>
      <c r="G28" s="2" t="s">
        <v>86</v>
      </c>
      <c r="H28" s="118" t="s">
        <v>87</v>
      </c>
      <c r="K28" s="118"/>
      <c r="AI28" s="110"/>
      <c r="AJ28" s="111"/>
      <c r="AK28" s="111"/>
      <c r="AL28" s="111"/>
      <c r="AM28" s="111"/>
      <c r="AN28" s="111"/>
      <c r="AO28" s="111"/>
    </row>
    <row r="29" spans="1:41" ht="22.5" customHeight="1" x14ac:dyDescent="0.25">
      <c r="B29" s="93" t="s">
        <v>88</v>
      </c>
      <c r="C29" s="93"/>
      <c r="D29" s="145"/>
      <c r="E29" s="2" t="s">
        <v>89</v>
      </c>
      <c r="F29" s="2" t="s">
        <v>90</v>
      </c>
      <c r="G29" s="106"/>
      <c r="H29" s="118" t="s">
        <v>91</v>
      </c>
      <c r="K29" s="118"/>
      <c r="AI29" s="110"/>
      <c r="AJ29" s="111"/>
      <c r="AK29" s="111"/>
      <c r="AL29" s="111"/>
      <c r="AM29" s="111"/>
      <c r="AN29" s="111"/>
      <c r="AO29" s="111"/>
    </row>
    <row r="30" spans="1:41" ht="22.5" customHeight="1" x14ac:dyDescent="0.25">
      <c r="B30" s="93" t="s">
        <v>92</v>
      </c>
      <c r="C30" s="93"/>
      <c r="D30" s="208"/>
      <c r="E30" s="208"/>
      <c r="F30" s="208"/>
      <c r="G30" s="208"/>
      <c r="H30" s="208"/>
      <c r="AH30" s="30"/>
      <c r="AI30" s="110"/>
      <c r="AJ30" s="111"/>
      <c r="AK30" s="111"/>
      <c r="AL30" s="111"/>
      <c r="AM30" s="111"/>
      <c r="AN30" s="111"/>
      <c r="AO30" s="111"/>
    </row>
    <row r="31" spans="1:41" ht="22.5" customHeight="1" x14ac:dyDescent="0.25">
      <c r="B31" s="93" t="s">
        <v>93</v>
      </c>
      <c r="C31" s="93"/>
      <c r="D31" s="213"/>
      <c r="E31" s="213"/>
      <c r="F31" s="213"/>
      <c r="G31" s="213"/>
      <c r="H31" s="213"/>
      <c r="AH31" s="30"/>
      <c r="AI31" s="110"/>
      <c r="AJ31" s="111"/>
      <c r="AK31" s="111"/>
      <c r="AL31" s="111"/>
      <c r="AM31" s="111"/>
      <c r="AN31" s="111"/>
      <c r="AO31" s="111"/>
    </row>
    <row r="32" spans="1:41" ht="22.5" customHeight="1" x14ac:dyDescent="0.25">
      <c r="B32" s="93" t="s">
        <v>94</v>
      </c>
      <c r="C32" s="93"/>
      <c r="D32" s="208"/>
      <c r="E32" s="208"/>
      <c r="F32" s="208"/>
      <c r="G32" s="208"/>
      <c r="H32" s="208"/>
      <c r="AH32" s="30"/>
      <c r="AI32" s="110"/>
      <c r="AJ32" s="111"/>
      <c r="AK32" s="111"/>
      <c r="AL32" s="111"/>
      <c r="AM32" s="111"/>
      <c r="AN32" s="111"/>
      <c r="AO32" s="111"/>
    </row>
    <row r="33" spans="2:42" ht="22.5" customHeight="1" x14ac:dyDescent="0.25">
      <c r="B33" s="93" t="s">
        <v>95</v>
      </c>
      <c r="C33" s="93"/>
      <c r="D33" s="96"/>
      <c r="E33" s="96"/>
      <c r="F33" s="96"/>
      <c r="G33" s="96"/>
      <c r="H33" s="96"/>
      <c r="AH33" s="30"/>
      <c r="AI33" s="110"/>
      <c r="AJ33" s="111"/>
      <c r="AK33" s="111"/>
      <c r="AL33" s="111"/>
      <c r="AM33" s="111"/>
      <c r="AN33" s="111"/>
      <c r="AO33" s="111"/>
    </row>
    <row r="34" spans="2:42" ht="22.5" customHeight="1" x14ac:dyDescent="0.25">
      <c r="B34" s="2" t="s">
        <v>96</v>
      </c>
      <c r="C34" s="93"/>
      <c r="D34" s="207"/>
      <c r="E34" s="207"/>
      <c r="F34" s="207"/>
      <c r="G34" s="207"/>
      <c r="H34" s="207"/>
      <c r="AH34" s="30"/>
      <c r="AI34" s="110"/>
      <c r="AJ34" s="111"/>
      <c r="AK34" s="111"/>
      <c r="AL34" s="111"/>
      <c r="AM34" s="111"/>
      <c r="AN34" s="111"/>
      <c r="AO34" s="111"/>
    </row>
    <row r="35" spans="2:42" ht="22.5" customHeight="1" x14ac:dyDescent="0.25">
      <c r="B35" s="93" t="s">
        <v>97</v>
      </c>
      <c r="C35" s="93"/>
      <c r="D35" s="209"/>
      <c r="E35" s="209"/>
      <c r="F35" s="209"/>
      <c r="G35" s="209"/>
      <c r="H35" s="209"/>
      <c r="AH35" s="30"/>
      <c r="AI35" s="110"/>
      <c r="AJ35" s="111"/>
      <c r="AK35" s="111"/>
      <c r="AL35" s="111"/>
      <c r="AM35" s="111"/>
      <c r="AN35" s="111"/>
      <c r="AO35" s="111"/>
    </row>
    <row r="36" spans="2:42" ht="22.5" customHeight="1" x14ac:dyDescent="0.25">
      <c r="B36" s="93" t="s">
        <v>98</v>
      </c>
      <c r="C36" s="93"/>
      <c r="D36" s="207"/>
      <c r="E36" s="207"/>
      <c r="F36" s="207"/>
      <c r="G36" s="207"/>
      <c r="H36" s="207"/>
      <c r="AH36" s="30"/>
      <c r="AI36" s="110"/>
      <c r="AJ36" s="111"/>
      <c r="AK36" s="111"/>
      <c r="AL36" s="111"/>
      <c r="AM36" s="111"/>
      <c r="AN36" s="111"/>
      <c r="AO36" s="111"/>
    </row>
    <row r="37" spans="2:42" ht="15.75" thickBot="1" x14ac:dyDescent="0.3">
      <c r="B37" s="144"/>
      <c r="C37" s="144"/>
      <c r="D37" s="144"/>
      <c r="E37" s="139"/>
      <c r="F37" s="139"/>
      <c r="G37" s="139"/>
      <c r="H37" s="139"/>
      <c r="I37" s="139"/>
      <c r="J37" s="139"/>
      <c r="AH37" s="30"/>
      <c r="AI37" s="110"/>
      <c r="AJ37" s="111"/>
      <c r="AK37" s="111"/>
      <c r="AL37" s="111"/>
      <c r="AM37" s="111"/>
      <c r="AN37" s="111"/>
      <c r="AO37" s="111"/>
    </row>
    <row r="38" spans="2:42" ht="33.75" customHeight="1" x14ac:dyDescent="0.25">
      <c r="B38" s="94" t="s">
        <v>99</v>
      </c>
      <c r="C38" s="94"/>
      <c r="D38" s="94"/>
      <c r="AI38" s="110"/>
      <c r="AJ38" s="111"/>
      <c r="AK38" s="111"/>
      <c r="AL38" s="111"/>
      <c r="AM38" s="111"/>
      <c r="AN38" s="111"/>
      <c r="AO38" s="111"/>
    </row>
    <row r="39" spans="2:42" ht="22.5" customHeight="1" x14ac:dyDescent="0.25">
      <c r="B39" s="95" t="s">
        <v>100</v>
      </c>
      <c r="C39" s="93"/>
      <c r="D39" s="93"/>
      <c r="AI39" s="110"/>
      <c r="AJ39" s="111"/>
      <c r="AK39" s="111"/>
      <c r="AL39" s="111"/>
      <c r="AM39" s="111"/>
      <c r="AN39" s="111"/>
      <c r="AO39" s="111"/>
    </row>
    <row r="40" spans="2:42" ht="22.5" customHeight="1" x14ac:dyDescent="0.25">
      <c r="B40" s="93" t="s">
        <v>101</v>
      </c>
      <c r="C40" s="93"/>
      <c r="D40" s="93"/>
      <c r="G40" s="148"/>
      <c r="H40" s="2" t="s">
        <v>102</v>
      </c>
      <c r="AI40" s="110"/>
      <c r="AJ40" s="111"/>
      <c r="AK40" s="111"/>
      <c r="AL40" s="111"/>
      <c r="AM40" s="111"/>
      <c r="AN40" s="111"/>
      <c r="AO40" s="111"/>
    </row>
    <row r="41" spans="2:42" ht="22.5" customHeight="1" x14ac:dyDescent="0.25">
      <c r="B41" s="93" t="s">
        <v>103</v>
      </c>
      <c r="C41" s="93"/>
      <c r="D41" s="93"/>
      <c r="G41" s="149"/>
      <c r="H41" s="2" t="s">
        <v>102</v>
      </c>
      <c r="AI41" s="110"/>
      <c r="AJ41" s="111"/>
      <c r="AK41" s="111"/>
      <c r="AL41" s="111"/>
      <c r="AM41" s="111"/>
      <c r="AN41" s="111"/>
      <c r="AO41" s="111"/>
    </row>
    <row r="42" spans="2:42" ht="12.75" customHeight="1" x14ac:dyDescent="0.25">
      <c r="AI42" s="110"/>
      <c r="AJ42" s="111"/>
      <c r="AK42" s="111"/>
      <c r="AL42" s="111"/>
      <c r="AM42" s="111"/>
      <c r="AN42" s="111"/>
      <c r="AO42" s="111"/>
    </row>
    <row r="43" spans="2:42" ht="22.5" customHeight="1" x14ac:dyDescent="0.25">
      <c r="B43" s="95" t="s">
        <v>104</v>
      </c>
      <c r="AK43" s="125"/>
      <c r="AM43" s="125"/>
      <c r="AO43" s="125"/>
    </row>
    <row r="44" spans="2:42" ht="22.5" customHeight="1" x14ac:dyDescent="0.25">
      <c r="B44" s="93" t="s">
        <v>31</v>
      </c>
      <c r="C44" s="93"/>
      <c r="D44" s="93"/>
      <c r="AI44" s="108"/>
      <c r="AJ44" s="109"/>
      <c r="AK44" s="109"/>
      <c r="AL44" s="109"/>
      <c r="AM44" s="109"/>
      <c r="AN44" s="109"/>
      <c r="AO44" s="109"/>
    </row>
    <row r="45" spans="2:42" ht="22.5" customHeight="1" x14ac:dyDescent="0.25">
      <c r="B45" s="93" t="s">
        <v>32</v>
      </c>
      <c r="C45" s="93"/>
      <c r="D45" s="93"/>
      <c r="AI45" s="110"/>
      <c r="AJ45" s="110"/>
      <c r="AK45" s="110"/>
      <c r="AL45" s="110"/>
      <c r="AM45" s="110"/>
      <c r="AN45" s="110"/>
      <c r="AO45" s="110"/>
    </row>
    <row r="46" spans="2:42" ht="22.5" customHeight="1" x14ac:dyDescent="0.25">
      <c r="B46" s="93" t="s">
        <v>33</v>
      </c>
      <c r="C46" s="93"/>
      <c r="D46" s="93"/>
      <c r="E46" s="203"/>
      <c r="F46" s="203"/>
      <c r="G46" s="203"/>
      <c r="H46" s="203"/>
      <c r="AI46" s="110"/>
      <c r="AJ46" s="110"/>
      <c r="AK46" s="110"/>
      <c r="AL46" s="110"/>
      <c r="AM46" s="110"/>
      <c r="AN46" s="110"/>
      <c r="AO46" s="110"/>
    </row>
    <row r="47" spans="2:42" s="93" customFormat="1" ht="22.5" customHeight="1" x14ac:dyDescent="0.25">
      <c r="B47" s="93" t="s">
        <v>105</v>
      </c>
      <c r="D47" s="150"/>
      <c r="E47" s="96"/>
      <c r="F47" s="96"/>
      <c r="G47" s="96"/>
      <c r="H47" s="96"/>
      <c r="L47" s="137"/>
      <c r="AH47" s="15"/>
      <c r="AI47" s="110"/>
      <c r="AJ47" s="126"/>
      <c r="AK47" s="126"/>
      <c r="AL47" s="126"/>
      <c r="AM47" s="126"/>
      <c r="AN47" s="126"/>
      <c r="AO47" s="126"/>
      <c r="AP47" s="6"/>
    </row>
    <row r="48" spans="2:42" s="93" customFormat="1" ht="22.5" customHeight="1" x14ac:dyDescent="0.25">
      <c r="B48" s="98" t="s">
        <v>106</v>
      </c>
      <c r="D48" s="150"/>
      <c r="E48" s="203"/>
      <c r="F48" s="203"/>
      <c r="G48" s="203"/>
      <c r="H48" s="203"/>
      <c r="L48" s="137"/>
      <c r="AH48" s="15"/>
      <c r="AI48" s="110"/>
      <c r="AJ48" s="126"/>
      <c r="AK48" s="126"/>
      <c r="AL48" s="126"/>
      <c r="AM48" s="126"/>
      <c r="AN48" s="126"/>
      <c r="AO48" s="126"/>
      <c r="AP48" s="6"/>
    </row>
    <row r="49" spans="2:42" ht="33" customHeight="1" x14ac:dyDescent="0.3">
      <c r="B49" s="151" t="s">
        <v>34</v>
      </c>
      <c r="C49" s="93"/>
      <c r="D49" s="150"/>
      <c r="E49" s="106"/>
      <c r="F49" s="106"/>
      <c r="G49" s="106"/>
      <c r="H49" s="106"/>
      <c r="AI49" s="110"/>
      <c r="AJ49" s="126"/>
      <c r="AK49" s="126"/>
      <c r="AL49" s="126"/>
      <c r="AM49" s="126"/>
      <c r="AN49" s="126"/>
      <c r="AO49" s="126"/>
    </row>
    <row r="50" spans="2:42" ht="22.5" customHeight="1" x14ac:dyDescent="0.25">
      <c r="B50" s="93" t="s">
        <v>35</v>
      </c>
      <c r="C50" s="100">
        <v>1</v>
      </c>
      <c r="E50" s="152"/>
      <c r="G50" s="101" t="s">
        <v>36</v>
      </c>
      <c r="H50" s="153">
        <v>1</v>
      </c>
      <c r="I50" s="102"/>
      <c r="J50" s="103"/>
      <c r="K50" s="103"/>
      <c r="AI50" s="110"/>
      <c r="AJ50" s="126"/>
      <c r="AK50" s="126"/>
      <c r="AL50" s="126"/>
      <c r="AM50" s="126"/>
      <c r="AN50" s="126"/>
      <c r="AO50" s="126"/>
    </row>
    <row r="51" spans="2:42" ht="22.5" customHeight="1" x14ac:dyDescent="0.25">
      <c r="B51" s="93" t="s">
        <v>37</v>
      </c>
      <c r="C51" s="153">
        <v>0</v>
      </c>
      <c r="E51" s="152"/>
      <c r="G51" s="101" t="s">
        <v>107</v>
      </c>
      <c r="H51" s="153">
        <v>0</v>
      </c>
      <c r="I51" s="102"/>
      <c r="J51" s="103"/>
      <c r="K51" s="103"/>
      <c r="AI51" s="110"/>
      <c r="AJ51" s="126"/>
      <c r="AK51" s="126"/>
      <c r="AL51" s="126"/>
      <c r="AM51" s="126"/>
      <c r="AN51" s="126"/>
      <c r="AO51" s="126"/>
    </row>
    <row r="52" spans="2:42" ht="22.5" customHeight="1" x14ac:dyDescent="0.25">
      <c r="C52" s="93"/>
      <c r="D52" s="150"/>
      <c r="E52" s="106"/>
      <c r="F52" s="106"/>
      <c r="G52" s="106"/>
      <c r="H52" s="106"/>
      <c r="AI52" s="110"/>
      <c r="AJ52" s="126"/>
      <c r="AK52" s="126"/>
      <c r="AL52" s="126"/>
      <c r="AM52" s="126"/>
      <c r="AN52" s="126"/>
      <c r="AO52" s="126"/>
    </row>
    <row r="53" spans="2:42" ht="22.5" customHeight="1" x14ac:dyDescent="0.25">
      <c r="B53" s="232" t="s">
        <v>38</v>
      </c>
      <c r="C53" s="233" t="s">
        <v>55</v>
      </c>
      <c r="D53" s="233" t="s">
        <v>108</v>
      </c>
      <c r="E53" s="234"/>
      <c r="F53" s="233" t="s">
        <v>39</v>
      </c>
      <c r="G53" s="235" t="s">
        <v>40</v>
      </c>
      <c r="H53" s="233" t="s">
        <v>41</v>
      </c>
      <c r="I53" s="233" t="s">
        <v>42</v>
      </c>
      <c r="J53" s="236" t="s">
        <v>43</v>
      </c>
      <c r="AI53" s="110"/>
      <c r="AJ53" s="126"/>
      <c r="AK53" s="126"/>
      <c r="AL53" s="126"/>
      <c r="AM53" s="126"/>
      <c r="AN53" s="126"/>
      <c r="AO53" s="126"/>
    </row>
    <row r="54" spans="2:42" ht="22.5" customHeight="1" x14ac:dyDescent="0.25">
      <c r="B54" s="107" t="s">
        <v>44</v>
      </c>
      <c r="C54" s="237">
        <v>110</v>
      </c>
      <c r="D54" s="237">
        <f>C$50*H$50</f>
        <v>1</v>
      </c>
      <c r="E54" s="155"/>
      <c r="F54" s="238">
        <f>ROUNDUP(((C54*D54)/60),0)</f>
        <v>2</v>
      </c>
      <c r="G54" s="239"/>
      <c r="H54" s="240"/>
      <c r="I54" s="240"/>
      <c r="J54" s="154"/>
      <c r="K54" s="93" t="s">
        <v>45</v>
      </c>
      <c r="AI54" s="110"/>
      <c r="AJ54" s="126"/>
      <c r="AK54" s="126"/>
      <c r="AL54" s="126"/>
      <c r="AM54" s="126"/>
      <c r="AN54" s="126"/>
      <c r="AO54" s="126"/>
    </row>
    <row r="55" spans="2:42" s="50" customFormat="1" ht="22.5" customHeight="1" x14ac:dyDescent="0.25">
      <c r="B55" s="242" t="s">
        <v>46</v>
      </c>
      <c r="C55" s="243">
        <v>140</v>
      </c>
      <c r="D55" s="243">
        <f t="shared" ref="D55:D58" si="0">C$50*H$50</f>
        <v>1</v>
      </c>
      <c r="E55" s="244"/>
      <c r="F55" s="245"/>
      <c r="G55" s="241">
        <f>ROUNDUP(((C55*D55)/60),0)</f>
        <v>3</v>
      </c>
      <c r="H55" s="245"/>
      <c r="I55" s="245"/>
      <c r="J55" s="246"/>
      <c r="K55" s="247" t="s">
        <v>138</v>
      </c>
      <c r="L55" s="248"/>
      <c r="AH55" s="46"/>
      <c r="AI55" s="249"/>
      <c r="AJ55" s="250"/>
      <c r="AK55" s="250"/>
      <c r="AL55" s="250"/>
      <c r="AM55" s="250"/>
      <c r="AN55" s="250"/>
      <c r="AO55" s="250"/>
      <c r="AP55" s="251"/>
    </row>
    <row r="56" spans="2:42" ht="22.5" customHeight="1" x14ac:dyDescent="0.25">
      <c r="B56" s="107" t="s">
        <v>47</v>
      </c>
      <c r="C56" s="237">
        <v>170</v>
      </c>
      <c r="D56" s="237">
        <f t="shared" si="0"/>
        <v>1</v>
      </c>
      <c r="E56" s="155"/>
      <c r="F56" s="240"/>
      <c r="G56" s="239"/>
      <c r="H56" s="238">
        <f>ROUNDUP(((C56*D56)/60),0)</f>
        <v>3</v>
      </c>
      <c r="I56" s="240"/>
      <c r="J56" s="154"/>
      <c r="K56" s="93" t="s">
        <v>48</v>
      </c>
      <c r="AI56" s="110"/>
      <c r="AJ56" s="126"/>
      <c r="AK56" s="126"/>
      <c r="AL56" s="126"/>
      <c r="AM56" s="126"/>
      <c r="AN56" s="126"/>
      <c r="AO56" s="126"/>
    </row>
    <row r="57" spans="2:42" ht="22.5" customHeight="1" x14ac:dyDescent="0.25">
      <c r="B57" s="107" t="s">
        <v>49</v>
      </c>
      <c r="C57" s="237">
        <v>230</v>
      </c>
      <c r="D57" s="237">
        <f t="shared" si="0"/>
        <v>1</v>
      </c>
      <c r="E57" s="155"/>
      <c r="F57" s="240"/>
      <c r="G57" s="239"/>
      <c r="H57" s="240"/>
      <c r="I57" s="238">
        <f>ROUNDUP(((C57*D57)/60),0)</f>
        <v>4</v>
      </c>
      <c r="J57" s="154"/>
      <c r="K57" s="93" t="s">
        <v>50</v>
      </c>
      <c r="AI57" s="110"/>
      <c r="AJ57" s="126"/>
      <c r="AK57" s="126"/>
      <c r="AL57" s="126"/>
      <c r="AM57" s="126"/>
      <c r="AN57" s="126"/>
      <c r="AO57" s="126"/>
    </row>
    <row r="58" spans="2:42" ht="22.5" customHeight="1" x14ac:dyDescent="0.25">
      <c r="B58" s="107" t="s">
        <v>51</v>
      </c>
      <c r="C58" s="237"/>
      <c r="D58" s="237">
        <f t="shared" si="0"/>
        <v>1</v>
      </c>
      <c r="E58" s="155"/>
      <c r="F58" s="240"/>
      <c r="G58" s="239"/>
      <c r="H58" s="240"/>
      <c r="I58" s="240"/>
      <c r="J58" s="156">
        <f>ROUNDUP(((C58*D58)/60),0)</f>
        <v>0</v>
      </c>
      <c r="K58" s="2" t="s">
        <v>51</v>
      </c>
      <c r="O58" s="203"/>
      <c r="P58" s="203"/>
      <c r="Q58" s="203"/>
      <c r="R58" s="203"/>
      <c r="AI58" s="110"/>
      <c r="AJ58" s="126"/>
      <c r="AK58" s="126"/>
      <c r="AL58" s="126"/>
      <c r="AM58" s="126"/>
      <c r="AN58" s="126"/>
      <c r="AO58" s="126"/>
    </row>
    <row r="59" spans="2:42" ht="22.5" customHeight="1" x14ac:dyDescent="0.25">
      <c r="B59" s="107" t="s">
        <v>52</v>
      </c>
      <c r="C59" s="237">
        <v>75</v>
      </c>
      <c r="D59" s="237">
        <f>H51</f>
        <v>0</v>
      </c>
      <c r="E59" s="155"/>
      <c r="F59" s="238">
        <f t="shared" ref="F59:J60" si="1">ROUNDUP((($C59*$D59)/60),0)</f>
        <v>0</v>
      </c>
      <c r="G59" s="241">
        <f t="shared" si="1"/>
        <v>0</v>
      </c>
      <c r="H59" s="238">
        <f t="shared" si="1"/>
        <v>0</v>
      </c>
      <c r="I59" s="238">
        <f t="shared" si="1"/>
        <v>0</v>
      </c>
      <c r="J59" s="156">
        <f t="shared" si="1"/>
        <v>0</v>
      </c>
      <c r="K59" s="112" t="s">
        <v>53</v>
      </c>
      <c r="AI59" s="110"/>
      <c r="AJ59" s="126"/>
      <c r="AK59" s="126"/>
      <c r="AL59" s="126"/>
      <c r="AM59" s="126"/>
      <c r="AN59" s="126"/>
      <c r="AO59" s="126"/>
    </row>
    <row r="60" spans="2:42" ht="22.5" customHeight="1" x14ac:dyDescent="0.25">
      <c r="B60" s="113" t="s">
        <v>54</v>
      </c>
      <c r="C60" s="114">
        <v>40</v>
      </c>
      <c r="D60" s="114">
        <f>C51</f>
        <v>0</v>
      </c>
      <c r="E60" s="157"/>
      <c r="F60" s="158">
        <f t="shared" si="1"/>
        <v>0</v>
      </c>
      <c r="G60" s="159">
        <f t="shared" si="1"/>
        <v>0</v>
      </c>
      <c r="H60" s="158">
        <f t="shared" si="1"/>
        <v>0</v>
      </c>
      <c r="I60" s="158">
        <f t="shared" si="1"/>
        <v>0</v>
      </c>
      <c r="J60" s="160">
        <f t="shared" si="1"/>
        <v>0</v>
      </c>
      <c r="K60" s="112" t="s">
        <v>109</v>
      </c>
      <c r="AI60" s="110"/>
      <c r="AJ60" s="126"/>
      <c r="AK60" s="126"/>
      <c r="AL60" s="126"/>
      <c r="AM60" s="126"/>
      <c r="AN60" s="126"/>
      <c r="AO60" s="126"/>
    </row>
    <row r="61" spans="2:42" ht="22.5" customHeight="1" x14ac:dyDescent="0.25">
      <c r="B61" s="225"/>
      <c r="C61" s="226"/>
      <c r="D61" s="227" t="s">
        <v>110</v>
      </c>
      <c r="E61" s="228"/>
      <c r="F61" s="229">
        <f>SUM(F54:F60)+2</f>
        <v>4</v>
      </c>
      <c r="G61" s="230">
        <f t="shared" ref="G61:J61" si="2">SUM(G54:G60)+2</f>
        <v>5</v>
      </c>
      <c r="H61" s="229">
        <f t="shared" si="2"/>
        <v>5</v>
      </c>
      <c r="I61" s="229">
        <f t="shared" si="2"/>
        <v>6</v>
      </c>
      <c r="J61" s="231">
        <f t="shared" si="2"/>
        <v>2</v>
      </c>
      <c r="K61" s="161" t="s">
        <v>111</v>
      </c>
      <c r="AI61" s="110"/>
      <c r="AJ61" s="126"/>
      <c r="AK61" s="126"/>
      <c r="AL61" s="126"/>
      <c r="AM61" s="126"/>
      <c r="AN61" s="126"/>
      <c r="AO61" s="126"/>
    </row>
    <row r="62" spans="2:42" ht="17.25" customHeight="1" x14ac:dyDescent="0.25">
      <c r="B62" s="93"/>
      <c r="C62" s="115"/>
      <c r="D62" s="162"/>
      <c r="E62" s="163"/>
      <c r="F62" s="116"/>
      <c r="G62" s="117"/>
      <c r="H62" s="116"/>
      <c r="I62" s="116"/>
      <c r="J62" s="116"/>
      <c r="K62" s="118"/>
      <c r="AI62" s="110"/>
      <c r="AJ62" s="126"/>
      <c r="AK62" s="126"/>
      <c r="AL62" s="126"/>
      <c r="AM62" s="126"/>
      <c r="AN62" s="126"/>
      <c r="AO62" s="126"/>
    </row>
    <row r="63" spans="2:42" ht="22.5" customHeight="1" x14ac:dyDescent="0.3">
      <c r="B63" s="93"/>
      <c r="C63" s="115"/>
      <c r="D63" s="164"/>
      <c r="E63" s="164"/>
      <c r="F63" s="123"/>
      <c r="G63" s="123"/>
      <c r="H63" s="123"/>
      <c r="I63" s="123"/>
      <c r="J63" s="123"/>
      <c r="K63" s="118"/>
      <c r="M63" s="202" t="s">
        <v>113</v>
      </c>
      <c r="N63" s="173"/>
      <c r="O63" s="174" t="str">
        <f>Rates!C30</f>
        <v>UW Internal Rates With Additional Labor</v>
      </c>
      <c r="P63" s="173"/>
      <c r="Q63" s="173"/>
      <c r="R63" s="173"/>
      <c r="S63" s="173"/>
      <c r="T63" s="175"/>
      <c r="U63" s="176"/>
      <c r="AB63" s="165"/>
      <c r="AC63" s="166"/>
      <c r="AD63" s="166"/>
      <c r="AE63" s="166"/>
      <c r="AF63" s="166"/>
      <c r="AG63" s="166"/>
      <c r="AI63" s="110"/>
      <c r="AJ63" s="126"/>
      <c r="AK63" s="126"/>
      <c r="AL63" s="126"/>
      <c r="AM63" s="126"/>
      <c r="AN63" s="126"/>
      <c r="AO63" s="126"/>
    </row>
    <row r="64" spans="2:42" ht="22.5" customHeight="1" x14ac:dyDescent="0.25">
      <c r="B64" s="93" t="s">
        <v>112</v>
      </c>
      <c r="C64" s="115"/>
      <c r="D64" s="119"/>
      <c r="E64" s="167"/>
      <c r="F64" s="120"/>
      <c r="G64" s="121"/>
      <c r="H64" s="120"/>
      <c r="I64" s="120"/>
      <c r="J64" s="120"/>
      <c r="K64" s="118"/>
      <c r="M64" s="177"/>
      <c r="N64" s="171"/>
      <c r="O64" s="172" t="str">
        <f>Rates!E14</f>
        <v>TSQA</v>
      </c>
      <c r="P64" s="172" t="str">
        <f>Rates!F14</f>
        <v>TSQV</v>
      </c>
      <c r="Q64" s="172" t="str">
        <f>Rates!G14</f>
        <v>Exploris</v>
      </c>
      <c r="R64" s="172" t="str">
        <f>Rates!H14</f>
        <v>Elite</v>
      </c>
      <c r="S64" s="172" t="str">
        <f>Rates!I14</f>
        <v>QE +</v>
      </c>
      <c r="T64" s="172" t="str">
        <f>Rates!J14</f>
        <v>Fusion</v>
      </c>
      <c r="U64" s="178" t="str">
        <f>Rates!K14</f>
        <v>Lumos</v>
      </c>
      <c r="AB64" s="168"/>
      <c r="AC64" s="120"/>
      <c r="AD64" s="120"/>
      <c r="AE64" s="120"/>
      <c r="AF64" s="120"/>
      <c r="AG64" s="120"/>
      <c r="AI64" s="110"/>
      <c r="AJ64" s="126"/>
      <c r="AK64" s="126"/>
      <c r="AL64" s="126"/>
      <c r="AM64" s="126"/>
      <c r="AN64" s="126"/>
      <c r="AO64" s="126"/>
    </row>
    <row r="65" spans="2:41" ht="22.5" customHeight="1" x14ac:dyDescent="0.25">
      <c r="B65" s="93"/>
      <c r="C65" s="115"/>
      <c r="D65" s="119"/>
      <c r="E65" s="167"/>
      <c r="F65" s="120"/>
      <c r="G65" s="121"/>
      <c r="H65" s="120"/>
      <c r="I65" s="120"/>
      <c r="J65" s="120"/>
      <c r="K65" s="118"/>
      <c r="M65" s="179"/>
      <c r="N65" s="199" t="s">
        <v>114</v>
      </c>
      <c r="O65" s="200">
        <f>Rates!E33</f>
        <v>27</v>
      </c>
      <c r="P65" s="200">
        <f>Rates!F33</f>
        <v>18</v>
      </c>
      <c r="Q65" s="200">
        <f>Rates!G33</f>
        <v>31</v>
      </c>
      <c r="R65" s="200">
        <f>Rates!H33</f>
        <v>24</v>
      </c>
      <c r="S65" s="200">
        <f>Rates!I33</f>
        <v>31</v>
      </c>
      <c r="T65" s="200">
        <f>Rates!J33</f>
        <v>31</v>
      </c>
      <c r="U65" s="201">
        <f>Rates!K33</f>
        <v>31</v>
      </c>
      <c r="AB65" s="168"/>
      <c r="AC65" s="120"/>
      <c r="AD65" s="120"/>
      <c r="AE65" s="120"/>
      <c r="AF65" s="120"/>
      <c r="AG65" s="120"/>
      <c r="AI65" s="110"/>
      <c r="AJ65" s="126"/>
      <c r="AK65" s="126"/>
      <c r="AL65" s="126"/>
      <c r="AM65" s="126"/>
      <c r="AN65" s="126"/>
      <c r="AO65" s="126"/>
    </row>
    <row r="66" spans="2:41" ht="22.5" customHeight="1" x14ac:dyDescent="0.25">
      <c r="B66" s="93"/>
      <c r="C66" s="115"/>
      <c r="D66" s="115"/>
      <c r="E66" s="93"/>
      <c r="F66" s="29"/>
      <c r="G66" s="122"/>
      <c r="H66" s="122"/>
      <c r="I66" s="122"/>
      <c r="J66" s="122"/>
      <c r="K66" s="118"/>
      <c r="M66" s="179"/>
      <c r="N66" s="199" t="s">
        <v>115</v>
      </c>
      <c r="O66" s="200">
        <f>Rates!E38</f>
        <v>25</v>
      </c>
      <c r="P66" s="200">
        <f>Rates!F38</f>
        <v>25</v>
      </c>
      <c r="Q66" s="200">
        <f>Rates!G38</f>
        <v>25</v>
      </c>
      <c r="R66" s="200">
        <f>Rates!H38</f>
        <v>25</v>
      </c>
      <c r="S66" s="200">
        <f>Rates!I38</f>
        <v>25</v>
      </c>
      <c r="T66" s="200">
        <f>Rates!J38</f>
        <v>25</v>
      </c>
      <c r="U66" s="201">
        <f>Rates!K38</f>
        <v>25</v>
      </c>
      <c r="AI66" s="110"/>
      <c r="AJ66" s="110"/>
      <c r="AK66" s="110"/>
      <c r="AL66" s="110"/>
      <c r="AM66" s="110"/>
      <c r="AN66" s="110"/>
      <c r="AO66" s="110"/>
    </row>
    <row r="67" spans="2:41" ht="22.5" customHeight="1" x14ac:dyDescent="0.3">
      <c r="B67" s="95" t="s">
        <v>116</v>
      </c>
      <c r="C67" s="124" t="s">
        <v>117</v>
      </c>
      <c r="D67" s="93"/>
      <c r="M67" s="180" t="s">
        <v>118</v>
      </c>
      <c r="N67" s="181"/>
      <c r="O67" s="182"/>
      <c r="P67" s="182"/>
      <c r="Q67" s="182"/>
      <c r="R67" s="182"/>
      <c r="S67" s="182"/>
      <c r="T67" s="182"/>
      <c r="U67" s="183"/>
      <c r="AB67" s="165"/>
      <c r="AC67" s="165"/>
      <c r="AD67" s="165"/>
      <c r="AE67" s="165"/>
      <c r="AF67" s="165"/>
      <c r="AG67" s="165"/>
      <c r="AI67" s="110"/>
      <c r="AJ67" s="126"/>
      <c r="AK67" s="126"/>
      <c r="AL67" s="126"/>
      <c r="AM67" s="126"/>
      <c r="AN67" s="126"/>
      <c r="AO67" s="126"/>
    </row>
    <row r="68" spans="2:41" ht="22.5" customHeight="1" x14ac:dyDescent="0.25">
      <c r="B68" s="93" t="s">
        <v>119</v>
      </c>
      <c r="C68" s="101" t="s">
        <v>120</v>
      </c>
      <c r="D68" s="204"/>
      <c r="E68" s="204"/>
      <c r="F68" s="101" t="s">
        <v>121</v>
      </c>
      <c r="G68" s="145"/>
      <c r="M68" s="184" t="s">
        <v>39</v>
      </c>
      <c r="N68" s="181"/>
      <c r="O68" s="185">
        <f t="shared" ref="O68:U68" si="3">$F$61*O$65+O$66</f>
        <v>133</v>
      </c>
      <c r="P68" s="185">
        <f t="shared" si="3"/>
        <v>97</v>
      </c>
      <c r="Q68" s="185">
        <f t="shared" si="3"/>
        <v>149</v>
      </c>
      <c r="R68" s="185">
        <f t="shared" si="3"/>
        <v>121</v>
      </c>
      <c r="S68" s="185">
        <f t="shared" si="3"/>
        <v>149</v>
      </c>
      <c r="T68" s="185">
        <f t="shared" si="3"/>
        <v>149</v>
      </c>
      <c r="U68" s="186">
        <f t="shared" si="3"/>
        <v>149</v>
      </c>
      <c r="AB68" s="165"/>
      <c r="AC68" s="166"/>
      <c r="AD68" s="166"/>
      <c r="AE68" s="166"/>
      <c r="AF68" s="166"/>
      <c r="AG68" s="166"/>
      <c r="AI68" s="110"/>
      <c r="AJ68" s="126"/>
      <c r="AK68" s="126"/>
      <c r="AL68" s="126"/>
      <c r="AM68" s="126"/>
      <c r="AN68" s="126"/>
      <c r="AO68" s="126"/>
    </row>
    <row r="69" spans="2:41" ht="22.5" customHeight="1" x14ac:dyDescent="0.25">
      <c r="B69" s="93" t="s">
        <v>122</v>
      </c>
      <c r="C69" s="101" t="s">
        <v>123</v>
      </c>
      <c r="D69" s="169"/>
      <c r="M69" s="187" t="s">
        <v>40</v>
      </c>
      <c r="N69" s="188"/>
      <c r="O69" s="189">
        <f t="shared" ref="O69:U69" si="4">$G$61*O$65+O$66</f>
        <v>160</v>
      </c>
      <c r="P69" s="189">
        <f t="shared" si="4"/>
        <v>115</v>
      </c>
      <c r="Q69" s="189">
        <f t="shared" si="4"/>
        <v>180</v>
      </c>
      <c r="R69" s="189">
        <f t="shared" si="4"/>
        <v>145</v>
      </c>
      <c r="S69" s="189">
        <f t="shared" si="4"/>
        <v>180</v>
      </c>
      <c r="T69" s="189">
        <f t="shared" si="4"/>
        <v>180</v>
      </c>
      <c r="U69" s="190">
        <f t="shared" si="4"/>
        <v>180</v>
      </c>
      <c r="AB69" s="168"/>
      <c r="AC69" s="120"/>
      <c r="AD69" s="120"/>
      <c r="AE69" s="120"/>
      <c r="AF69" s="120"/>
      <c r="AG69" s="120"/>
      <c r="AI69" s="110"/>
      <c r="AJ69" s="126"/>
      <c r="AK69" s="126"/>
      <c r="AL69" s="126"/>
      <c r="AM69" s="126"/>
      <c r="AN69" s="126"/>
      <c r="AO69" s="126"/>
    </row>
    <row r="70" spans="2:41" ht="22.5" customHeight="1" x14ac:dyDescent="0.25">
      <c r="B70" s="93"/>
      <c r="C70" s="101" t="s">
        <v>120</v>
      </c>
      <c r="D70" s="205"/>
      <c r="E70" s="205"/>
      <c r="F70" s="101" t="s">
        <v>121</v>
      </c>
      <c r="G70" s="145"/>
      <c r="M70" s="184" t="s">
        <v>41</v>
      </c>
      <c r="N70" s="181"/>
      <c r="O70" s="185">
        <f t="shared" ref="O70:U70" si="5">$H$61*O$65+O$66</f>
        <v>160</v>
      </c>
      <c r="P70" s="185">
        <f t="shared" si="5"/>
        <v>115</v>
      </c>
      <c r="Q70" s="185">
        <f t="shared" si="5"/>
        <v>180</v>
      </c>
      <c r="R70" s="185">
        <f t="shared" si="5"/>
        <v>145</v>
      </c>
      <c r="S70" s="185">
        <f t="shared" si="5"/>
        <v>180</v>
      </c>
      <c r="T70" s="185">
        <f t="shared" si="5"/>
        <v>180</v>
      </c>
      <c r="U70" s="186">
        <f t="shared" si="5"/>
        <v>180</v>
      </c>
      <c r="AB70" s="168"/>
      <c r="AC70" s="120"/>
      <c r="AD70" s="120"/>
      <c r="AE70" s="120"/>
      <c r="AF70" s="120"/>
      <c r="AG70" s="120"/>
      <c r="AI70" s="110"/>
      <c r="AJ70" s="126"/>
      <c r="AK70" s="126"/>
      <c r="AL70" s="126"/>
      <c r="AM70" s="126"/>
      <c r="AN70" s="126"/>
      <c r="AO70" s="126"/>
    </row>
    <row r="71" spans="2:41" ht="22.5" customHeight="1" x14ac:dyDescent="0.25">
      <c r="B71" s="93" t="s">
        <v>124</v>
      </c>
      <c r="C71" s="93"/>
      <c r="D71" s="206"/>
      <c r="E71" s="206"/>
      <c r="F71" s="206"/>
      <c r="G71" s="206"/>
      <c r="H71" s="206"/>
      <c r="M71" s="184" t="s">
        <v>42</v>
      </c>
      <c r="N71" s="181"/>
      <c r="O71" s="185">
        <f t="shared" ref="O71:U71" si="6">$I$61*O$65+O$66</f>
        <v>187</v>
      </c>
      <c r="P71" s="185">
        <f t="shared" si="6"/>
        <v>133</v>
      </c>
      <c r="Q71" s="185">
        <f t="shared" si="6"/>
        <v>211</v>
      </c>
      <c r="R71" s="185">
        <f t="shared" si="6"/>
        <v>169</v>
      </c>
      <c r="S71" s="185">
        <f t="shared" si="6"/>
        <v>211</v>
      </c>
      <c r="T71" s="185">
        <f t="shared" si="6"/>
        <v>211</v>
      </c>
      <c r="U71" s="186">
        <f t="shared" si="6"/>
        <v>211</v>
      </c>
      <c r="AB71" s="168"/>
      <c r="AC71" s="120"/>
      <c r="AD71" s="120"/>
      <c r="AE71" s="120"/>
      <c r="AF71" s="120"/>
      <c r="AG71" s="120"/>
      <c r="AI71" s="110"/>
      <c r="AJ71" s="126"/>
      <c r="AK71" s="126"/>
      <c r="AL71" s="126"/>
      <c r="AM71" s="126"/>
      <c r="AN71" s="126"/>
      <c r="AO71" s="126"/>
    </row>
    <row r="72" spans="2:41" ht="22.5" customHeight="1" x14ac:dyDescent="0.25">
      <c r="B72" s="93"/>
      <c r="C72" s="93"/>
      <c r="D72" s="93"/>
      <c r="M72" s="184" t="s">
        <v>43</v>
      </c>
      <c r="N72" s="181"/>
      <c r="O72" s="185">
        <f t="shared" ref="O72:U72" si="7">$J$61*O$65+O$66</f>
        <v>79</v>
      </c>
      <c r="P72" s="185">
        <f t="shared" si="7"/>
        <v>61</v>
      </c>
      <c r="Q72" s="185">
        <f t="shared" si="7"/>
        <v>87</v>
      </c>
      <c r="R72" s="185">
        <f t="shared" si="7"/>
        <v>73</v>
      </c>
      <c r="S72" s="185">
        <f t="shared" si="7"/>
        <v>87</v>
      </c>
      <c r="T72" s="185">
        <f t="shared" si="7"/>
        <v>87</v>
      </c>
      <c r="U72" s="186">
        <f t="shared" si="7"/>
        <v>87</v>
      </c>
      <c r="AB72" s="168"/>
      <c r="AC72" s="120"/>
      <c r="AD72" s="120"/>
      <c r="AE72" s="120"/>
      <c r="AF72" s="120"/>
      <c r="AG72" s="120"/>
      <c r="AI72" s="110"/>
      <c r="AJ72" s="126"/>
      <c r="AK72" s="126"/>
      <c r="AL72" s="126"/>
      <c r="AM72" s="126"/>
      <c r="AN72" s="126"/>
      <c r="AO72" s="126"/>
    </row>
    <row r="73" spans="2:41" ht="22.5" customHeight="1" thickBot="1" x14ac:dyDescent="0.3">
      <c r="B73" s="139"/>
      <c r="C73" s="144"/>
      <c r="D73" s="144"/>
      <c r="E73" s="139"/>
      <c r="F73" s="139"/>
      <c r="G73" s="139"/>
      <c r="H73" s="139"/>
      <c r="I73" s="139"/>
      <c r="M73" s="191" t="s">
        <v>125</v>
      </c>
      <c r="N73" s="192"/>
      <c r="O73" s="192"/>
      <c r="P73" s="192"/>
      <c r="Q73" s="192"/>
      <c r="R73" s="192"/>
      <c r="S73" s="192"/>
      <c r="T73" s="192"/>
      <c r="U73" s="193"/>
      <c r="AB73" s="168"/>
      <c r="AC73" s="120"/>
      <c r="AD73" s="120"/>
      <c r="AE73" s="120"/>
      <c r="AF73" s="120"/>
      <c r="AG73" s="120"/>
      <c r="AI73" s="110"/>
      <c r="AJ73" s="126"/>
      <c r="AK73" s="126"/>
      <c r="AL73" s="126"/>
      <c r="AM73" s="126"/>
      <c r="AN73" s="126"/>
      <c r="AO73" s="126"/>
    </row>
    <row r="74" spans="2:41" x14ac:dyDescent="0.25">
      <c r="B74" s="95" t="s">
        <v>126</v>
      </c>
      <c r="C74" s="93"/>
      <c r="D74" s="137"/>
      <c r="M74" s="191" t="s">
        <v>127</v>
      </c>
      <c r="N74" s="192"/>
      <c r="O74" s="192"/>
      <c r="P74" s="192"/>
      <c r="Q74" s="192"/>
      <c r="R74" s="192"/>
      <c r="S74" s="192"/>
      <c r="T74" s="192"/>
      <c r="U74" s="193"/>
      <c r="AB74" s="168"/>
      <c r="AC74" s="120"/>
      <c r="AD74" s="120"/>
      <c r="AE74" s="120"/>
      <c r="AF74" s="120"/>
      <c r="AG74" s="120"/>
      <c r="AI74" s="110"/>
      <c r="AJ74" s="126"/>
      <c r="AK74" s="126"/>
      <c r="AL74" s="126"/>
      <c r="AM74" s="126"/>
      <c r="AN74" s="126"/>
      <c r="AO74" s="126"/>
    </row>
    <row r="75" spans="2:41" ht="22.5" customHeight="1" x14ac:dyDescent="0.25">
      <c r="B75" s="93" t="s">
        <v>128</v>
      </c>
      <c r="M75" s="194" t="s">
        <v>129</v>
      </c>
      <c r="N75" s="195"/>
      <c r="O75" s="195"/>
      <c r="P75" s="192"/>
      <c r="Q75" s="192"/>
      <c r="R75" s="192"/>
      <c r="S75" s="192"/>
      <c r="T75" s="192"/>
      <c r="U75" s="193"/>
      <c r="AI75" s="110"/>
      <c r="AJ75" s="126"/>
      <c r="AK75" s="126"/>
      <c r="AL75" s="126"/>
      <c r="AM75" s="126"/>
      <c r="AN75" s="126"/>
      <c r="AO75" s="126"/>
    </row>
    <row r="76" spans="2:41" ht="22.5" customHeight="1" x14ac:dyDescent="0.25">
      <c r="B76" s="93" t="s">
        <v>130</v>
      </c>
      <c r="M76" s="196" t="s">
        <v>131</v>
      </c>
      <c r="N76" s="197"/>
      <c r="O76" s="197"/>
      <c r="P76" s="146"/>
      <c r="Q76" s="146"/>
      <c r="R76" s="146"/>
      <c r="S76" s="146"/>
      <c r="T76" s="146"/>
      <c r="U76" s="198"/>
      <c r="AB76" s="165"/>
      <c r="AC76" s="165"/>
      <c r="AD76" s="165"/>
      <c r="AE76" s="165"/>
      <c r="AF76" s="165"/>
      <c r="AG76" s="165"/>
      <c r="AI76" s="110"/>
      <c r="AJ76" s="126"/>
      <c r="AK76" s="126"/>
      <c r="AL76" s="126"/>
      <c r="AM76" s="126"/>
      <c r="AN76" s="126"/>
      <c r="AO76" s="126"/>
    </row>
    <row r="77" spans="2:41" ht="22.5" customHeight="1" x14ac:dyDescent="0.25">
      <c r="B77" s="93" t="s">
        <v>132</v>
      </c>
      <c r="C77" s="93"/>
      <c r="D77" s="207">
        <f>C23</f>
        <v>0</v>
      </c>
      <c r="E77" s="207"/>
      <c r="F77" s="207"/>
      <c r="G77" s="207"/>
      <c r="H77" s="207"/>
      <c r="N77" s="129"/>
      <c r="O77" s="129"/>
      <c r="AB77" s="165"/>
      <c r="AC77" s="166"/>
      <c r="AD77" s="166"/>
      <c r="AE77" s="166"/>
      <c r="AF77" s="166"/>
      <c r="AG77" s="166"/>
      <c r="AI77" s="110"/>
      <c r="AJ77" s="126"/>
      <c r="AK77" s="126"/>
      <c r="AL77" s="126"/>
      <c r="AM77" s="126"/>
      <c r="AN77" s="126"/>
      <c r="AO77" s="126"/>
    </row>
    <row r="78" spans="2:41" ht="22.5" customHeight="1" x14ac:dyDescent="0.25">
      <c r="B78" s="93" t="s">
        <v>133</v>
      </c>
      <c r="M78" s="129"/>
      <c r="N78" s="129"/>
      <c r="O78" s="129"/>
      <c r="AB78" s="168"/>
      <c r="AC78" s="120"/>
      <c r="AD78" s="120"/>
      <c r="AE78" s="120"/>
      <c r="AF78" s="120"/>
      <c r="AG78" s="120"/>
      <c r="AI78" s="110"/>
      <c r="AJ78" s="126"/>
      <c r="AK78" s="126"/>
      <c r="AL78" s="126"/>
      <c r="AM78" s="126"/>
      <c r="AN78" s="126"/>
      <c r="AO78" s="126"/>
    </row>
    <row r="79" spans="2:41" ht="22.5" customHeight="1" x14ac:dyDescent="0.25">
      <c r="AB79" s="168"/>
      <c r="AC79" s="120"/>
      <c r="AD79" s="120"/>
      <c r="AE79" s="120"/>
      <c r="AF79" s="120"/>
      <c r="AG79" s="120"/>
      <c r="AI79" s="110"/>
      <c r="AJ79" s="126"/>
      <c r="AK79" s="126"/>
      <c r="AL79" s="126"/>
      <c r="AM79" s="126"/>
      <c r="AN79" s="126"/>
      <c r="AO79" s="126"/>
    </row>
    <row r="80" spans="2:41" ht="22.5" customHeight="1" x14ac:dyDescent="0.25">
      <c r="AB80" s="168"/>
      <c r="AC80" s="120"/>
      <c r="AD80" s="120"/>
      <c r="AE80" s="120"/>
      <c r="AF80" s="120"/>
      <c r="AG80" s="120"/>
      <c r="AI80" s="110"/>
      <c r="AJ80" s="126"/>
      <c r="AK80" s="126"/>
      <c r="AL80" s="126"/>
      <c r="AM80" s="126"/>
      <c r="AN80" s="126"/>
      <c r="AO80" s="126"/>
    </row>
    <row r="81" spans="2:41" ht="22.5" customHeight="1" x14ac:dyDescent="0.25">
      <c r="C81" s="2" t="s">
        <v>134</v>
      </c>
      <c r="E81" s="146"/>
      <c r="F81" s="146"/>
      <c r="G81" s="146"/>
      <c r="H81" s="146"/>
      <c r="I81" s="146"/>
      <c r="AB81" s="168"/>
      <c r="AC81" s="120"/>
      <c r="AD81" s="120"/>
      <c r="AE81" s="120"/>
      <c r="AF81" s="120"/>
      <c r="AG81" s="120"/>
      <c r="AI81" s="110"/>
      <c r="AJ81" s="126"/>
      <c r="AK81" s="126"/>
      <c r="AL81" s="126"/>
      <c r="AM81" s="126"/>
      <c r="AN81" s="126"/>
      <c r="AO81" s="126"/>
    </row>
    <row r="82" spans="2:41" ht="22.5" customHeight="1" x14ac:dyDescent="0.25">
      <c r="AB82" s="168"/>
      <c r="AC82" s="120"/>
      <c r="AD82" s="120"/>
      <c r="AE82" s="120"/>
      <c r="AF82" s="120"/>
      <c r="AG82" s="120"/>
      <c r="AI82" s="110"/>
      <c r="AJ82" s="126"/>
      <c r="AK82" s="126"/>
      <c r="AL82" s="126"/>
      <c r="AM82" s="126"/>
      <c r="AN82" s="126"/>
      <c r="AO82" s="126"/>
    </row>
    <row r="83" spans="2:41" ht="22.5" customHeight="1" x14ac:dyDescent="0.25">
      <c r="C83" s="146"/>
      <c r="D83" s="146"/>
      <c r="E83" s="146"/>
      <c r="F83" s="146"/>
      <c r="G83" s="146"/>
      <c r="H83" s="146"/>
      <c r="I83" s="146"/>
      <c r="AB83" s="168"/>
      <c r="AC83" s="120"/>
      <c r="AD83" s="120"/>
      <c r="AE83" s="120"/>
      <c r="AF83" s="120"/>
      <c r="AG83" s="120"/>
      <c r="AI83" s="110"/>
      <c r="AJ83" s="126"/>
      <c r="AK83" s="126"/>
      <c r="AL83" s="126"/>
      <c r="AM83" s="126"/>
      <c r="AN83" s="126"/>
      <c r="AO83" s="126"/>
    </row>
    <row r="84" spans="2:41" ht="22.5" customHeight="1" x14ac:dyDescent="0.25">
      <c r="B84" s="2" t="s">
        <v>135</v>
      </c>
      <c r="C84" s="170"/>
      <c r="D84" s="146"/>
      <c r="E84" s="2" t="s">
        <v>136</v>
      </c>
      <c r="F84" s="146"/>
      <c r="G84" s="2" t="s">
        <v>137</v>
      </c>
      <c r="AI84" s="110"/>
      <c r="AJ84" s="126"/>
      <c r="AK84" s="126"/>
      <c r="AL84" s="126"/>
      <c r="AM84" s="126"/>
      <c r="AN84" s="126"/>
      <c r="AO84" s="126"/>
    </row>
    <row r="85" spans="2:41" ht="22.5" customHeight="1" thickBot="1" x14ac:dyDescent="0.3">
      <c r="B85" s="139"/>
      <c r="C85" s="144"/>
      <c r="D85" s="144"/>
      <c r="E85" s="139"/>
      <c r="F85" s="139"/>
      <c r="G85" s="139"/>
      <c r="H85" s="139"/>
      <c r="I85" s="139"/>
      <c r="AI85" s="110"/>
      <c r="AJ85" s="126"/>
      <c r="AK85" s="126"/>
      <c r="AL85" s="126"/>
      <c r="AM85" s="126"/>
      <c r="AN85" s="126"/>
      <c r="AO85" s="126"/>
    </row>
    <row r="86" spans="2:41" ht="22.5" customHeight="1" x14ac:dyDescent="0.25">
      <c r="AI86" s="110"/>
      <c r="AJ86" s="126"/>
      <c r="AK86" s="126"/>
      <c r="AL86" s="126"/>
      <c r="AM86" s="126"/>
      <c r="AN86" s="126"/>
      <c r="AO86" s="126"/>
    </row>
    <row r="87" spans="2:41" ht="22.5" customHeight="1" x14ac:dyDescent="0.25">
      <c r="AI87" s="110"/>
      <c r="AJ87" s="126"/>
      <c r="AK87" s="126"/>
      <c r="AL87" s="126"/>
      <c r="AM87" s="126"/>
      <c r="AN87" s="126"/>
      <c r="AO87" s="126"/>
    </row>
    <row r="88" spans="2:41" ht="22.5" customHeight="1" x14ac:dyDescent="0.25">
      <c r="AI88" s="110"/>
      <c r="AJ88" s="126"/>
      <c r="AK88" s="126"/>
      <c r="AL88" s="126"/>
      <c r="AM88" s="126"/>
      <c r="AN88" s="126"/>
      <c r="AO88" s="126"/>
    </row>
    <row r="89" spans="2:41" ht="22.5" customHeight="1" x14ac:dyDescent="0.25">
      <c r="AI89" s="110"/>
      <c r="AJ89" s="126"/>
      <c r="AK89" s="126"/>
      <c r="AL89" s="126"/>
      <c r="AM89" s="126"/>
      <c r="AN89" s="126"/>
      <c r="AO89" s="126"/>
    </row>
    <row r="90" spans="2:41" ht="22.5" customHeight="1" x14ac:dyDescent="0.25">
      <c r="AI90" s="110"/>
      <c r="AJ90" s="126"/>
      <c r="AK90" s="126"/>
      <c r="AL90" s="126"/>
      <c r="AM90" s="126"/>
      <c r="AN90" s="126"/>
      <c r="AO90" s="126"/>
    </row>
    <row r="91" spans="2:41" ht="22.5" customHeight="1" x14ac:dyDescent="0.25"/>
    <row r="92" spans="2:41" ht="22.5" customHeight="1" x14ac:dyDescent="0.25">
      <c r="AI92" s="108"/>
      <c r="AJ92" s="109"/>
      <c r="AK92" s="109"/>
      <c r="AL92" s="109"/>
      <c r="AM92" s="109"/>
      <c r="AN92" s="109"/>
      <c r="AO92" s="109"/>
    </row>
    <row r="93" spans="2:41" ht="22.5" customHeight="1" x14ac:dyDescent="0.25">
      <c r="AI93" s="110"/>
      <c r="AJ93" s="110"/>
      <c r="AK93" s="110"/>
      <c r="AL93" s="110"/>
      <c r="AM93" s="110"/>
      <c r="AN93" s="110"/>
      <c r="AO93" s="110"/>
    </row>
    <row r="94" spans="2:41" ht="15" customHeight="1" x14ac:dyDescent="0.25">
      <c r="AI94" s="110"/>
      <c r="AJ94" s="110"/>
      <c r="AK94" s="110"/>
      <c r="AL94" s="110"/>
      <c r="AM94" s="110"/>
      <c r="AN94" s="110"/>
      <c r="AO94" s="110"/>
    </row>
    <row r="95" spans="2:41" ht="15" customHeight="1" x14ac:dyDescent="0.25">
      <c r="AI95" s="110"/>
      <c r="AJ95" s="126"/>
      <c r="AK95" s="126"/>
      <c r="AL95" s="126"/>
      <c r="AM95" s="126"/>
      <c r="AN95" s="126"/>
      <c r="AO95" s="126"/>
    </row>
    <row r="96" spans="2:41" ht="15" customHeight="1" x14ac:dyDescent="0.25">
      <c r="AI96" s="110"/>
      <c r="AJ96" s="126"/>
      <c r="AK96" s="126"/>
      <c r="AL96" s="126"/>
      <c r="AM96" s="126"/>
      <c r="AN96" s="126"/>
      <c r="AO96" s="126"/>
    </row>
    <row r="97" spans="35:41" ht="15" customHeight="1" x14ac:dyDescent="0.25">
      <c r="AI97" s="110"/>
      <c r="AJ97" s="126"/>
      <c r="AK97" s="126"/>
      <c r="AL97" s="126"/>
      <c r="AM97" s="126"/>
      <c r="AN97" s="126"/>
      <c r="AO97" s="126"/>
    </row>
    <row r="98" spans="35:41" x14ac:dyDescent="0.25">
      <c r="AI98" s="110"/>
      <c r="AJ98" s="126"/>
      <c r="AK98" s="126"/>
      <c r="AL98" s="126"/>
      <c r="AM98" s="126"/>
      <c r="AN98" s="126"/>
      <c r="AO98" s="126"/>
    </row>
    <row r="99" spans="35:41" x14ac:dyDescent="0.25">
      <c r="AI99" s="110"/>
      <c r="AJ99" s="126"/>
      <c r="AK99" s="126"/>
      <c r="AL99" s="126"/>
      <c r="AM99" s="126"/>
      <c r="AN99" s="126"/>
      <c r="AO99" s="126"/>
    </row>
    <row r="100" spans="35:41" x14ac:dyDescent="0.25">
      <c r="AI100" s="110"/>
      <c r="AJ100" s="126"/>
      <c r="AK100" s="126"/>
      <c r="AL100" s="126"/>
      <c r="AM100" s="126"/>
      <c r="AN100" s="126"/>
      <c r="AO100" s="126"/>
    </row>
    <row r="101" spans="35:41" x14ac:dyDescent="0.25">
      <c r="AI101" s="110"/>
      <c r="AJ101" s="126"/>
      <c r="AK101" s="126"/>
      <c r="AL101" s="126"/>
      <c r="AM101" s="126"/>
      <c r="AN101" s="126"/>
      <c r="AO101" s="126"/>
    </row>
    <row r="102" spans="35:41" x14ac:dyDescent="0.25">
      <c r="AI102" s="110"/>
      <c r="AJ102" s="126"/>
      <c r="AK102" s="126"/>
      <c r="AL102" s="126"/>
      <c r="AM102" s="126"/>
      <c r="AN102" s="126"/>
      <c r="AO102" s="126"/>
    </row>
    <row r="103" spans="35:41" x14ac:dyDescent="0.25">
      <c r="AI103" s="110"/>
      <c r="AJ103" s="126"/>
      <c r="AK103" s="126"/>
      <c r="AL103" s="126"/>
      <c r="AM103" s="126"/>
      <c r="AN103" s="126"/>
      <c r="AO103" s="126"/>
    </row>
    <row r="104" spans="35:41" x14ac:dyDescent="0.25">
      <c r="AI104" s="110"/>
      <c r="AJ104" s="126"/>
      <c r="AK104" s="126"/>
      <c r="AL104" s="126"/>
      <c r="AM104" s="126"/>
      <c r="AN104" s="126"/>
      <c r="AO104" s="126"/>
    </row>
    <row r="105" spans="35:41" x14ac:dyDescent="0.25">
      <c r="AI105" s="110"/>
      <c r="AJ105" s="126"/>
      <c r="AK105" s="126"/>
      <c r="AL105" s="126"/>
      <c r="AM105" s="126"/>
      <c r="AN105" s="126"/>
      <c r="AO105" s="126"/>
    </row>
    <row r="106" spans="35:41" x14ac:dyDescent="0.25">
      <c r="AI106" s="110"/>
      <c r="AJ106" s="126"/>
      <c r="AK106" s="126"/>
      <c r="AL106" s="126"/>
      <c r="AM106" s="126"/>
      <c r="AN106" s="126"/>
      <c r="AO106" s="126"/>
    </row>
    <row r="107" spans="35:41" x14ac:dyDescent="0.25">
      <c r="AI107" s="110"/>
      <c r="AJ107" s="126"/>
      <c r="AK107" s="126"/>
      <c r="AL107" s="126"/>
      <c r="AM107" s="126"/>
      <c r="AN107" s="126"/>
      <c r="AO107" s="126"/>
    </row>
    <row r="108" spans="35:41" x14ac:dyDescent="0.25">
      <c r="AI108" s="110"/>
      <c r="AJ108" s="126"/>
      <c r="AK108" s="126"/>
      <c r="AL108" s="126"/>
      <c r="AM108" s="126"/>
      <c r="AN108" s="126"/>
      <c r="AO108" s="126"/>
    </row>
    <row r="109" spans="35:41" x14ac:dyDescent="0.25">
      <c r="AI109" s="110"/>
      <c r="AJ109" s="126"/>
      <c r="AK109" s="126"/>
      <c r="AL109" s="126"/>
      <c r="AM109" s="126"/>
      <c r="AN109" s="126"/>
      <c r="AO109" s="126"/>
    </row>
    <row r="110" spans="35:41" x14ac:dyDescent="0.25">
      <c r="AI110" s="110"/>
      <c r="AJ110" s="126"/>
      <c r="AK110" s="126"/>
      <c r="AL110" s="126"/>
      <c r="AM110" s="126"/>
      <c r="AN110" s="126"/>
      <c r="AO110" s="126"/>
    </row>
    <row r="111" spans="35:41" x14ac:dyDescent="0.25">
      <c r="AI111" s="110"/>
      <c r="AJ111" s="126"/>
      <c r="AK111" s="126"/>
      <c r="AL111" s="126"/>
      <c r="AM111" s="126"/>
      <c r="AN111" s="126"/>
      <c r="AO111" s="126"/>
    </row>
    <row r="112" spans="35:41" x14ac:dyDescent="0.25">
      <c r="AI112" s="110"/>
      <c r="AJ112" s="126"/>
      <c r="AK112" s="126"/>
      <c r="AL112" s="126"/>
      <c r="AM112" s="126"/>
      <c r="AN112" s="126"/>
      <c r="AO112" s="126"/>
    </row>
    <row r="113" spans="35:42" x14ac:dyDescent="0.25">
      <c r="AI113" s="110"/>
      <c r="AJ113" s="126"/>
      <c r="AK113" s="126"/>
      <c r="AL113" s="126"/>
      <c r="AM113" s="126"/>
      <c r="AN113" s="126"/>
      <c r="AO113" s="126"/>
      <c r="AP113" s="125"/>
    </row>
    <row r="114" spans="35:42" x14ac:dyDescent="0.25">
      <c r="AI114" s="110"/>
      <c r="AJ114" s="126"/>
      <c r="AK114" s="126"/>
      <c r="AL114" s="126"/>
      <c r="AM114" s="126"/>
      <c r="AN114" s="126"/>
      <c r="AO114" s="126"/>
    </row>
    <row r="115" spans="35:42" x14ac:dyDescent="0.25">
      <c r="AI115" s="110"/>
      <c r="AJ115" s="126"/>
      <c r="AK115" s="126"/>
      <c r="AL115" s="126"/>
      <c r="AM115" s="126"/>
      <c r="AN115" s="126"/>
      <c r="AO115" s="126"/>
    </row>
    <row r="116" spans="35:42" x14ac:dyDescent="0.25">
      <c r="AI116" s="110"/>
      <c r="AJ116" s="126"/>
      <c r="AK116" s="126"/>
      <c r="AL116" s="126"/>
      <c r="AM116" s="126"/>
      <c r="AN116" s="126"/>
      <c r="AO116" s="126"/>
    </row>
    <row r="117" spans="35:42" x14ac:dyDescent="0.25">
      <c r="AI117" s="110"/>
      <c r="AJ117" s="126"/>
      <c r="AK117" s="126"/>
      <c r="AL117" s="126"/>
      <c r="AM117" s="126"/>
      <c r="AN117" s="126"/>
      <c r="AO117" s="126"/>
    </row>
    <row r="118" spans="35:42" x14ac:dyDescent="0.25">
      <c r="AI118" s="110"/>
      <c r="AJ118" s="126"/>
      <c r="AK118" s="126"/>
      <c r="AL118" s="126"/>
      <c r="AM118" s="126"/>
      <c r="AN118" s="126"/>
      <c r="AO118" s="126"/>
    </row>
  </sheetData>
  <mergeCells count="24">
    <mergeCell ref="G17:H17"/>
    <mergeCell ref="C22:I22"/>
    <mergeCell ref="C23:I23"/>
    <mergeCell ref="C14:D14"/>
    <mergeCell ref="G14:H14"/>
    <mergeCell ref="G15:H15"/>
    <mergeCell ref="C16:D16"/>
    <mergeCell ref="G16:H16"/>
    <mergeCell ref="E48:H48"/>
    <mergeCell ref="G18:H18"/>
    <mergeCell ref="B24:C25"/>
    <mergeCell ref="D24:I25"/>
    <mergeCell ref="D30:H30"/>
    <mergeCell ref="D31:H31"/>
    <mergeCell ref="D32:H32"/>
    <mergeCell ref="D34:H34"/>
    <mergeCell ref="D35:H35"/>
    <mergeCell ref="D36:H36"/>
    <mergeCell ref="E46:H46"/>
    <mergeCell ref="O58:R58"/>
    <mergeCell ref="D68:E68"/>
    <mergeCell ref="D70:E70"/>
    <mergeCell ref="D71:H71"/>
    <mergeCell ref="D77:H77"/>
  </mergeCells>
  <conditionalFormatting sqref="F54 G55 H56 I57 J58 G61:J61 I51 F59:F61 D63:J63 AB63:AG63 AC70:AG74 D64:E65 AC64:AG65 F64:J66">
    <cfRule type="cellIs" dxfId="31" priority="32" operator="equal">
      <formula>0</formula>
    </cfRule>
  </conditionalFormatting>
  <conditionalFormatting sqref="I50">
    <cfRule type="cellIs" dxfId="30" priority="31" operator="equal">
      <formula>0</formula>
    </cfRule>
  </conditionalFormatting>
  <conditionalFormatting sqref="G59:J60">
    <cfRule type="cellIs" dxfId="29" priority="30" operator="equal">
      <formula>0</formula>
    </cfRule>
  </conditionalFormatting>
  <conditionalFormatting sqref="E61">
    <cfRule type="cellIs" dxfId="28" priority="29" operator="equal">
      <formula>0</formula>
    </cfRule>
  </conditionalFormatting>
  <conditionalFormatting sqref="E46:H46">
    <cfRule type="notContainsBlanks" dxfId="27" priority="28">
      <formula>LEN(TRIM(E46))&gt;0</formula>
    </cfRule>
  </conditionalFormatting>
  <conditionalFormatting sqref="E48:H48">
    <cfRule type="notContainsBlanks" dxfId="26" priority="27">
      <formula>LEN(TRIM(E48))&gt;0</formula>
    </cfRule>
  </conditionalFormatting>
  <conditionalFormatting sqref="G40:G41">
    <cfRule type="notContainsBlanks" dxfId="25" priority="26">
      <formula>LEN(TRIM(G40))&gt;0</formula>
    </cfRule>
  </conditionalFormatting>
  <conditionalFormatting sqref="O58:R58">
    <cfRule type="notContainsBlanks" dxfId="24" priority="25">
      <formula>LEN(TRIM(O58))&gt;0</formula>
    </cfRule>
  </conditionalFormatting>
  <conditionalFormatting sqref="D68:E68 D69 D70:E70 D71:H71 G68 G70">
    <cfRule type="notContainsBlanks" dxfId="23" priority="24">
      <formula>LEN(TRIM(D68))&gt;0</formula>
    </cfRule>
  </conditionalFormatting>
  <conditionalFormatting sqref="D34:H36">
    <cfRule type="notContainsBlanks" dxfId="22" priority="23">
      <formula>LEN(TRIM(D34))&gt;0</formula>
    </cfRule>
  </conditionalFormatting>
  <conditionalFormatting sqref="AB64:AB65">
    <cfRule type="cellIs" dxfId="21" priority="22" operator="equal">
      <formula>0</formula>
    </cfRule>
  </conditionalFormatting>
  <conditionalFormatting sqref="AB69:AB71 AB73:AB74">
    <cfRule type="cellIs" dxfId="20" priority="17" operator="equal">
      <formula>0</formula>
    </cfRule>
  </conditionalFormatting>
  <conditionalFormatting sqref="AC69:AG69">
    <cfRule type="cellIs" dxfId="19" priority="11" operator="equal">
      <formula>0</formula>
    </cfRule>
  </conditionalFormatting>
  <conditionalFormatting sqref="AB68:AG68">
    <cfRule type="cellIs" dxfId="18" priority="21" operator="equal">
      <formula>0</formula>
    </cfRule>
  </conditionalFormatting>
  <conditionalFormatting sqref="AB67:AG68">
    <cfRule type="cellIs" dxfId="17" priority="20" operator="equal">
      <formula>0</formula>
    </cfRule>
  </conditionalFormatting>
  <conditionalFormatting sqref="AG67">
    <cfRule type="cellIs" dxfId="16" priority="19" operator="equal">
      <formula>0</formula>
    </cfRule>
  </conditionalFormatting>
  <conditionalFormatting sqref="AB69:AB71 AB73:AB74">
    <cfRule type="cellIs" dxfId="15" priority="18" operator="equal">
      <formula>0</formula>
    </cfRule>
  </conditionalFormatting>
  <conditionalFormatting sqref="AB78:AB80 AB82:AB83">
    <cfRule type="cellIs" dxfId="14" priority="12" operator="equal">
      <formula>0</formula>
    </cfRule>
  </conditionalFormatting>
  <conditionalFormatting sqref="AB77:AG77">
    <cfRule type="cellIs" dxfId="13" priority="16" operator="equal">
      <formula>0</formula>
    </cfRule>
  </conditionalFormatting>
  <conditionalFormatting sqref="AB76:AG77 AC78:AG83">
    <cfRule type="cellIs" dxfId="12" priority="15" operator="equal">
      <formula>0</formula>
    </cfRule>
  </conditionalFormatting>
  <conditionalFormatting sqref="AG76">
    <cfRule type="cellIs" dxfId="11" priority="14" operator="equal">
      <formula>0</formula>
    </cfRule>
  </conditionalFormatting>
  <conditionalFormatting sqref="AB78:AB80 AB82:AB83">
    <cfRule type="cellIs" dxfId="10" priority="13" operator="equal">
      <formula>0</formula>
    </cfRule>
  </conditionalFormatting>
  <conditionalFormatting sqref="AB81">
    <cfRule type="cellIs" dxfId="9" priority="7" operator="equal">
      <formula>0</formula>
    </cfRule>
  </conditionalFormatting>
  <conditionalFormatting sqref="AB72">
    <cfRule type="cellIs" dxfId="8" priority="9" operator="equal">
      <formula>0</formula>
    </cfRule>
  </conditionalFormatting>
  <conditionalFormatting sqref="AB72">
    <cfRule type="cellIs" dxfId="7" priority="10" operator="equal">
      <formula>0</formula>
    </cfRule>
  </conditionalFormatting>
  <conditionalFormatting sqref="AB81">
    <cfRule type="cellIs" dxfId="6" priority="8" operator="equal">
      <formula>0</formula>
    </cfRule>
  </conditionalFormatting>
  <conditionalFormatting sqref="C58">
    <cfRule type="notContainsBlanks" dxfId="5" priority="6">
      <formula>LEN(TRIM(C58))&gt;0</formula>
    </cfRule>
  </conditionalFormatting>
  <conditionalFormatting sqref="C51">
    <cfRule type="cellIs" dxfId="4" priority="5" operator="greaterThan">
      <formula>0</formula>
    </cfRule>
  </conditionalFormatting>
  <conditionalFormatting sqref="H51">
    <cfRule type="cellIs" dxfId="3" priority="4" operator="greaterThan">
      <formula>0</formula>
    </cfRule>
  </conditionalFormatting>
  <conditionalFormatting sqref="H50">
    <cfRule type="cellIs" dxfId="2" priority="3" operator="greaterThan">
      <formula>1</formula>
    </cfRule>
  </conditionalFormatting>
  <conditionalFormatting sqref="AB23:AG23">
    <cfRule type="cellIs" dxfId="1" priority="2" operator="equal">
      <formula>0</formula>
    </cfRule>
  </conditionalFormatting>
  <conditionalFormatting sqref="AB23:AG23">
    <cfRule type="cellIs" dxfId="0" priority="1" operator="equal">
      <formula>0</formula>
    </cfRule>
  </conditionalFormatting>
  <hyperlinks>
    <hyperlink ref="B8" r:id="rId1" display="http://www.proteomicsresource.washington.edu/index.php" xr:uid="{D08AAB6E-E64C-41F7-8B92-47D9CD4FEEF4}"/>
  </hyperlinks>
  <pageMargins left="0.7" right="0.7" top="0.75" bottom="0.75" header="0.3" footer="0.3"/>
  <pageSetup scale="60" orientation="portrait" horizontalDpi="1200" verticalDpi="1200" r:id="rId2"/>
  <rowBreaks count="1" manualBreakCount="1">
    <brk id="42" max="16383" man="1"/>
  </rowBreaks>
  <colBreaks count="1" manualBreakCount="1">
    <brk id="12"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2049" r:id="rId5" name="Check Box 1">
              <controlPr defaultSize="0" autoFill="0" autoLine="0" autoPict="0">
                <anchor moveWithCells="1">
                  <from>
                    <xdr:col>3</xdr:col>
                    <xdr:colOff>0</xdr:colOff>
                    <xdr:row>25</xdr:row>
                    <xdr:rowOff>57150</xdr:rowOff>
                  </from>
                  <to>
                    <xdr:col>3</xdr:col>
                    <xdr:colOff>638175</xdr:colOff>
                    <xdr:row>25</xdr:row>
                    <xdr:rowOff>266700</xdr:rowOff>
                  </to>
                </anchor>
              </controlPr>
            </control>
          </mc:Choice>
        </mc:AlternateContent>
        <mc:AlternateContent xmlns:mc="http://schemas.openxmlformats.org/markup-compatibility/2006">
          <mc:Choice Requires="x14">
            <control shapeId="2050" r:id="rId6" name="Check Box 2">
              <controlPr defaultSize="0" autoFill="0" autoLine="0" autoPict="0">
                <anchor moveWithCells="1">
                  <from>
                    <xdr:col>3</xdr:col>
                    <xdr:colOff>733425</xdr:colOff>
                    <xdr:row>25</xdr:row>
                    <xdr:rowOff>57150</xdr:rowOff>
                  </from>
                  <to>
                    <xdr:col>3</xdr:col>
                    <xdr:colOff>1371600</xdr:colOff>
                    <xdr:row>25</xdr:row>
                    <xdr:rowOff>266700</xdr:rowOff>
                  </to>
                </anchor>
              </controlPr>
            </control>
          </mc:Choice>
        </mc:AlternateContent>
        <mc:AlternateContent xmlns:mc="http://schemas.openxmlformats.org/markup-compatibility/2006">
          <mc:Choice Requires="x14">
            <control shapeId="2051" r:id="rId7" name="Check Box 3">
              <controlPr defaultSize="0" autoFill="0" autoLine="0" autoPict="0">
                <anchor moveWithCells="1">
                  <from>
                    <xdr:col>3</xdr:col>
                    <xdr:colOff>0</xdr:colOff>
                    <xdr:row>26</xdr:row>
                    <xdr:rowOff>66675</xdr:rowOff>
                  </from>
                  <to>
                    <xdr:col>3</xdr:col>
                    <xdr:colOff>638175</xdr:colOff>
                    <xdr:row>26</xdr:row>
                    <xdr:rowOff>276225</xdr:rowOff>
                  </to>
                </anchor>
              </controlPr>
            </control>
          </mc:Choice>
        </mc:AlternateContent>
        <mc:AlternateContent xmlns:mc="http://schemas.openxmlformats.org/markup-compatibility/2006">
          <mc:Choice Requires="x14">
            <control shapeId="2052" r:id="rId8" name="Check Box 4">
              <controlPr defaultSize="0" autoFill="0" autoLine="0" autoPict="0">
                <anchor moveWithCells="1">
                  <from>
                    <xdr:col>3</xdr:col>
                    <xdr:colOff>733425</xdr:colOff>
                    <xdr:row>26</xdr:row>
                    <xdr:rowOff>66675</xdr:rowOff>
                  </from>
                  <to>
                    <xdr:col>3</xdr:col>
                    <xdr:colOff>1371600</xdr:colOff>
                    <xdr:row>26</xdr:row>
                    <xdr:rowOff>276225</xdr:rowOff>
                  </to>
                </anchor>
              </controlPr>
            </control>
          </mc:Choice>
        </mc:AlternateContent>
        <mc:AlternateContent xmlns:mc="http://schemas.openxmlformats.org/markup-compatibility/2006">
          <mc:Choice Requires="x14">
            <control shapeId="2053" r:id="rId9" name="Check Box 5">
              <controlPr defaultSize="0" autoFill="0" autoLine="0" autoPict="0">
                <anchor moveWithCells="1">
                  <from>
                    <xdr:col>2</xdr:col>
                    <xdr:colOff>838200</xdr:colOff>
                    <xdr:row>63</xdr:row>
                    <xdr:rowOff>9525</xdr:rowOff>
                  </from>
                  <to>
                    <xdr:col>3</xdr:col>
                    <xdr:colOff>247650</xdr:colOff>
                    <xdr:row>64</xdr:row>
                    <xdr:rowOff>28575</xdr:rowOff>
                  </to>
                </anchor>
              </controlPr>
            </control>
          </mc:Choice>
        </mc:AlternateContent>
        <mc:AlternateContent xmlns:mc="http://schemas.openxmlformats.org/markup-compatibility/2006">
          <mc:Choice Requires="x14">
            <control shapeId="2054" r:id="rId10" name="Check Box 6">
              <controlPr defaultSize="0" autoFill="0" autoLine="0" autoPict="0">
                <anchor moveWithCells="1">
                  <from>
                    <xdr:col>3</xdr:col>
                    <xdr:colOff>1333500</xdr:colOff>
                    <xdr:row>63</xdr:row>
                    <xdr:rowOff>9525</xdr:rowOff>
                  </from>
                  <to>
                    <xdr:col>5</xdr:col>
                    <xdr:colOff>342900</xdr:colOff>
                    <xdr:row>64</xdr:row>
                    <xdr:rowOff>38100</xdr:rowOff>
                  </to>
                </anchor>
              </controlPr>
            </control>
          </mc:Choice>
        </mc:AlternateContent>
        <mc:AlternateContent xmlns:mc="http://schemas.openxmlformats.org/markup-compatibility/2006">
          <mc:Choice Requires="x14">
            <control shapeId="2055" r:id="rId11" name="Check Box 7">
              <controlPr defaultSize="0" autoFill="0" autoLine="0" autoPict="0">
                <anchor moveWithCells="1">
                  <from>
                    <xdr:col>5</xdr:col>
                    <xdr:colOff>476250</xdr:colOff>
                    <xdr:row>63</xdr:row>
                    <xdr:rowOff>9525</xdr:rowOff>
                  </from>
                  <to>
                    <xdr:col>6</xdr:col>
                    <xdr:colOff>19050</xdr:colOff>
                    <xdr:row>64</xdr:row>
                    <xdr:rowOff>38100</xdr:rowOff>
                  </to>
                </anchor>
              </controlPr>
            </control>
          </mc:Choice>
        </mc:AlternateContent>
        <mc:AlternateContent xmlns:mc="http://schemas.openxmlformats.org/markup-compatibility/2006">
          <mc:Choice Requires="x14">
            <control shapeId="2056" r:id="rId12" name="Check Box 8">
              <controlPr defaultSize="0" autoFill="0" autoLine="0" autoPict="0">
                <anchor moveWithCells="1">
                  <from>
                    <xdr:col>3</xdr:col>
                    <xdr:colOff>485775</xdr:colOff>
                    <xdr:row>63</xdr:row>
                    <xdr:rowOff>9525</xdr:rowOff>
                  </from>
                  <to>
                    <xdr:col>3</xdr:col>
                    <xdr:colOff>1200150</xdr:colOff>
                    <xdr:row>64</xdr:row>
                    <xdr:rowOff>38100</xdr:rowOff>
                  </to>
                </anchor>
              </controlPr>
            </control>
          </mc:Choice>
        </mc:AlternateContent>
        <mc:AlternateContent xmlns:mc="http://schemas.openxmlformats.org/markup-compatibility/2006">
          <mc:Choice Requires="x14">
            <control shapeId="2057" r:id="rId13" name="Check Box 9">
              <controlPr defaultSize="0" autoFill="0" autoLine="0" autoPict="0">
                <anchor moveWithCells="1">
                  <from>
                    <xdr:col>7</xdr:col>
                    <xdr:colOff>123825</xdr:colOff>
                    <xdr:row>67</xdr:row>
                    <xdr:rowOff>38100</xdr:rowOff>
                  </from>
                  <to>
                    <xdr:col>7</xdr:col>
                    <xdr:colOff>990600</xdr:colOff>
                    <xdr:row>67</xdr:row>
                    <xdr:rowOff>257175</xdr:rowOff>
                  </to>
                </anchor>
              </controlPr>
            </control>
          </mc:Choice>
        </mc:AlternateContent>
        <mc:AlternateContent xmlns:mc="http://schemas.openxmlformats.org/markup-compatibility/2006">
          <mc:Choice Requires="x14">
            <control shapeId="2058" r:id="rId14" name="Check Box 10">
              <controlPr defaultSize="0" autoFill="0" autoLine="0" autoPict="0">
                <anchor moveWithCells="1">
                  <from>
                    <xdr:col>7</xdr:col>
                    <xdr:colOff>1066800</xdr:colOff>
                    <xdr:row>67</xdr:row>
                    <xdr:rowOff>38100</xdr:rowOff>
                  </from>
                  <to>
                    <xdr:col>8</xdr:col>
                    <xdr:colOff>504825</xdr:colOff>
                    <xdr:row>67</xdr:row>
                    <xdr:rowOff>257175</xdr:rowOff>
                  </to>
                </anchor>
              </controlPr>
            </control>
          </mc:Choice>
        </mc:AlternateContent>
        <mc:AlternateContent xmlns:mc="http://schemas.openxmlformats.org/markup-compatibility/2006">
          <mc:Choice Requires="x14">
            <control shapeId="2059" r:id="rId15" name="Check Box 11">
              <controlPr defaultSize="0" autoFill="0" autoLine="0" autoPict="0">
                <anchor moveWithCells="1">
                  <from>
                    <xdr:col>7</xdr:col>
                    <xdr:colOff>123825</xdr:colOff>
                    <xdr:row>68</xdr:row>
                    <xdr:rowOff>66675</xdr:rowOff>
                  </from>
                  <to>
                    <xdr:col>7</xdr:col>
                    <xdr:colOff>990600</xdr:colOff>
                    <xdr:row>69</xdr:row>
                    <xdr:rowOff>0</xdr:rowOff>
                  </to>
                </anchor>
              </controlPr>
            </control>
          </mc:Choice>
        </mc:AlternateContent>
        <mc:AlternateContent xmlns:mc="http://schemas.openxmlformats.org/markup-compatibility/2006">
          <mc:Choice Requires="x14">
            <control shapeId="2060" r:id="rId16" name="Check Box 12">
              <controlPr defaultSize="0" autoFill="0" autoLine="0" autoPict="0">
                <anchor moveWithCells="1">
                  <from>
                    <xdr:col>7</xdr:col>
                    <xdr:colOff>1066800</xdr:colOff>
                    <xdr:row>68</xdr:row>
                    <xdr:rowOff>66675</xdr:rowOff>
                  </from>
                  <to>
                    <xdr:col>8</xdr:col>
                    <xdr:colOff>504825</xdr:colOff>
                    <xdr:row>69</xdr:row>
                    <xdr:rowOff>0</xdr:rowOff>
                  </to>
                </anchor>
              </controlPr>
            </control>
          </mc:Choice>
        </mc:AlternateContent>
        <mc:AlternateContent xmlns:mc="http://schemas.openxmlformats.org/markup-compatibility/2006">
          <mc:Choice Requires="x14">
            <control shapeId="2061" r:id="rId17" name="Check Box 13">
              <controlPr defaultSize="0" autoFill="0" autoLine="0" autoPict="0">
                <anchor moveWithCells="1">
                  <from>
                    <xdr:col>4</xdr:col>
                    <xdr:colOff>123825</xdr:colOff>
                    <xdr:row>68</xdr:row>
                    <xdr:rowOff>66675</xdr:rowOff>
                  </from>
                  <to>
                    <xdr:col>5</xdr:col>
                    <xdr:colOff>200025</xdr:colOff>
                    <xdr:row>69</xdr:row>
                    <xdr:rowOff>0</xdr:rowOff>
                  </to>
                </anchor>
              </controlPr>
            </control>
          </mc:Choice>
        </mc:AlternateContent>
        <mc:AlternateContent xmlns:mc="http://schemas.openxmlformats.org/markup-compatibility/2006">
          <mc:Choice Requires="x14">
            <control shapeId="2062" r:id="rId18" name="Check Box 14">
              <controlPr defaultSize="0" autoFill="0" autoLine="0" autoPict="0">
                <anchor moveWithCells="1">
                  <from>
                    <xdr:col>5</xdr:col>
                    <xdr:colOff>390525</xdr:colOff>
                    <xdr:row>68</xdr:row>
                    <xdr:rowOff>66675</xdr:rowOff>
                  </from>
                  <to>
                    <xdr:col>5</xdr:col>
                    <xdr:colOff>847725</xdr:colOff>
                    <xdr:row>69</xdr:row>
                    <xdr:rowOff>0</xdr:rowOff>
                  </to>
                </anchor>
              </controlPr>
            </control>
          </mc:Choice>
        </mc:AlternateContent>
        <mc:AlternateContent xmlns:mc="http://schemas.openxmlformats.org/markup-compatibility/2006">
          <mc:Choice Requires="x14">
            <control shapeId="2063" r:id="rId19" name="Check Box 15">
              <controlPr defaultSize="0" autoFill="0" autoLine="0" autoPict="0">
                <anchor moveWithCells="1">
                  <from>
                    <xdr:col>5</xdr:col>
                    <xdr:colOff>942975</xdr:colOff>
                    <xdr:row>68</xdr:row>
                    <xdr:rowOff>66675</xdr:rowOff>
                  </from>
                  <to>
                    <xdr:col>5</xdr:col>
                    <xdr:colOff>1400175</xdr:colOff>
                    <xdr:row>69</xdr:row>
                    <xdr:rowOff>0</xdr:rowOff>
                  </to>
                </anchor>
              </controlPr>
            </control>
          </mc:Choice>
        </mc:AlternateContent>
        <mc:AlternateContent xmlns:mc="http://schemas.openxmlformats.org/markup-compatibility/2006">
          <mc:Choice Requires="x14">
            <control shapeId="2064" r:id="rId20" name="Check Box 16">
              <controlPr defaultSize="0" autoFill="0" autoLine="0" autoPict="0">
                <anchor moveWithCells="1">
                  <from>
                    <xdr:col>3</xdr:col>
                    <xdr:colOff>0</xdr:colOff>
                    <xdr:row>74</xdr:row>
                    <xdr:rowOff>85725</xdr:rowOff>
                  </from>
                  <to>
                    <xdr:col>3</xdr:col>
                    <xdr:colOff>638175</xdr:colOff>
                    <xdr:row>75</xdr:row>
                    <xdr:rowOff>9525</xdr:rowOff>
                  </to>
                </anchor>
              </controlPr>
            </control>
          </mc:Choice>
        </mc:AlternateContent>
        <mc:AlternateContent xmlns:mc="http://schemas.openxmlformats.org/markup-compatibility/2006">
          <mc:Choice Requires="x14">
            <control shapeId="2065" r:id="rId21" name="Check Box 17">
              <controlPr defaultSize="0" autoFill="0" autoLine="0" autoPict="0">
                <anchor moveWithCells="1">
                  <from>
                    <xdr:col>3</xdr:col>
                    <xdr:colOff>733425</xdr:colOff>
                    <xdr:row>74</xdr:row>
                    <xdr:rowOff>85725</xdr:rowOff>
                  </from>
                  <to>
                    <xdr:col>3</xdr:col>
                    <xdr:colOff>1371600</xdr:colOff>
                    <xdr:row>75</xdr:row>
                    <xdr:rowOff>9525</xdr:rowOff>
                  </to>
                </anchor>
              </controlPr>
            </control>
          </mc:Choice>
        </mc:AlternateContent>
        <mc:AlternateContent xmlns:mc="http://schemas.openxmlformats.org/markup-compatibility/2006">
          <mc:Choice Requires="x14">
            <control shapeId="2066" r:id="rId22" name="Check Box 18">
              <controlPr defaultSize="0" autoFill="0" autoLine="0" autoPict="0">
                <anchor moveWithCells="1">
                  <from>
                    <xdr:col>0</xdr:col>
                    <xdr:colOff>171450</xdr:colOff>
                    <xdr:row>78</xdr:row>
                    <xdr:rowOff>95250</xdr:rowOff>
                  </from>
                  <to>
                    <xdr:col>1</xdr:col>
                    <xdr:colOff>895350</xdr:colOff>
                    <xdr:row>79</xdr:row>
                    <xdr:rowOff>28575</xdr:rowOff>
                  </to>
                </anchor>
              </controlPr>
            </control>
          </mc:Choice>
        </mc:AlternateContent>
        <mc:AlternateContent xmlns:mc="http://schemas.openxmlformats.org/markup-compatibility/2006">
          <mc:Choice Requires="x14">
            <control shapeId="2067" r:id="rId23" name="Check Box 19">
              <controlPr defaultSize="0" autoFill="0" autoLine="0" autoPict="0">
                <anchor moveWithCells="1">
                  <from>
                    <xdr:col>1</xdr:col>
                    <xdr:colOff>1009650</xdr:colOff>
                    <xdr:row>78</xdr:row>
                    <xdr:rowOff>95250</xdr:rowOff>
                  </from>
                  <to>
                    <xdr:col>3</xdr:col>
                    <xdr:colOff>152400</xdr:colOff>
                    <xdr:row>79</xdr:row>
                    <xdr:rowOff>28575</xdr:rowOff>
                  </to>
                </anchor>
              </controlPr>
            </control>
          </mc:Choice>
        </mc:AlternateContent>
        <mc:AlternateContent xmlns:mc="http://schemas.openxmlformats.org/markup-compatibility/2006">
          <mc:Choice Requires="x14">
            <control shapeId="2068" r:id="rId24" name="Check Box 20">
              <controlPr defaultSize="0" autoFill="0" autoLine="0" autoPict="0">
                <anchor moveWithCells="1">
                  <from>
                    <xdr:col>3</xdr:col>
                    <xdr:colOff>809625</xdr:colOff>
                    <xdr:row>78</xdr:row>
                    <xdr:rowOff>95250</xdr:rowOff>
                  </from>
                  <to>
                    <xdr:col>5</xdr:col>
                    <xdr:colOff>1285875</xdr:colOff>
                    <xdr:row>79</xdr:row>
                    <xdr:rowOff>28575</xdr:rowOff>
                  </to>
                </anchor>
              </controlPr>
            </control>
          </mc:Choice>
        </mc:AlternateContent>
        <mc:AlternateContent xmlns:mc="http://schemas.openxmlformats.org/markup-compatibility/2006">
          <mc:Choice Requires="x14">
            <control shapeId="2069" r:id="rId25" name="Check Box 21">
              <controlPr defaultSize="0" autoFill="0" autoLine="0" autoPict="0">
                <anchor moveWithCells="1">
                  <from>
                    <xdr:col>3</xdr:col>
                    <xdr:colOff>0</xdr:colOff>
                    <xdr:row>32</xdr:row>
                    <xdr:rowOff>57150</xdr:rowOff>
                  </from>
                  <to>
                    <xdr:col>3</xdr:col>
                    <xdr:colOff>638175</xdr:colOff>
                    <xdr:row>32</xdr:row>
                    <xdr:rowOff>276225</xdr:rowOff>
                  </to>
                </anchor>
              </controlPr>
            </control>
          </mc:Choice>
        </mc:AlternateContent>
        <mc:AlternateContent xmlns:mc="http://schemas.openxmlformats.org/markup-compatibility/2006">
          <mc:Choice Requires="x14">
            <control shapeId="2070" r:id="rId26" name="Check Box 22">
              <controlPr defaultSize="0" autoFill="0" autoLine="0" autoPict="0">
                <anchor moveWithCells="1">
                  <from>
                    <xdr:col>3</xdr:col>
                    <xdr:colOff>723900</xdr:colOff>
                    <xdr:row>32</xdr:row>
                    <xdr:rowOff>57150</xdr:rowOff>
                  </from>
                  <to>
                    <xdr:col>3</xdr:col>
                    <xdr:colOff>1181100</xdr:colOff>
                    <xdr:row>32</xdr:row>
                    <xdr:rowOff>276225</xdr:rowOff>
                  </to>
                </anchor>
              </controlPr>
            </control>
          </mc:Choice>
        </mc:AlternateContent>
        <mc:AlternateContent xmlns:mc="http://schemas.openxmlformats.org/markup-compatibility/2006">
          <mc:Choice Requires="x14">
            <control shapeId="2071" r:id="rId27" name="Check Box 23">
              <controlPr defaultSize="0" autoFill="0" autoLine="0" autoPict="0">
                <anchor moveWithCells="1">
                  <from>
                    <xdr:col>3</xdr:col>
                    <xdr:colOff>1276350</xdr:colOff>
                    <xdr:row>32</xdr:row>
                    <xdr:rowOff>57150</xdr:rowOff>
                  </from>
                  <to>
                    <xdr:col>5</xdr:col>
                    <xdr:colOff>104775</xdr:colOff>
                    <xdr:row>32</xdr:row>
                    <xdr:rowOff>276225</xdr:rowOff>
                  </to>
                </anchor>
              </controlPr>
            </control>
          </mc:Choice>
        </mc:AlternateContent>
        <mc:AlternateContent xmlns:mc="http://schemas.openxmlformats.org/markup-compatibility/2006">
          <mc:Choice Requires="x14">
            <control shapeId="2072" r:id="rId28" name="Check Box 24">
              <controlPr defaultSize="0" autoFill="0" autoLine="0" autoPict="0">
                <anchor moveWithCells="1">
                  <from>
                    <xdr:col>5</xdr:col>
                    <xdr:colOff>190500</xdr:colOff>
                    <xdr:row>32</xdr:row>
                    <xdr:rowOff>57150</xdr:rowOff>
                  </from>
                  <to>
                    <xdr:col>6</xdr:col>
                    <xdr:colOff>333375</xdr:colOff>
                    <xdr:row>32</xdr:row>
                    <xdr:rowOff>276225</xdr:rowOff>
                  </to>
                </anchor>
              </controlPr>
            </control>
          </mc:Choice>
        </mc:AlternateContent>
        <mc:AlternateContent xmlns:mc="http://schemas.openxmlformats.org/markup-compatibility/2006">
          <mc:Choice Requires="x14">
            <control shapeId="2073" r:id="rId29" name="Check Box 25">
              <controlPr defaultSize="0" autoFill="0" autoLine="0" autoPict="0" altText="">
                <anchor moveWithCells="1">
                  <from>
                    <xdr:col>2</xdr:col>
                    <xdr:colOff>38100</xdr:colOff>
                    <xdr:row>64</xdr:row>
                    <xdr:rowOff>114300</xdr:rowOff>
                  </from>
                  <to>
                    <xdr:col>2</xdr:col>
                    <xdr:colOff>923925</xdr:colOff>
                    <xdr:row>65</xdr:row>
                    <xdr:rowOff>142875</xdr:rowOff>
                  </to>
                </anchor>
              </controlPr>
            </control>
          </mc:Choice>
        </mc:AlternateContent>
        <mc:AlternateContent xmlns:mc="http://schemas.openxmlformats.org/markup-compatibility/2006">
          <mc:Choice Requires="x14">
            <control shapeId="2074" r:id="rId30" name="Check Box 26">
              <controlPr defaultSize="0" autoFill="0" autoLine="0" autoPict="0">
                <anchor moveWithCells="1">
                  <from>
                    <xdr:col>2</xdr:col>
                    <xdr:colOff>47625</xdr:colOff>
                    <xdr:row>63</xdr:row>
                    <xdr:rowOff>9525</xdr:rowOff>
                  </from>
                  <to>
                    <xdr:col>2</xdr:col>
                    <xdr:colOff>695325</xdr:colOff>
                    <xdr:row>64</xdr:row>
                    <xdr:rowOff>28575</xdr:rowOff>
                  </to>
                </anchor>
              </controlPr>
            </control>
          </mc:Choice>
        </mc:AlternateContent>
        <mc:AlternateContent xmlns:mc="http://schemas.openxmlformats.org/markup-compatibility/2006">
          <mc:Choice Requires="x14">
            <control shapeId="2075" r:id="rId31" name="Check Box 27">
              <controlPr defaultSize="0" autoFill="0" autoLine="0" autoPict="0">
                <anchor moveWithCells="1">
                  <from>
                    <xdr:col>0</xdr:col>
                    <xdr:colOff>171450</xdr:colOff>
                    <xdr:row>79</xdr:row>
                    <xdr:rowOff>95250</xdr:rowOff>
                  </from>
                  <to>
                    <xdr:col>1</xdr:col>
                    <xdr:colOff>981075</xdr:colOff>
                    <xdr:row>80</xdr:row>
                    <xdr:rowOff>28575</xdr:rowOff>
                  </to>
                </anchor>
              </controlPr>
            </control>
          </mc:Choice>
        </mc:AlternateContent>
        <mc:AlternateContent xmlns:mc="http://schemas.openxmlformats.org/markup-compatibility/2006">
          <mc:Choice Requires="x14">
            <control shapeId="2076" r:id="rId32" name="Check Box 28">
              <controlPr defaultSize="0" autoFill="0" autoLine="0" autoPict="0">
                <anchor moveWithCells="1">
                  <from>
                    <xdr:col>0</xdr:col>
                    <xdr:colOff>171450</xdr:colOff>
                    <xdr:row>82</xdr:row>
                    <xdr:rowOff>57150</xdr:rowOff>
                  </from>
                  <to>
                    <xdr:col>1</xdr:col>
                    <xdr:colOff>981075</xdr:colOff>
                    <xdr:row>82</xdr:row>
                    <xdr:rowOff>276225</xdr:rowOff>
                  </to>
                </anchor>
              </controlPr>
            </control>
          </mc:Choice>
        </mc:AlternateContent>
        <mc:AlternateContent xmlns:mc="http://schemas.openxmlformats.org/markup-compatibility/2006">
          <mc:Choice Requires="x14">
            <control shapeId="2077" r:id="rId33" name="Check Box 29">
              <controlPr defaultSize="0" autoFill="0" autoLine="0" autoPict="0">
                <anchor moveWithCells="1">
                  <from>
                    <xdr:col>0</xdr:col>
                    <xdr:colOff>171450</xdr:colOff>
                    <xdr:row>80</xdr:row>
                    <xdr:rowOff>95250</xdr:rowOff>
                  </from>
                  <to>
                    <xdr:col>1</xdr:col>
                    <xdr:colOff>619125</xdr:colOff>
                    <xdr:row>81</xdr:row>
                    <xdr:rowOff>19050</xdr:rowOff>
                  </to>
                </anchor>
              </controlPr>
            </control>
          </mc:Choice>
        </mc:AlternateContent>
        <mc:AlternateContent xmlns:mc="http://schemas.openxmlformats.org/markup-compatibility/2006">
          <mc:Choice Requires="x14">
            <control shapeId="2078" r:id="rId34" name="Check Box 30">
              <controlPr defaultSize="0" autoFill="0" autoLine="0" autoPict="0">
                <anchor moveWithCells="1">
                  <from>
                    <xdr:col>1</xdr:col>
                    <xdr:colOff>714375</xdr:colOff>
                    <xdr:row>80</xdr:row>
                    <xdr:rowOff>85725</xdr:rowOff>
                  </from>
                  <to>
                    <xdr:col>1</xdr:col>
                    <xdr:colOff>1171575</xdr:colOff>
                    <xdr:row>81</xdr:row>
                    <xdr:rowOff>19050</xdr:rowOff>
                  </to>
                </anchor>
              </controlPr>
            </control>
          </mc:Choice>
        </mc:AlternateContent>
        <mc:AlternateContent xmlns:mc="http://schemas.openxmlformats.org/markup-compatibility/2006">
          <mc:Choice Requires="x14">
            <control shapeId="2079" r:id="rId35" name="Check Box 31">
              <controlPr defaultSize="0" autoFill="0" autoLine="0" autoPict="0">
                <anchor moveWithCells="1">
                  <from>
                    <xdr:col>1</xdr:col>
                    <xdr:colOff>1257300</xdr:colOff>
                    <xdr:row>80</xdr:row>
                    <xdr:rowOff>95250</xdr:rowOff>
                  </from>
                  <to>
                    <xdr:col>1</xdr:col>
                    <xdr:colOff>1895475</xdr:colOff>
                    <xdr:row>81</xdr:row>
                    <xdr:rowOff>19050</xdr:rowOff>
                  </to>
                </anchor>
              </controlPr>
            </control>
          </mc:Choice>
        </mc:AlternateContent>
        <mc:AlternateContent xmlns:mc="http://schemas.openxmlformats.org/markup-compatibility/2006">
          <mc:Choice Requires="x14">
            <control shapeId="2080" r:id="rId36" name="Check Box 32">
              <controlPr defaultSize="0" autoFill="0" autoLine="0" autoPict="0">
                <anchor moveWithCells="1">
                  <from>
                    <xdr:col>5</xdr:col>
                    <xdr:colOff>304800</xdr:colOff>
                    <xdr:row>52</xdr:row>
                    <xdr:rowOff>28575</xdr:rowOff>
                  </from>
                  <to>
                    <xdr:col>5</xdr:col>
                    <xdr:colOff>590550</xdr:colOff>
                    <xdr:row>52</xdr:row>
                    <xdr:rowOff>247650</xdr:rowOff>
                  </to>
                </anchor>
              </controlPr>
            </control>
          </mc:Choice>
        </mc:AlternateContent>
        <mc:AlternateContent xmlns:mc="http://schemas.openxmlformats.org/markup-compatibility/2006">
          <mc:Choice Requires="x14">
            <control shapeId="2081" r:id="rId37" name="Check Box 33">
              <controlPr defaultSize="0" autoFill="0" autoLine="0" autoPict="0">
                <anchor moveWithCells="1">
                  <from>
                    <xdr:col>6</xdr:col>
                    <xdr:colOff>76200</xdr:colOff>
                    <xdr:row>52</xdr:row>
                    <xdr:rowOff>28575</xdr:rowOff>
                  </from>
                  <to>
                    <xdr:col>6</xdr:col>
                    <xdr:colOff>361950</xdr:colOff>
                    <xdr:row>52</xdr:row>
                    <xdr:rowOff>247650</xdr:rowOff>
                  </to>
                </anchor>
              </controlPr>
            </control>
          </mc:Choice>
        </mc:AlternateContent>
        <mc:AlternateContent xmlns:mc="http://schemas.openxmlformats.org/markup-compatibility/2006">
          <mc:Choice Requires="x14">
            <control shapeId="2082" r:id="rId38" name="Check Box 34">
              <controlPr defaultSize="0" autoFill="0" autoLine="0" autoPict="0">
                <anchor moveWithCells="1">
                  <from>
                    <xdr:col>7</xdr:col>
                    <xdr:colOff>314325</xdr:colOff>
                    <xdr:row>52</xdr:row>
                    <xdr:rowOff>28575</xdr:rowOff>
                  </from>
                  <to>
                    <xdr:col>7</xdr:col>
                    <xdr:colOff>600075</xdr:colOff>
                    <xdr:row>52</xdr:row>
                    <xdr:rowOff>247650</xdr:rowOff>
                  </to>
                </anchor>
              </controlPr>
            </control>
          </mc:Choice>
        </mc:AlternateContent>
        <mc:AlternateContent xmlns:mc="http://schemas.openxmlformats.org/markup-compatibility/2006">
          <mc:Choice Requires="x14">
            <control shapeId="2083" r:id="rId39" name="Check Box 35">
              <controlPr defaultSize="0" autoFill="0" autoLine="0" autoPict="0">
                <anchor moveWithCells="1">
                  <from>
                    <xdr:col>7</xdr:col>
                    <xdr:colOff>1419225</xdr:colOff>
                    <xdr:row>52</xdr:row>
                    <xdr:rowOff>28575</xdr:rowOff>
                  </from>
                  <to>
                    <xdr:col>8</xdr:col>
                    <xdr:colOff>276225</xdr:colOff>
                    <xdr:row>52</xdr:row>
                    <xdr:rowOff>247650</xdr:rowOff>
                  </to>
                </anchor>
              </controlPr>
            </control>
          </mc:Choice>
        </mc:AlternateContent>
        <mc:AlternateContent xmlns:mc="http://schemas.openxmlformats.org/markup-compatibility/2006">
          <mc:Choice Requires="x14">
            <control shapeId="2084" r:id="rId40" name="Check Box 36">
              <controlPr defaultSize="0" autoFill="0" autoLine="0" autoPict="0">
                <anchor moveWithCells="1">
                  <from>
                    <xdr:col>9</xdr:col>
                    <xdr:colOff>0</xdr:colOff>
                    <xdr:row>52</xdr:row>
                    <xdr:rowOff>28575</xdr:rowOff>
                  </from>
                  <to>
                    <xdr:col>9</xdr:col>
                    <xdr:colOff>285750</xdr:colOff>
                    <xdr:row>52</xdr:row>
                    <xdr:rowOff>247650</xdr:rowOff>
                  </to>
                </anchor>
              </controlPr>
            </control>
          </mc:Choice>
        </mc:AlternateContent>
        <mc:AlternateContent xmlns:mc="http://schemas.openxmlformats.org/markup-compatibility/2006">
          <mc:Choice Requires="x14">
            <control shapeId="2085" r:id="rId41" name="Check Box 37">
              <controlPr defaultSize="0" autoFill="0" autoLine="0" autoPict="0">
                <anchor moveWithCells="1">
                  <from>
                    <xdr:col>3</xdr:col>
                    <xdr:colOff>0</xdr:colOff>
                    <xdr:row>31</xdr:row>
                    <xdr:rowOff>38100</xdr:rowOff>
                  </from>
                  <to>
                    <xdr:col>3</xdr:col>
                    <xdr:colOff>638175</xdr:colOff>
                    <xdr:row>31</xdr:row>
                    <xdr:rowOff>257175</xdr:rowOff>
                  </to>
                </anchor>
              </controlPr>
            </control>
          </mc:Choice>
        </mc:AlternateContent>
        <mc:AlternateContent xmlns:mc="http://schemas.openxmlformats.org/markup-compatibility/2006">
          <mc:Choice Requires="x14">
            <control shapeId="2086" r:id="rId42" name="Check Box 38">
              <controlPr defaultSize="0" autoFill="0" autoLine="0" autoPict="0">
                <anchor moveWithCells="1">
                  <from>
                    <xdr:col>3</xdr:col>
                    <xdr:colOff>723900</xdr:colOff>
                    <xdr:row>31</xdr:row>
                    <xdr:rowOff>38100</xdr:rowOff>
                  </from>
                  <to>
                    <xdr:col>3</xdr:col>
                    <xdr:colOff>1362075</xdr:colOff>
                    <xdr:row>31</xdr:row>
                    <xdr:rowOff>257175</xdr:rowOff>
                  </to>
                </anchor>
              </controlPr>
            </control>
          </mc:Choice>
        </mc:AlternateContent>
        <mc:AlternateContent xmlns:mc="http://schemas.openxmlformats.org/markup-compatibility/2006">
          <mc:Choice Requires="x14">
            <control shapeId="2087" r:id="rId43" name="Check Box 39">
              <controlPr defaultSize="0" autoFill="0" autoLine="0" autoPict="0">
                <anchor moveWithCells="1">
                  <from>
                    <xdr:col>2</xdr:col>
                    <xdr:colOff>933450</xdr:colOff>
                    <xdr:row>14</xdr:row>
                    <xdr:rowOff>76200</xdr:rowOff>
                  </from>
                  <to>
                    <xdr:col>3</xdr:col>
                    <xdr:colOff>371475</xdr:colOff>
                    <xdr:row>15</xdr:row>
                    <xdr:rowOff>0</xdr:rowOff>
                  </to>
                </anchor>
              </controlPr>
            </control>
          </mc:Choice>
        </mc:AlternateContent>
        <mc:AlternateContent xmlns:mc="http://schemas.openxmlformats.org/markup-compatibility/2006">
          <mc:Choice Requires="x14">
            <control shapeId="2088" r:id="rId44" name="Check Box 40">
              <controlPr defaultSize="0" autoFill="0" autoLine="0" autoPict="0">
                <anchor moveWithCells="1">
                  <from>
                    <xdr:col>3</xdr:col>
                    <xdr:colOff>485775</xdr:colOff>
                    <xdr:row>14</xdr:row>
                    <xdr:rowOff>76200</xdr:rowOff>
                  </from>
                  <to>
                    <xdr:col>3</xdr:col>
                    <xdr:colOff>1162050</xdr:colOff>
                    <xdr:row>15</xdr:row>
                    <xdr:rowOff>0</xdr:rowOff>
                  </to>
                </anchor>
              </controlPr>
            </control>
          </mc:Choice>
        </mc:AlternateContent>
        <mc:AlternateContent xmlns:mc="http://schemas.openxmlformats.org/markup-compatibility/2006">
          <mc:Choice Requires="x14">
            <control shapeId="2089" r:id="rId45" name="Check Box 41">
              <controlPr defaultSize="0" autoFill="0" autoLine="0" autoPict="0">
                <anchor moveWithCells="1">
                  <from>
                    <xdr:col>2</xdr:col>
                    <xdr:colOff>1028700</xdr:colOff>
                    <xdr:row>64</xdr:row>
                    <xdr:rowOff>114300</xdr:rowOff>
                  </from>
                  <to>
                    <xdr:col>3</xdr:col>
                    <xdr:colOff>809625</xdr:colOff>
                    <xdr:row>65</xdr:row>
                    <xdr:rowOff>142875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09753-FA8C-4EDB-A36E-8F6A5FDF2172}">
  <dimension ref="A1:H3"/>
  <sheetViews>
    <sheetView workbookViewId="0">
      <selection activeCell="A10" sqref="A10"/>
    </sheetView>
  </sheetViews>
  <sheetFormatPr defaultRowHeight="15" x14ac:dyDescent="0.25"/>
  <cols>
    <col min="1" max="1" width="18.5703125" style="2" customWidth="1"/>
    <col min="2" max="2" width="9.140625" style="2"/>
    <col min="3" max="3" width="13.7109375" style="2" customWidth="1"/>
    <col min="4" max="4" width="21.7109375" style="2" customWidth="1"/>
    <col min="5" max="6" width="9.140625" style="2"/>
    <col min="7" max="8" width="11" style="128" customWidth="1"/>
    <col min="9" max="16384" width="9.140625" style="2"/>
  </cols>
  <sheetData>
    <row r="1" spans="1:8" x14ac:dyDescent="0.25">
      <c r="A1" s="133" t="s">
        <v>285</v>
      </c>
      <c r="G1" s="128" t="s">
        <v>292</v>
      </c>
      <c r="H1" s="128" t="s">
        <v>293</v>
      </c>
    </row>
    <row r="2" spans="1:8" x14ac:dyDescent="0.25">
      <c r="A2" s="133"/>
    </row>
    <row r="3" spans="1:8" x14ac:dyDescent="0.25">
      <c r="A3" s="258" t="s">
        <v>286</v>
      </c>
      <c r="B3" s="258" t="s">
        <v>287</v>
      </c>
      <c r="C3" s="258" t="s">
        <v>288</v>
      </c>
      <c r="D3" s="258" t="s">
        <v>289</v>
      </c>
      <c r="E3" s="258" t="s">
        <v>290</v>
      </c>
      <c r="F3" s="258" t="s">
        <v>291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A0064-1D2C-4F96-B963-93708769D00F}">
  <dimension ref="A1:K2"/>
  <sheetViews>
    <sheetView workbookViewId="0">
      <selection activeCell="F22" sqref="F22"/>
    </sheetView>
  </sheetViews>
  <sheetFormatPr defaultRowHeight="15" x14ac:dyDescent="0.25"/>
  <cols>
    <col min="1" max="16384" width="9.140625" style="2"/>
  </cols>
  <sheetData>
    <row r="1" spans="1:11" x14ac:dyDescent="0.25">
      <c r="A1" s="133" t="s">
        <v>281</v>
      </c>
      <c r="B1" s="133" t="s">
        <v>282</v>
      </c>
      <c r="C1" s="133"/>
      <c r="D1" s="133"/>
      <c r="E1" s="133"/>
    </row>
    <row r="2" spans="1:11" x14ac:dyDescent="0.25">
      <c r="A2" s="133" t="s">
        <v>283</v>
      </c>
      <c r="B2" s="133"/>
      <c r="C2" s="133"/>
      <c r="E2" s="133"/>
      <c r="K2" s="133" t="s">
        <v>284</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1DAF7-BCCA-46D3-B1FE-9CF374D5C548}">
  <dimension ref="B1:V84"/>
  <sheetViews>
    <sheetView workbookViewId="0">
      <pane ySplit="10" topLeftCell="A11" activePane="bottomLeft" state="frozen"/>
      <selection pane="bottomLeft" activeCell="L4" sqref="L4"/>
    </sheetView>
  </sheetViews>
  <sheetFormatPr defaultRowHeight="15" x14ac:dyDescent="0.25"/>
  <cols>
    <col min="1" max="1" width="6.7109375" style="2" customWidth="1"/>
    <col min="2" max="2" width="5.28515625" style="2" customWidth="1"/>
    <col min="3" max="3" width="29.7109375" style="2" customWidth="1"/>
    <col min="4" max="4" width="9.140625" style="2"/>
    <col min="5" max="11" width="10.85546875" style="2" customWidth="1"/>
    <col min="12" max="13" width="4.140625" style="2" customWidth="1"/>
    <col min="14" max="14" width="29.7109375" style="2" customWidth="1"/>
    <col min="15" max="15" width="9.140625" style="2"/>
    <col min="16" max="22" width="9.28515625" style="2" customWidth="1"/>
    <col min="23" max="16384" width="9.140625" style="2"/>
  </cols>
  <sheetData>
    <row r="1" spans="2:22" ht="22.5" customHeight="1" x14ac:dyDescent="0.3">
      <c r="B1" s="1" t="s">
        <v>0</v>
      </c>
      <c r="H1" s="3" t="s">
        <v>1</v>
      </c>
      <c r="K1" s="4" t="s">
        <v>2</v>
      </c>
    </row>
    <row r="2" spans="2:22" ht="17.25" customHeight="1" x14ac:dyDescent="0.25">
      <c r="K2" s="5" t="s">
        <v>3</v>
      </c>
      <c r="L2" s="2" t="s">
        <v>4</v>
      </c>
    </row>
    <row r="3" spans="2:22" ht="17.25" customHeight="1" x14ac:dyDescent="0.25">
      <c r="B3" s="127"/>
      <c r="C3" s="127"/>
      <c r="D3" s="127"/>
      <c r="E3" s="127"/>
      <c r="F3" s="127"/>
      <c r="G3" s="127"/>
      <c r="H3" s="127"/>
      <c r="I3" s="127"/>
      <c r="K3" s="5" t="s">
        <v>5</v>
      </c>
      <c r="L3" s="2" t="s">
        <v>6</v>
      </c>
    </row>
    <row r="4" spans="2:22" ht="17.25" customHeight="1" x14ac:dyDescent="0.25">
      <c r="B4" s="127"/>
      <c r="C4" s="127"/>
      <c r="D4" s="127"/>
      <c r="E4" s="127"/>
      <c r="F4" s="127"/>
      <c r="G4" s="127"/>
      <c r="H4" s="127"/>
      <c r="I4" s="127"/>
      <c r="K4" s="5" t="s">
        <v>7</v>
      </c>
      <c r="L4" s="2" t="s">
        <v>8</v>
      </c>
    </row>
    <row r="5" spans="2:22" ht="17.25" customHeight="1" x14ac:dyDescent="0.25">
      <c r="B5" s="127"/>
      <c r="C5" s="127"/>
      <c r="D5" s="127"/>
      <c r="E5" s="127"/>
      <c r="F5" s="127"/>
      <c r="G5" s="127"/>
      <c r="H5" s="127"/>
      <c r="I5" s="127"/>
      <c r="K5" s="5" t="s">
        <v>9</v>
      </c>
      <c r="L5" s="2" t="s">
        <v>10</v>
      </c>
    </row>
    <row r="6" spans="2:22" ht="17.25" customHeight="1" x14ac:dyDescent="0.25">
      <c r="B6" s="127"/>
      <c r="C6" s="127"/>
      <c r="D6" s="127"/>
      <c r="E6" s="127"/>
      <c r="F6" s="127"/>
      <c r="G6" s="127"/>
      <c r="H6" s="127"/>
      <c r="I6" s="127"/>
      <c r="K6" s="5" t="s">
        <v>11</v>
      </c>
      <c r="L6" s="2" t="s">
        <v>12</v>
      </c>
    </row>
    <row r="7" spans="2:22" ht="17.25" customHeight="1" x14ac:dyDescent="0.25">
      <c r="B7" s="127"/>
      <c r="C7" s="127"/>
      <c r="D7" s="127"/>
      <c r="E7" s="127"/>
      <c r="F7" s="127"/>
      <c r="G7" s="127"/>
      <c r="H7" s="127"/>
      <c r="I7" s="127"/>
      <c r="K7" s="5" t="s">
        <v>13</v>
      </c>
      <c r="L7" s="2" t="s">
        <v>14</v>
      </c>
    </row>
    <row r="8" spans="2:22" ht="17.25" customHeight="1" x14ac:dyDescent="0.25">
      <c r="B8" s="127"/>
      <c r="C8" s="127"/>
      <c r="D8" s="127"/>
      <c r="E8" s="127"/>
      <c r="F8" s="127"/>
      <c r="G8" s="127"/>
      <c r="H8" s="127"/>
      <c r="I8" s="127"/>
      <c r="K8" s="5" t="s">
        <v>15</v>
      </c>
      <c r="L8" s="2" t="s">
        <v>16</v>
      </c>
    </row>
    <row r="9" spans="2:22" ht="17.25" customHeight="1" x14ac:dyDescent="0.25">
      <c r="B9" s="127"/>
      <c r="C9" s="127"/>
      <c r="D9" s="127"/>
      <c r="E9" s="127"/>
      <c r="F9" s="127"/>
      <c r="G9" s="127"/>
      <c r="H9" s="127"/>
      <c r="I9" s="127"/>
      <c r="K9" s="7" t="s">
        <v>17</v>
      </c>
    </row>
    <row r="10" spans="2:22" ht="7.5" customHeight="1" x14ac:dyDescent="0.25">
      <c r="O10" s="8"/>
    </row>
    <row r="11" spans="2:22" ht="22.5" customHeight="1" x14ac:dyDescent="0.25"/>
    <row r="12" spans="2:22" ht="18" x14ac:dyDescent="0.25">
      <c r="C12" s="9" t="s">
        <v>18</v>
      </c>
      <c r="D12" s="10"/>
      <c r="E12" s="11"/>
      <c r="F12" s="12"/>
      <c r="G12" s="12"/>
      <c r="H12" s="11"/>
      <c r="I12" s="11"/>
      <c r="J12" s="11"/>
      <c r="K12" s="13"/>
      <c r="N12" s="14"/>
      <c r="O12" s="14"/>
      <c r="P12" s="15"/>
      <c r="Q12" s="15"/>
      <c r="R12" s="15"/>
      <c r="S12" s="15"/>
      <c r="T12" s="15"/>
      <c r="U12" s="15"/>
      <c r="V12" s="15"/>
    </row>
    <row r="13" spans="2:22" x14ac:dyDescent="0.25">
      <c r="B13" s="15"/>
      <c r="C13" s="16"/>
      <c r="D13" s="17"/>
      <c r="E13" s="18"/>
      <c r="F13" s="18"/>
      <c r="G13" s="18"/>
      <c r="H13" s="18"/>
      <c r="I13" s="18"/>
      <c r="J13" s="18"/>
      <c r="K13" s="19"/>
      <c r="M13" s="15"/>
      <c r="N13" s="20"/>
      <c r="O13" s="21"/>
      <c r="P13" s="20"/>
      <c r="Q13" s="20"/>
      <c r="R13" s="20"/>
      <c r="S13" s="20"/>
      <c r="T13" s="20"/>
      <c r="U13" s="20"/>
      <c r="V13" s="20"/>
    </row>
    <row r="14" spans="2:22" x14ac:dyDescent="0.25">
      <c r="B14" s="20"/>
      <c r="C14" s="22"/>
      <c r="D14" s="23"/>
      <c r="E14" s="24" t="s">
        <v>3</v>
      </c>
      <c r="F14" s="24" t="s">
        <v>5</v>
      </c>
      <c r="G14" s="24" t="s">
        <v>7</v>
      </c>
      <c r="H14" s="24" t="s">
        <v>11</v>
      </c>
      <c r="I14" s="24" t="s">
        <v>19</v>
      </c>
      <c r="J14" s="24" t="s">
        <v>13</v>
      </c>
      <c r="K14" s="24" t="s">
        <v>15</v>
      </c>
      <c r="M14" s="20"/>
      <c r="N14" s="25"/>
      <c r="O14" s="26"/>
      <c r="P14" s="26"/>
      <c r="Q14" s="26"/>
      <c r="R14" s="26"/>
      <c r="S14" s="26"/>
      <c r="T14" s="26"/>
      <c r="U14" s="26"/>
      <c r="V14" s="26"/>
    </row>
    <row r="15" spans="2:22" x14ac:dyDescent="0.25">
      <c r="B15" s="27"/>
      <c r="C15" s="215" t="s">
        <v>20</v>
      </c>
      <c r="D15" s="216"/>
      <c r="E15" s="28">
        <v>13.5</v>
      </c>
      <c r="F15" s="28">
        <v>9</v>
      </c>
      <c r="G15" s="28">
        <v>15.5</v>
      </c>
      <c r="H15" s="28">
        <v>12</v>
      </c>
      <c r="I15" s="28">
        <v>15.5</v>
      </c>
      <c r="J15" s="28">
        <v>15.5</v>
      </c>
      <c r="K15" s="28">
        <v>15.5</v>
      </c>
      <c r="M15" s="27"/>
      <c r="N15" s="217"/>
      <c r="O15" s="217"/>
      <c r="P15" s="29"/>
      <c r="Q15" s="29"/>
      <c r="R15" s="29"/>
      <c r="S15" s="29"/>
      <c r="T15" s="29"/>
      <c r="U15" s="29"/>
      <c r="V15" s="29"/>
    </row>
    <row r="16" spans="2:22" x14ac:dyDescent="0.25">
      <c r="B16" s="27"/>
      <c r="C16" s="30"/>
      <c r="D16" s="27"/>
      <c r="E16" s="29"/>
      <c r="F16" s="29"/>
      <c r="G16" s="29"/>
      <c r="H16" s="29"/>
      <c r="I16" s="29"/>
      <c r="J16" s="29"/>
      <c r="K16" s="29"/>
      <c r="M16" s="27"/>
      <c r="N16" s="30"/>
      <c r="O16" s="27"/>
      <c r="P16" s="29"/>
      <c r="Q16" s="29"/>
      <c r="R16" s="29"/>
      <c r="S16" s="29"/>
      <c r="T16" s="29"/>
      <c r="U16" s="29"/>
      <c r="V16" s="29"/>
    </row>
    <row r="17" spans="2:22" ht="15.75" x14ac:dyDescent="0.25">
      <c r="B17" s="15"/>
      <c r="C17" s="31" t="s">
        <v>21</v>
      </c>
      <c r="D17" s="32">
        <v>1</v>
      </c>
      <c r="E17" s="33"/>
      <c r="F17" s="33"/>
      <c r="G17" s="33"/>
      <c r="H17" s="33"/>
      <c r="I17" s="33"/>
      <c r="J17" s="33"/>
      <c r="K17" s="33"/>
      <c r="M17" s="15"/>
      <c r="N17" s="31"/>
      <c r="O17" s="34"/>
      <c r="P17" s="33"/>
      <c r="Q17" s="33"/>
      <c r="R17" s="33"/>
      <c r="S17" s="33"/>
      <c r="T17" s="33"/>
      <c r="U17" s="33"/>
      <c r="V17" s="33"/>
    </row>
    <row r="18" spans="2:22" x14ac:dyDescent="0.25">
      <c r="B18" s="15"/>
      <c r="C18" s="35"/>
      <c r="D18" s="36"/>
      <c r="E18" s="37"/>
      <c r="F18" s="37"/>
      <c r="G18" s="37"/>
      <c r="H18" s="37"/>
      <c r="I18" s="37"/>
      <c r="J18" s="37"/>
      <c r="K18" s="37"/>
      <c r="M18" s="15"/>
      <c r="N18" s="38"/>
      <c r="O18" s="39"/>
      <c r="P18" s="33"/>
      <c r="Q18" s="33"/>
      <c r="R18" s="33"/>
      <c r="S18" s="33"/>
      <c r="T18" s="33"/>
      <c r="U18" s="33"/>
      <c r="V18" s="33"/>
    </row>
    <row r="19" spans="2:22" x14ac:dyDescent="0.25">
      <c r="B19" s="15"/>
      <c r="C19" s="40" t="s">
        <v>22</v>
      </c>
      <c r="D19" s="41"/>
      <c r="E19" s="42">
        <f t="shared" ref="E19:K19" si="0">$D$17*E15</f>
        <v>13.5</v>
      </c>
      <c r="F19" s="42">
        <f t="shared" si="0"/>
        <v>9</v>
      </c>
      <c r="G19" s="42">
        <f t="shared" si="0"/>
        <v>15.5</v>
      </c>
      <c r="H19" s="42">
        <f t="shared" si="0"/>
        <v>12</v>
      </c>
      <c r="I19" s="42">
        <f t="shared" si="0"/>
        <v>15.5</v>
      </c>
      <c r="J19" s="42">
        <f t="shared" si="0"/>
        <v>15.5</v>
      </c>
      <c r="K19" s="42">
        <f t="shared" si="0"/>
        <v>15.5</v>
      </c>
      <c r="M19" s="15"/>
      <c r="N19" s="30"/>
      <c r="O19" s="27"/>
      <c r="P19" s="29"/>
      <c r="Q19" s="29"/>
      <c r="R19" s="29"/>
      <c r="S19" s="29"/>
      <c r="T19" s="29"/>
      <c r="U19" s="29"/>
      <c r="V19" s="29"/>
    </row>
    <row r="20" spans="2:22" x14ac:dyDescent="0.25">
      <c r="B20" s="15"/>
      <c r="C20" s="43" t="s">
        <v>23</v>
      </c>
      <c r="D20" s="44"/>
      <c r="E20" s="45">
        <v>25</v>
      </c>
      <c r="F20" s="45">
        <v>25</v>
      </c>
      <c r="G20" s="45">
        <v>25</v>
      </c>
      <c r="H20" s="45">
        <v>25</v>
      </c>
      <c r="I20" s="45">
        <v>25</v>
      </c>
      <c r="J20" s="45">
        <v>25</v>
      </c>
      <c r="K20" s="45">
        <v>25</v>
      </c>
      <c r="M20" s="15"/>
      <c r="N20" s="30"/>
      <c r="O20" s="44"/>
      <c r="P20" s="29"/>
      <c r="Q20" s="29"/>
      <c r="R20" s="29"/>
      <c r="S20" s="29"/>
      <c r="T20" s="29"/>
      <c r="U20" s="29"/>
      <c r="V20" s="29"/>
    </row>
    <row r="21" spans="2:22" s="50" customFormat="1" ht="16.5" thickBot="1" x14ac:dyDescent="0.3">
      <c r="B21" s="46"/>
      <c r="C21" s="47" t="s">
        <v>24</v>
      </c>
      <c r="D21" s="48"/>
      <c r="E21" s="49">
        <f>E20+E19</f>
        <v>38.5</v>
      </c>
      <c r="F21" s="49">
        <f t="shared" ref="F21:K21" si="1">F20+F19</f>
        <v>34</v>
      </c>
      <c r="G21" s="49">
        <f t="shared" si="1"/>
        <v>40.5</v>
      </c>
      <c r="H21" s="49">
        <f t="shared" si="1"/>
        <v>37</v>
      </c>
      <c r="I21" s="49">
        <f t="shared" si="1"/>
        <v>40.5</v>
      </c>
      <c r="J21" s="49">
        <f t="shared" si="1"/>
        <v>40.5</v>
      </c>
      <c r="K21" s="49">
        <f t="shared" si="1"/>
        <v>40.5</v>
      </c>
      <c r="M21" s="46"/>
      <c r="N21" s="51"/>
      <c r="O21" s="52"/>
      <c r="P21" s="53"/>
      <c r="Q21" s="53"/>
      <c r="R21" s="53"/>
      <c r="S21" s="53"/>
      <c r="T21" s="53"/>
      <c r="U21" s="53"/>
      <c r="V21" s="53"/>
    </row>
    <row r="22" spans="2:22" ht="15.75" thickTop="1" x14ac:dyDescent="0.25">
      <c r="B22" s="30"/>
      <c r="C22" s="30"/>
      <c r="D22" s="27"/>
      <c r="E22" s="54"/>
      <c r="F22" s="30"/>
      <c r="G22" s="54"/>
      <c r="H22" s="54"/>
      <c r="I22" s="54"/>
      <c r="J22" s="54"/>
      <c r="K22" s="54"/>
      <c r="M22" s="30"/>
      <c r="N22" s="30"/>
      <c r="O22" s="27"/>
      <c r="P22" s="54"/>
      <c r="Q22" s="30"/>
      <c r="R22" s="54"/>
      <c r="S22" s="54"/>
      <c r="T22" s="54"/>
      <c r="U22" s="54"/>
      <c r="V22" s="54"/>
    </row>
    <row r="23" spans="2:22" ht="15" customHeight="1" x14ac:dyDescent="0.25">
      <c r="C23" s="218" t="s">
        <v>25</v>
      </c>
      <c r="D23" s="219"/>
      <c r="E23" s="55">
        <f t="shared" ref="E23:K23" si="2">(E21/100)*10</f>
        <v>3.85</v>
      </c>
      <c r="F23" s="55">
        <f t="shared" si="2"/>
        <v>3.4000000000000004</v>
      </c>
      <c r="G23" s="55">
        <f t="shared" si="2"/>
        <v>4.0500000000000007</v>
      </c>
      <c r="H23" s="55">
        <f t="shared" si="2"/>
        <v>3.7</v>
      </c>
      <c r="I23" s="55">
        <f t="shared" si="2"/>
        <v>4.0500000000000007</v>
      </c>
      <c r="J23" s="55">
        <f t="shared" si="2"/>
        <v>4.0500000000000007</v>
      </c>
      <c r="K23" s="55">
        <f t="shared" si="2"/>
        <v>4.0500000000000007</v>
      </c>
      <c r="N23" s="220"/>
      <c r="O23" s="220"/>
      <c r="P23" s="56"/>
      <c r="Q23" s="56"/>
      <c r="R23" s="56"/>
      <c r="S23" s="56"/>
      <c r="T23" s="56"/>
      <c r="U23" s="56"/>
      <c r="V23" s="56"/>
    </row>
    <row r="24" spans="2:22" ht="15" customHeight="1" x14ac:dyDescent="0.25">
      <c r="C24" s="218" t="s">
        <v>26</v>
      </c>
      <c r="D24" s="219"/>
      <c r="E24" s="55">
        <f t="shared" ref="E24:K24" si="3">(E21/100)*90</f>
        <v>34.65</v>
      </c>
      <c r="F24" s="55">
        <f t="shared" si="3"/>
        <v>30.6</v>
      </c>
      <c r="G24" s="55">
        <f t="shared" si="3"/>
        <v>36.450000000000003</v>
      </c>
      <c r="H24" s="55">
        <f t="shared" si="3"/>
        <v>33.299999999999997</v>
      </c>
      <c r="I24" s="55">
        <f t="shared" si="3"/>
        <v>36.450000000000003</v>
      </c>
      <c r="J24" s="55">
        <f t="shared" si="3"/>
        <v>36.450000000000003</v>
      </c>
      <c r="K24" s="55">
        <f t="shared" si="3"/>
        <v>36.450000000000003</v>
      </c>
      <c r="N24" s="220"/>
      <c r="O24" s="220"/>
      <c r="P24" s="56"/>
      <c r="Q24" s="56"/>
      <c r="R24" s="56"/>
      <c r="S24" s="56"/>
      <c r="T24" s="56"/>
      <c r="U24" s="56"/>
      <c r="V24" s="56"/>
    </row>
    <row r="25" spans="2:22" ht="15" customHeight="1" x14ac:dyDescent="0.25">
      <c r="C25" s="57"/>
      <c r="D25" s="57"/>
      <c r="E25" s="56"/>
      <c r="F25" s="56"/>
      <c r="G25" s="56"/>
      <c r="H25" s="56"/>
      <c r="I25" s="56"/>
      <c r="J25" s="56"/>
      <c r="K25" s="56"/>
      <c r="N25" s="57"/>
      <c r="O25" s="57"/>
      <c r="P25" s="56"/>
      <c r="Q25" s="56"/>
      <c r="R25" s="56"/>
      <c r="S25" s="56"/>
      <c r="T25" s="56"/>
      <c r="U25" s="56"/>
      <c r="V25" s="56"/>
    </row>
    <row r="26" spans="2:22" ht="15" customHeight="1" x14ac:dyDescent="0.25">
      <c r="C26" s="57"/>
      <c r="D26" s="57"/>
      <c r="E26" s="56"/>
      <c r="F26" s="56"/>
      <c r="G26" s="56"/>
      <c r="H26" s="56"/>
      <c r="I26" s="56"/>
      <c r="J26" s="56"/>
      <c r="K26" s="56"/>
      <c r="N26" s="57"/>
      <c r="O26" s="57"/>
      <c r="P26" s="56"/>
      <c r="Q26" s="56"/>
      <c r="R26" s="56"/>
      <c r="S26" s="56"/>
      <c r="T26" s="56"/>
      <c r="U26" s="56"/>
      <c r="V26" s="56"/>
    </row>
    <row r="27" spans="2:22" ht="15" customHeight="1" x14ac:dyDescent="0.25">
      <c r="C27" s="57"/>
      <c r="D27" s="57"/>
      <c r="E27" s="56"/>
      <c r="F27" s="56"/>
      <c r="G27" s="56"/>
      <c r="H27" s="56"/>
      <c r="I27" s="56"/>
      <c r="J27" s="56"/>
      <c r="K27" s="56"/>
      <c r="N27" s="57"/>
      <c r="O27" s="57"/>
      <c r="P27" s="56"/>
      <c r="Q27" s="56"/>
      <c r="R27" s="56"/>
      <c r="S27" s="56"/>
      <c r="T27" s="56"/>
      <c r="U27" s="56"/>
      <c r="V27" s="56"/>
    </row>
    <row r="28" spans="2:22" x14ac:dyDescent="0.25">
      <c r="B28" s="30"/>
      <c r="C28" s="30"/>
      <c r="D28" s="27"/>
      <c r="E28" s="27"/>
      <c r="F28" s="27"/>
      <c r="G28" s="54"/>
      <c r="H28" s="54"/>
      <c r="I28" s="54"/>
      <c r="J28" s="54"/>
      <c r="K28" s="54"/>
    </row>
    <row r="29" spans="2:22" x14ac:dyDescent="0.25">
      <c r="B29" s="30"/>
      <c r="C29" s="30"/>
      <c r="D29" s="30"/>
      <c r="E29" s="58"/>
      <c r="F29" s="58"/>
      <c r="G29" s="58"/>
      <c r="H29" s="58"/>
      <c r="I29" s="58"/>
      <c r="J29" s="58"/>
      <c r="K29" s="58"/>
    </row>
    <row r="30" spans="2:22" ht="18" x14ac:dyDescent="0.25">
      <c r="C30" s="9" t="s">
        <v>27</v>
      </c>
      <c r="D30" s="59"/>
      <c r="E30" s="60"/>
      <c r="F30" s="60"/>
      <c r="G30" s="60"/>
      <c r="H30" s="60"/>
      <c r="I30" s="60"/>
      <c r="J30" s="60"/>
      <c r="K30" s="61"/>
      <c r="N30" s="14"/>
      <c r="O30" s="62"/>
      <c r="P30" s="58"/>
      <c r="Q30" s="58"/>
      <c r="R30" s="58"/>
      <c r="S30" s="58"/>
      <c r="T30" s="58"/>
      <c r="U30" s="58"/>
      <c r="V30" s="58"/>
    </row>
    <row r="31" spans="2:22" x14ac:dyDescent="0.25">
      <c r="B31" s="15"/>
      <c r="C31" s="63"/>
      <c r="D31" s="17"/>
      <c r="E31" s="18"/>
      <c r="F31" s="64"/>
      <c r="G31" s="64"/>
      <c r="H31" s="64"/>
      <c r="I31" s="64"/>
      <c r="J31" s="64"/>
      <c r="K31" s="65"/>
      <c r="N31" s="66"/>
      <c r="O31" s="21"/>
      <c r="P31" s="20"/>
      <c r="Q31" s="67"/>
      <c r="R31" s="67"/>
      <c r="S31" s="67"/>
      <c r="T31" s="67"/>
      <c r="U31" s="67"/>
      <c r="V31" s="67"/>
    </row>
    <row r="32" spans="2:22" x14ac:dyDescent="0.25">
      <c r="B32" s="30"/>
      <c r="C32" s="22"/>
      <c r="D32" s="23"/>
      <c r="E32" s="24" t="s">
        <v>3</v>
      </c>
      <c r="F32" s="24" t="s">
        <v>5</v>
      </c>
      <c r="G32" s="24" t="s">
        <v>7</v>
      </c>
      <c r="H32" s="24" t="s">
        <v>11</v>
      </c>
      <c r="I32" s="24" t="s">
        <v>19</v>
      </c>
      <c r="J32" s="24" t="s">
        <v>13</v>
      </c>
      <c r="K32" s="24" t="s">
        <v>15</v>
      </c>
      <c r="N32" s="25"/>
      <c r="O32" s="26"/>
      <c r="P32" s="26"/>
      <c r="Q32" s="26"/>
      <c r="R32" s="26"/>
      <c r="S32" s="26"/>
      <c r="T32" s="26"/>
      <c r="U32" s="26"/>
      <c r="V32" s="26"/>
    </row>
    <row r="33" spans="2:22" x14ac:dyDescent="0.25">
      <c r="B33" s="27"/>
      <c r="C33" s="215" t="str">
        <f>C15</f>
        <v>Hourly Rate</v>
      </c>
      <c r="D33" s="216"/>
      <c r="E33" s="68">
        <v>27</v>
      </c>
      <c r="F33" s="68">
        <v>18</v>
      </c>
      <c r="G33" s="68">
        <v>31</v>
      </c>
      <c r="H33" s="68">
        <v>24</v>
      </c>
      <c r="I33" s="68">
        <v>31</v>
      </c>
      <c r="J33" s="68">
        <v>31</v>
      </c>
      <c r="K33" s="68">
        <v>31</v>
      </c>
      <c r="N33" s="217"/>
      <c r="O33" s="217"/>
      <c r="P33" s="29"/>
      <c r="Q33" s="29"/>
      <c r="R33" s="29"/>
      <c r="S33" s="29"/>
      <c r="T33" s="29"/>
      <c r="U33" s="29"/>
      <c r="V33" s="29"/>
    </row>
    <row r="34" spans="2:22" x14ac:dyDescent="0.25">
      <c r="B34" s="27"/>
      <c r="C34" s="15"/>
      <c r="D34" s="15"/>
      <c r="E34" s="29"/>
      <c r="F34" s="29"/>
      <c r="G34" s="29"/>
      <c r="H34" s="29"/>
      <c r="I34" s="29"/>
      <c r="J34" s="29"/>
      <c r="K34" s="29"/>
      <c r="N34" s="15"/>
      <c r="O34" s="15"/>
      <c r="P34" s="29"/>
      <c r="Q34" s="29"/>
      <c r="R34" s="29"/>
      <c r="S34" s="29"/>
      <c r="T34" s="29"/>
      <c r="U34" s="29"/>
      <c r="V34" s="29"/>
    </row>
    <row r="35" spans="2:22" ht="15.75" x14ac:dyDescent="0.25">
      <c r="B35" s="27"/>
      <c r="C35" s="31" t="s">
        <v>21</v>
      </c>
      <c r="D35" s="32">
        <v>1</v>
      </c>
      <c r="E35" s="33"/>
      <c r="F35" s="33"/>
      <c r="G35" s="33"/>
      <c r="H35" s="33"/>
      <c r="I35" s="33"/>
      <c r="J35" s="33"/>
      <c r="K35" s="33"/>
      <c r="N35" s="31"/>
      <c r="O35" s="34"/>
      <c r="P35" s="33"/>
      <c r="Q35" s="33"/>
      <c r="R35" s="33"/>
      <c r="S35" s="33"/>
      <c r="T35" s="33"/>
      <c r="U35" s="33"/>
      <c r="V35" s="33"/>
    </row>
    <row r="36" spans="2:22" x14ac:dyDescent="0.25">
      <c r="B36" s="27"/>
      <c r="C36" s="35"/>
      <c r="D36" s="36"/>
      <c r="E36" s="37"/>
      <c r="F36" s="37"/>
      <c r="G36" s="37"/>
      <c r="H36" s="37"/>
      <c r="I36" s="37"/>
      <c r="J36" s="37"/>
      <c r="K36" s="37"/>
      <c r="N36" s="38"/>
      <c r="O36" s="39"/>
      <c r="P36" s="33"/>
      <c r="Q36" s="33"/>
      <c r="R36" s="33"/>
      <c r="S36" s="33"/>
      <c r="T36" s="33"/>
      <c r="U36" s="33"/>
      <c r="V36" s="33"/>
    </row>
    <row r="37" spans="2:22" x14ac:dyDescent="0.25">
      <c r="B37" s="27"/>
      <c r="C37" s="40" t="s">
        <v>22</v>
      </c>
      <c r="D37" s="41"/>
      <c r="E37" s="42">
        <f t="shared" ref="E37:K37" si="4">$D$35*E33</f>
        <v>27</v>
      </c>
      <c r="F37" s="42">
        <f t="shared" si="4"/>
        <v>18</v>
      </c>
      <c r="G37" s="42">
        <f t="shared" si="4"/>
        <v>31</v>
      </c>
      <c r="H37" s="42">
        <f t="shared" si="4"/>
        <v>24</v>
      </c>
      <c r="I37" s="42">
        <f t="shared" si="4"/>
        <v>31</v>
      </c>
      <c r="J37" s="42">
        <f t="shared" si="4"/>
        <v>31</v>
      </c>
      <c r="K37" s="42">
        <f t="shared" si="4"/>
        <v>31</v>
      </c>
      <c r="N37" s="30"/>
      <c r="O37" s="27"/>
      <c r="P37" s="29"/>
      <c r="Q37" s="29"/>
      <c r="R37" s="29"/>
      <c r="S37" s="29"/>
      <c r="T37" s="29"/>
      <c r="U37" s="29"/>
      <c r="V37" s="29"/>
    </row>
    <row r="38" spans="2:22" x14ac:dyDescent="0.25">
      <c r="B38" s="27"/>
      <c r="C38" s="43" t="s">
        <v>23</v>
      </c>
      <c r="D38" s="44"/>
      <c r="E38" s="45">
        <v>25</v>
      </c>
      <c r="F38" s="45">
        <v>25</v>
      </c>
      <c r="G38" s="45">
        <v>25</v>
      </c>
      <c r="H38" s="45">
        <v>25</v>
      </c>
      <c r="I38" s="45">
        <v>25</v>
      </c>
      <c r="J38" s="45">
        <v>25</v>
      </c>
      <c r="K38" s="45">
        <v>25</v>
      </c>
      <c r="N38" s="30"/>
      <c r="O38" s="44"/>
      <c r="P38" s="29"/>
      <c r="Q38" s="29"/>
      <c r="R38" s="29"/>
      <c r="S38" s="29"/>
      <c r="T38" s="29"/>
      <c r="U38" s="29"/>
      <c r="V38" s="29"/>
    </row>
    <row r="39" spans="2:22" s="50" customFormat="1" ht="16.5" thickBot="1" x14ac:dyDescent="0.3">
      <c r="B39" s="69"/>
      <c r="C39" s="47" t="str">
        <f>C21</f>
        <v>Total Cost:</v>
      </c>
      <c r="D39" s="48"/>
      <c r="E39" s="49">
        <f>E38+E37</f>
        <v>52</v>
      </c>
      <c r="F39" s="49">
        <f t="shared" ref="F39:K39" si="5">F38+F37</f>
        <v>43</v>
      </c>
      <c r="G39" s="49">
        <f t="shared" si="5"/>
        <v>56</v>
      </c>
      <c r="H39" s="49">
        <f t="shared" si="5"/>
        <v>49</v>
      </c>
      <c r="I39" s="49">
        <f t="shared" si="5"/>
        <v>56</v>
      </c>
      <c r="J39" s="49">
        <f t="shared" si="5"/>
        <v>56</v>
      </c>
      <c r="K39" s="49">
        <f t="shared" si="5"/>
        <v>56</v>
      </c>
      <c r="N39" s="51"/>
      <c r="O39" s="52"/>
      <c r="P39" s="53"/>
      <c r="Q39" s="53"/>
      <c r="R39" s="53"/>
      <c r="S39" s="53"/>
      <c r="T39" s="53"/>
      <c r="U39" s="53"/>
      <c r="V39" s="53"/>
    </row>
    <row r="40" spans="2:22" ht="15.75" thickTop="1" x14ac:dyDescent="0.25">
      <c r="B40" s="27"/>
      <c r="C40" s="30"/>
      <c r="D40" s="27"/>
      <c r="E40" s="70"/>
      <c r="F40" s="70"/>
      <c r="G40" s="15"/>
      <c r="H40" s="15"/>
      <c r="I40" s="70"/>
      <c r="J40" s="70"/>
      <c r="K40" s="70"/>
      <c r="N40" s="30"/>
      <c r="O40" s="27"/>
      <c r="P40" s="70"/>
      <c r="Q40" s="70"/>
      <c r="R40" s="15"/>
      <c r="S40" s="15"/>
      <c r="T40" s="70"/>
      <c r="U40" s="70"/>
      <c r="V40" s="70"/>
    </row>
    <row r="41" spans="2:22" ht="15" customHeight="1" x14ac:dyDescent="0.25">
      <c r="C41" s="218" t="s">
        <v>25</v>
      </c>
      <c r="D41" s="219"/>
      <c r="E41" s="55">
        <f>(E39/100)*10</f>
        <v>5.2</v>
      </c>
      <c r="F41" s="55">
        <f t="shared" ref="F41:K41" si="6">(F39/100)*10</f>
        <v>4.3</v>
      </c>
      <c r="G41" s="55">
        <f t="shared" si="6"/>
        <v>5.6000000000000005</v>
      </c>
      <c r="H41" s="55">
        <f t="shared" si="6"/>
        <v>4.9000000000000004</v>
      </c>
      <c r="I41" s="55">
        <f t="shared" si="6"/>
        <v>5.6000000000000005</v>
      </c>
      <c r="J41" s="55">
        <f t="shared" si="6"/>
        <v>5.6000000000000005</v>
      </c>
      <c r="K41" s="55">
        <f t="shared" si="6"/>
        <v>5.6000000000000005</v>
      </c>
      <c r="N41" s="220"/>
      <c r="O41" s="220"/>
      <c r="P41" s="56"/>
      <c r="Q41" s="56"/>
      <c r="R41" s="56"/>
      <c r="S41" s="56"/>
      <c r="T41" s="56"/>
      <c r="U41" s="56"/>
      <c r="V41" s="56"/>
    </row>
    <row r="42" spans="2:22" ht="15" customHeight="1" x14ac:dyDescent="0.25">
      <c r="C42" s="218" t="s">
        <v>26</v>
      </c>
      <c r="D42" s="219"/>
      <c r="E42" s="55">
        <f t="shared" ref="E42:K42" si="7">(E39/100)*90</f>
        <v>46.800000000000004</v>
      </c>
      <c r="F42" s="55">
        <f t="shared" si="7"/>
        <v>38.700000000000003</v>
      </c>
      <c r="G42" s="55">
        <f t="shared" si="7"/>
        <v>50.400000000000006</v>
      </c>
      <c r="H42" s="55">
        <f t="shared" si="7"/>
        <v>44.1</v>
      </c>
      <c r="I42" s="55">
        <f t="shared" si="7"/>
        <v>50.400000000000006</v>
      </c>
      <c r="J42" s="55">
        <f t="shared" si="7"/>
        <v>50.400000000000006</v>
      </c>
      <c r="K42" s="55">
        <f t="shared" si="7"/>
        <v>50.400000000000006</v>
      </c>
      <c r="N42" s="220"/>
      <c r="O42" s="220"/>
      <c r="P42" s="56"/>
      <c r="Q42" s="56"/>
      <c r="R42" s="56"/>
      <c r="S42" s="56"/>
      <c r="T42" s="56"/>
      <c r="U42" s="56"/>
      <c r="V42" s="56"/>
    </row>
    <row r="43" spans="2:22" x14ac:dyDescent="0.25">
      <c r="B43" s="27"/>
      <c r="C43" s="30"/>
      <c r="D43" s="27"/>
      <c r="E43" s="70"/>
      <c r="F43" s="70"/>
      <c r="G43" s="70"/>
      <c r="H43" s="70"/>
      <c r="I43" s="70"/>
      <c r="J43" s="70"/>
      <c r="K43" s="70"/>
    </row>
    <row r="44" spans="2:22" x14ac:dyDescent="0.25">
      <c r="B44" s="27"/>
      <c r="C44" s="30"/>
      <c r="D44" s="27"/>
      <c r="E44" s="70"/>
      <c r="F44" s="70"/>
      <c r="G44" s="70"/>
      <c r="H44" s="70"/>
      <c r="I44" s="70"/>
      <c r="J44" s="70"/>
      <c r="K44" s="70"/>
    </row>
    <row r="45" spans="2:22" x14ac:dyDescent="0.25">
      <c r="B45" s="27"/>
      <c r="C45" s="30"/>
      <c r="D45" s="27"/>
      <c r="E45" s="70"/>
      <c r="F45" s="70"/>
      <c r="G45" s="70"/>
      <c r="H45" s="70"/>
      <c r="I45" s="70"/>
      <c r="J45" s="70"/>
      <c r="K45" s="70"/>
    </row>
    <row r="46" spans="2:22" x14ac:dyDescent="0.25">
      <c r="B46" s="27"/>
      <c r="C46" s="30"/>
      <c r="D46" s="27"/>
      <c r="E46" s="70"/>
      <c r="F46" s="70"/>
      <c r="G46" s="70"/>
      <c r="H46" s="70"/>
      <c r="I46" s="70"/>
      <c r="J46" s="70"/>
      <c r="K46" s="70"/>
    </row>
    <row r="47" spans="2:22" x14ac:dyDescent="0.25">
      <c r="B47" s="27"/>
      <c r="C47" s="30"/>
      <c r="D47" s="27"/>
      <c r="E47" s="70"/>
      <c r="F47" s="70"/>
      <c r="G47" s="70"/>
      <c r="H47" s="70"/>
      <c r="I47" s="70"/>
      <c r="J47" s="70"/>
      <c r="K47" s="70"/>
    </row>
    <row r="48" spans="2:22" ht="18" x14ac:dyDescent="0.25">
      <c r="C48" s="71" t="s">
        <v>28</v>
      </c>
      <c r="D48" s="72"/>
      <c r="E48" s="73"/>
      <c r="F48" s="73"/>
      <c r="G48" s="73"/>
      <c r="H48" s="73"/>
      <c r="I48" s="73"/>
      <c r="J48" s="73"/>
      <c r="K48" s="74"/>
      <c r="N48" s="14"/>
      <c r="O48" s="30"/>
      <c r="P48" s="58"/>
      <c r="Q48" s="58"/>
      <c r="R48" s="58"/>
      <c r="S48" s="58"/>
      <c r="T48" s="58"/>
      <c r="U48" s="58"/>
      <c r="V48" s="58"/>
    </row>
    <row r="49" spans="2:22" x14ac:dyDescent="0.25">
      <c r="B49" s="15"/>
      <c r="C49" s="75"/>
      <c r="D49" s="76"/>
      <c r="E49" s="77"/>
      <c r="F49" s="78"/>
      <c r="G49" s="78"/>
      <c r="H49" s="78"/>
      <c r="I49" s="78"/>
      <c r="J49" s="78"/>
      <c r="K49" s="79"/>
      <c r="N49" s="66"/>
      <c r="O49" s="21"/>
      <c r="P49" s="20"/>
      <c r="Q49" s="67"/>
      <c r="R49" s="67"/>
      <c r="S49" s="67"/>
      <c r="T49" s="67"/>
      <c r="U49" s="67"/>
      <c r="V49" s="67"/>
    </row>
    <row r="50" spans="2:22" x14ac:dyDescent="0.25">
      <c r="B50" s="30"/>
      <c r="C50" s="80"/>
      <c r="D50" s="81"/>
      <c r="E50" s="82" t="s">
        <v>3</v>
      </c>
      <c r="F50" s="82" t="s">
        <v>5</v>
      </c>
      <c r="G50" s="82" t="s">
        <v>7</v>
      </c>
      <c r="H50" s="82" t="s">
        <v>11</v>
      </c>
      <c r="I50" s="82" t="s">
        <v>19</v>
      </c>
      <c r="J50" s="82" t="s">
        <v>13</v>
      </c>
      <c r="K50" s="82" t="s">
        <v>15</v>
      </c>
      <c r="N50" s="25"/>
      <c r="O50" s="26"/>
      <c r="P50" s="26"/>
      <c r="Q50" s="26"/>
      <c r="R50" s="26"/>
      <c r="S50" s="26"/>
      <c r="T50" s="26"/>
      <c r="U50" s="26"/>
      <c r="V50" s="26"/>
    </row>
    <row r="51" spans="2:22" x14ac:dyDescent="0.25">
      <c r="B51" s="27"/>
      <c r="C51" s="221" t="str">
        <f>C15</f>
        <v>Hourly Rate</v>
      </c>
      <c r="D51" s="222"/>
      <c r="E51" s="83">
        <v>63.154093495710683</v>
      </c>
      <c r="F51" s="83">
        <v>54.606093495710681</v>
      </c>
      <c r="G51" s="83">
        <v>63.74925275471162</v>
      </c>
      <c r="H51" s="83">
        <v>50.33209349571068</v>
      </c>
      <c r="I51" s="83">
        <v>54.606093495710681</v>
      </c>
      <c r="J51" s="83">
        <v>64.592341733783158</v>
      </c>
      <c r="K51" s="83">
        <v>64.592341733783158</v>
      </c>
      <c r="N51" s="217"/>
      <c r="O51" s="217"/>
      <c r="P51" s="70"/>
      <c r="Q51" s="70"/>
      <c r="R51" s="70"/>
      <c r="S51" s="70"/>
      <c r="T51" s="70"/>
      <c r="U51" s="70"/>
      <c r="V51" s="70"/>
    </row>
    <row r="52" spans="2:22" x14ac:dyDescent="0.25">
      <c r="B52" s="15"/>
      <c r="C52" s="15"/>
      <c r="D52" s="15"/>
      <c r="E52" s="84"/>
      <c r="F52" s="84"/>
      <c r="G52" s="84"/>
      <c r="H52" s="84"/>
      <c r="I52" s="84"/>
      <c r="J52" s="84"/>
      <c r="K52" s="84"/>
      <c r="N52" s="15"/>
      <c r="O52" s="15"/>
      <c r="P52" s="84"/>
      <c r="Q52" s="84"/>
      <c r="R52" s="84"/>
      <c r="S52" s="84"/>
      <c r="T52" s="84"/>
      <c r="U52" s="84"/>
      <c r="V52" s="84"/>
    </row>
    <row r="53" spans="2:22" ht="15.75" x14ac:dyDescent="0.25">
      <c r="B53" s="15"/>
      <c r="C53" s="31" t="s">
        <v>21</v>
      </c>
      <c r="D53" s="32">
        <v>1</v>
      </c>
      <c r="E53" s="33"/>
      <c r="F53" s="33"/>
      <c r="G53" s="33"/>
      <c r="H53" s="33"/>
      <c r="I53" s="33"/>
      <c r="J53" s="33"/>
      <c r="K53" s="33"/>
      <c r="N53" s="31"/>
      <c r="O53" s="34"/>
      <c r="P53" s="33"/>
      <c r="Q53" s="33"/>
      <c r="R53" s="33"/>
      <c r="S53" s="33"/>
      <c r="T53" s="33"/>
      <c r="U53" s="33"/>
      <c r="V53" s="33"/>
    </row>
    <row r="54" spans="2:22" x14ac:dyDescent="0.25">
      <c r="B54" s="15"/>
      <c r="C54" s="35"/>
      <c r="D54" s="36"/>
      <c r="E54" s="37"/>
      <c r="F54" s="37"/>
      <c r="G54" s="37"/>
      <c r="H54" s="37"/>
      <c r="I54" s="37"/>
      <c r="J54" s="37"/>
      <c r="K54" s="37"/>
      <c r="N54" s="38"/>
      <c r="O54" s="39"/>
      <c r="P54" s="33"/>
      <c r="Q54" s="33"/>
      <c r="R54" s="33"/>
      <c r="S54" s="33"/>
      <c r="T54" s="33"/>
      <c r="U54" s="33"/>
      <c r="V54" s="33"/>
    </row>
    <row r="55" spans="2:22" x14ac:dyDescent="0.25">
      <c r="B55" s="15"/>
      <c r="C55" s="40" t="s">
        <v>22</v>
      </c>
      <c r="D55" s="41"/>
      <c r="E55" s="42">
        <f t="shared" ref="E55:K55" si="8">$D$53*E51</f>
        <v>63.154093495710683</v>
      </c>
      <c r="F55" s="42">
        <f t="shared" si="8"/>
        <v>54.606093495710681</v>
      </c>
      <c r="G55" s="42">
        <f t="shared" si="8"/>
        <v>63.74925275471162</v>
      </c>
      <c r="H55" s="42">
        <f t="shared" si="8"/>
        <v>50.33209349571068</v>
      </c>
      <c r="I55" s="42">
        <f t="shared" si="8"/>
        <v>54.606093495710681</v>
      </c>
      <c r="J55" s="42">
        <f t="shared" si="8"/>
        <v>64.592341733783158</v>
      </c>
      <c r="K55" s="42">
        <f t="shared" si="8"/>
        <v>64.592341733783158</v>
      </c>
      <c r="N55" s="30"/>
      <c r="O55" s="27"/>
      <c r="P55" s="29"/>
      <c r="Q55" s="29"/>
      <c r="R55" s="29"/>
      <c r="S55" s="29"/>
      <c r="T55" s="29"/>
      <c r="U55" s="29"/>
      <c r="V55" s="29"/>
    </row>
    <row r="56" spans="2:22" x14ac:dyDescent="0.25">
      <c r="B56" s="15"/>
      <c r="C56" s="43" t="s">
        <v>23</v>
      </c>
      <c r="D56" s="44"/>
      <c r="E56" s="83">
        <v>84.228820121783002</v>
      </c>
      <c r="F56" s="83">
        <v>84.228820121783002</v>
      </c>
      <c r="G56" s="83">
        <v>84.228820121783002</v>
      </c>
      <c r="H56" s="83">
        <v>84.228820121783002</v>
      </c>
      <c r="I56" s="83">
        <v>84.228820121783002</v>
      </c>
      <c r="J56" s="83">
        <v>84.228820121783002</v>
      </c>
      <c r="K56" s="83">
        <v>84.228820121783002</v>
      </c>
      <c r="N56" s="30"/>
      <c r="O56" s="44"/>
      <c r="P56" s="70"/>
      <c r="Q56" s="70"/>
      <c r="R56" s="70"/>
      <c r="S56" s="70"/>
      <c r="T56" s="70"/>
      <c r="U56" s="70"/>
      <c r="V56" s="70"/>
    </row>
    <row r="57" spans="2:22" s="50" customFormat="1" ht="16.5" thickBot="1" x14ac:dyDescent="0.3">
      <c r="B57" s="46"/>
      <c r="C57" s="47" t="str">
        <f>C39</f>
        <v>Total Cost:</v>
      </c>
      <c r="D57" s="48"/>
      <c r="E57" s="49">
        <f>E56+E55</f>
        <v>147.38291361749367</v>
      </c>
      <c r="F57" s="49">
        <f t="shared" ref="F57:K57" si="9">F56+F55</f>
        <v>138.83491361749367</v>
      </c>
      <c r="G57" s="49">
        <f t="shared" si="9"/>
        <v>147.97807287649462</v>
      </c>
      <c r="H57" s="49">
        <f t="shared" si="9"/>
        <v>134.56091361749367</v>
      </c>
      <c r="I57" s="49">
        <f t="shared" si="9"/>
        <v>138.83491361749367</v>
      </c>
      <c r="J57" s="49">
        <f t="shared" si="9"/>
        <v>148.82116185556617</v>
      </c>
      <c r="K57" s="49">
        <f t="shared" si="9"/>
        <v>148.82116185556617</v>
      </c>
      <c r="N57" s="51"/>
      <c r="O57" s="52"/>
      <c r="P57" s="53"/>
      <c r="Q57" s="53"/>
      <c r="R57" s="53"/>
      <c r="S57" s="53"/>
      <c r="T57" s="53"/>
      <c r="U57" s="53"/>
      <c r="V57" s="53"/>
    </row>
    <row r="58" spans="2:22" ht="15.75" thickTop="1" x14ac:dyDescent="0.25">
      <c r="B58" s="15"/>
      <c r="C58" s="15"/>
      <c r="D58" s="15"/>
      <c r="E58" s="15"/>
      <c r="F58" s="15"/>
      <c r="G58" s="15"/>
      <c r="H58" s="15"/>
      <c r="I58" s="15"/>
      <c r="J58" s="15"/>
      <c r="K58" s="15"/>
      <c r="N58" s="15"/>
      <c r="O58" s="15"/>
      <c r="P58" s="15"/>
      <c r="Q58" s="15"/>
      <c r="R58" s="15"/>
      <c r="S58" s="15"/>
      <c r="T58" s="15"/>
      <c r="U58" s="15"/>
      <c r="V58" s="15"/>
    </row>
    <row r="59" spans="2:22" ht="15" customHeight="1" x14ac:dyDescent="0.25">
      <c r="B59" s="15"/>
      <c r="C59" s="223" t="s">
        <v>25</v>
      </c>
      <c r="D59" s="224"/>
      <c r="E59" s="55">
        <f>(E57/100)*10</f>
        <v>14.738291361749367</v>
      </c>
      <c r="F59" s="55">
        <f t="shared" ref="F59:K59" si="10">(F57/100)*10</f>
        <v>13.883491361749368</v>
      </c>
      <c r="G59" s="55">
        <f t="shared" si="10"/>
        <v>14.797807287649462</v>
      </c>
      <c r="H59" s="55">
        <f t="shared" si="10"/>
        <v>13.456091361749367</v>
      </c>
      <c r="I59" s="55">
        <f t="shared" si="10"/>
        <v>13.883491361749368</v>
      </c>
      <c r="J59" s="55">
        <f t="shared" si="10"/>
        <v>14.882116185556617</v>
      </c>
      <c r="K59" s="55">
        <f t="shared" si="10"/>
        <v>14.882116185556617</v>
      </c>
      <c r="N59" s="220"/>
      <c r="O59" s="220"/>
      <c r="P59" s="56"/>
      <c r="Q59" s="56"/>
      <c r="R59" s="56"/>
      <c r="S59" s="56"/>
      <c r="T59" s="56"/>
      <c r="U59" s="56"/>
      <c r="V59" s="56"/>
    </row>
    <row r="60" spans="2:22" ht="15" customHeight="1" x14ac:dyDescent="0.25">
      <c r="B60" s="15"/>
      <c r="C60" s="223" t="s">
        <v>26</v>
      </c>
      <c r="D60" s="224"/>
      <c r="E60" s="55">
        <f t="shared" ref="E60:K60" si="11">(E57/100)*90</f>
        <v>132.64462225574431</v>
      </c>
      <c r="F60" s="55">
        <f t="shared" si="11"/>
        <v>124.9514222557443</v>
      </c>
      <c r="G60" s="55">
        <f t="shared" si="11"/>
        <v>133.18026558884517</v>
      </c>
      <c r="H60" s="55">
        <f t="shared" si="11"/>
        <v>121.10482225574431</v>
      </c>
      <c r="I60" s="55">
        <f t="shared" si="11"/>
        <v>124.9514222557443</v>
      </c>
      <c r="J60" s="55">
        <f t="shared" si="11"/>
        <v>133.93904567000956</v>
      </c>
      <c r="K60" s="55">
        <f t="shared" si="11"/>
        <v>133.93904567000956</v>
      </c>
      <c r="N60" s="220"/>
      <c r="O60" s="220"/>
      <c r="P60" s="56"/>
      <c r="Q60" s="56"/>
      <c r="R60" s="56"/>
      <c r="S60" s="56"/>
      <c r="T60" s="56"/>
      <c r="U60" s="56"/>
      <c r="V60" s="56"/>
    </row>
    <row r="61" spans="2:22" x14ac:dyDescent="0.25">
      <c r="B61" s="15"/>
      <c r="C61" s="15"/>
      <c r="D61" s="15"/>
      <c r="E61" s="15"/>
      <c r="F61" s="15"/>
      <c r="G61" s="15"/>
      <c r="H61" s="15"/>
      <c r="I61" s="15"/>
      <c r="J61" s="15"/>
      <c r="K61" s="15"/>
    </row>
    <row r="62" spans="2:22" x14ac:dyDescent="0.25">
      <c r="B62" s="15"/>
      <c r="C62" s="15"/>
      <c r="D62" s="15"/>
      <c r="E62" s="15"/>
      <c r="F62" s="15"/>
      <c r="G62" s="15"/>
      <c r="H62" s="15"/>
      <c r="I62" s="15"/>
      <c r="J62" s="15"/>
      <c r="K62" s="15"/>
    </row>
    <row r="63" spans="2:22" x14ac:dyDescent="0.25">
      <c r="B63" s="15"/>
      <c r="C63" s="15"/>
      <c r="D63" s="15"/>
      <c r="E63" s="15"/>
      <c r="F63" s="15"/>
      <c r="G63" s="15"/>
      <c r="H63" s="15"/>
      <c r="I63" s="15"/>
      <c r="J63" s="15"/>
      <c r="K63" s="15"/>
    </row>
    <row r="64" spans="2:22" x14ac:dyDescent="0.25">
      <c r="B64" s="15"/>
      <c r="C64" s="15"/>
      <c r="D64" s="15"/>
      <c r="E64" s="15"/>
      <c r="F64" s="15"/>
      <c r="G64" s="15"/>
      <c r="H64" s="15"/>
      <c r="I64" s="15"/>
      <c r="J64" s="15"/>
      <c r="K64" s="15"/>
    </row>
    <row r="65" spans="2:22" x14ac:dyDescent="0.25">
      <c r="B65" s="15"/>
      <c r="C65" s="15"/>
      <c r="D65" s="15"/>
      <c r="E65" s="15"/>
      <c r="F65" s="15"/>
      <c r="G65" s="15"/>
      <c r="H65" s="15"/>
      <c r="I65" s="15"/>
      <c r="J65" s="15"/>
      <c r="K65" s="15"/>
    </row>
    <row r="66" spans="2:22" ht="18" x14ac:dyDescent="0.25">
      <c r="C66" s="85" t="s">
        <v>29</v>
      </c>
      <c r="D66" s="86"/>
      <c r="E66" s="87"/>
      <c r="F66" s="73"/>
      <c r="G66" s="73"/>
      <c r="H66" s="73"/>
      <c r="I66" s="73"/>
      <c r="J66" s="73"/>
      <c r="K66" s="74"/>
      <c r="N66" s="14"/>
      <c r="O66" s="88"/>
      <c r="P66" s="21"/>
      <c r="Q66" s="58"/>
      <c r="R66" s="58"/>
      <c r="S66" s="58"/>
      <c r="T66" s="58"/>
      <c r="U66" s="58"/>
      <c r="V66" s="58"/>
    </row>
    <row r="67" spans="2:22" x14ac:dyDescent="0.25">
      <c r="C67" s="75"/>
      <c r="D67" s="76"/>
      <c r="E67" s="77"/>
      <c r="F67" s="78"/>
      <c r="G67" s="78"/>
      <c r="H67" s="78"/>
      <c r="I67" s="78"/>
      <c r="J67" s="78"/>
      <c r="K67" s="79"/>
      <c r="N67" s="66"/>
      <c r="O67" s="21"/>
      <c r="P67" s="20"/>
      <c r="Q67" s="67"/>
      <c r="R67" s="67"/>
      <c r="S67" s="67"/>
      <c r="T67" s="67"/>
      <c r="U67" s="67"/>
      <c r="V67" s="67"/>
    </row>
    <row r="68" spans="2:22" x14ac:dyDescent="0.25">
      <c r="C68" s="89"/>
      <c r="D68" s="90"/>
      <c r="E68" s="82" t="s">
        <v>3</v>
      </c>
      <c r="F68" s="82" t="s">
        <v>5</v>
      </c>
      <c r="G68" s="82" t="s">
        <v>7</v>
      </c>
      <c r="H68" s="82" t="s">
        <v>11</v>
      </c>
      <c r="I68" s="82" t="s">
        <v>19</v>
      </c>
      <c r="J68" s="82" t="s">
        <v>13</v>
      </c>
      <c r="K68" s="82" t="s">
        <v>15</v>
      </c>
      <c r="N68" s="27"/>
      <c r="O68" s="27"/>
      <c r="P68" s="26"/>
      <c r="Q68" s="26"/>
      <c r="R68" s="26"/>
      <c r="S68" s="26"/>
      <c r="T68" s="26"/>
      <c r="U68" s="26"/>
      <c r="V68" s="26"/>
    </row>
    <row r="69" spans="2:22" x14ac:dyDescent="0.25">
      <c r="C69" s="221" t="s">
        <v>20</v>
      </c>
      <c r="D69" s="222"/>
      <c r="E69" s="91">
        <v>128.33259349571068</v>
      </c>
      <c r="F69" s="91">
        <v>128.33259349571068</v>
      </c>
      <c r="G69" s="91">
        <v>200.51725275471162</v>
      </c>
      <c r="H69" s="91">
        <v>197.7850934957107</v>
      </c>
      <c r="I69" s="91">
        <v>199.9220934957107</v>
      </c>
      <c r="J69" s="91">
        <v>201.36034173378317</v>
      </c>
      <c r="K69" s="91">
        <v>201.36034173378317</v>
      </c>
      <c r="N69" s="217"/>
      <c r="O69" s="217"/>
      <c r="P69" s="70"/>
      <c r="Q69" s="70"/>
      <c r="R69" s="70"/>
      <c r="S69" s="70"/>
      <c r="T69" s="70"/>
      <c r="U69" s="70"/>
      <c r="V69" s="70"/>
    </row>
    <row r="70" spans="2:22" x14ac:dyDescent="0.25">
      <c r="B70" s="27"/>
      <c r="C70" s="15"/>
      <c r="D70" s="15"/>
      <c r="E70" s="84"/>
      <c r="F70" s="70"/>
      <c r="G70" s="70"/>
      <c r="H70" s="70"/>
      <c r="I70" s="70"/>
      <c r="J70" s="70"/>
      <c r="K70" s="70"/>
      <c r="N70" s="15"/>
      <c r="O70" s="15"/>
      <c r="P70" s="84"/>
      <c r="Q70" s="70"/>
      <c r="R70" s="70"/>
      <c r="S70" s="70"/>
      <c r="T70" s="70"/>
      <c r="U70" s="70"/>
      <c r="V70" s="70"/>
    </row>
    <row r="71" spans="2:22" ht="15.75" x14ac:dyDescent="0.25">
      <c r="B71" s="27"/>
      <c r="C71" s="31" t="s">
        <v>21</v>
      </c>
      <c r="D71" s="32">
        <v>1</v>
      </c>
      <c r="E71" s="33"/>
      <c r="F71" s="33"/>
      <c r="G71" s="33"/>
      <c r="H71" s="33"/>
      <c r="I71" s="33"/>
      <c r="J71" s="33"/>
      <c r="K71" s="33"/>
      <c r="N71" s="31"/>
      <c r="O71" s="34"/>
      <c r="P71" s="33"/>
      <c r="Q71" s="33"/>
      <c r="R71" s="33"/>
      <c r="S71" s="33"/>
      <c r="T71" s="33"/>
      <c r="U71" s="33"/>
      <c r="V71" s="33"/>
    </row>
    <row r="72" spans="2:22" x14ac:dyDescent="0.25">
      <c r="B72" s="27"/>
      <c r="C72" s="35"/>
      <c r="D72" s="36"/>
      <c r="E72" s="37"/>
      <c r="F72" s="37"/>
      <c r="G72" s="37"/>
      <c r="H72" s="37"/>
      <c r="I72" s="37"/>
      <c r="J72" s="37"/>
      <c r="K72" s="37"/>
      <c r="N72" s="38"/>
      <c r="O72" s="39"/>
      <c r="P72" s="33"/>
      <c r="Q72" s="33"/>
      <c r="R72" s="33"/>
      <c r="S72" s="33"/>
      <c r="T72" s="33"/>
      <c r="U72" s="33"/>
      <c r="V72" s="33"/>
    </row>
    <row r="73" spans="2:22" x14ac:dyDescent="0.25">
      <c r="B73" s="27"/>
      <c r="C73" s="40" t="s">
        <v>22</v>
      </c>
      <c r="D73" s="41"/>
      <c r="E73" s="42">
        <f>$D$71*E69</f>
        <v>128.33259349571068</v>
      </c>
      <c r="F73" s="42">
        <f t="shared" ref="F73:K73" si="12">$D$71*F69</f>
        <v>128.33259349571068</v>
      </c>
      <c r="G73" s="42">
        <f t="shared" si="12"/>
        <v>200.51725275471162</v>
      </c>
      <c r="H73" s="42">
        <f t="shared" si="12"/>
        <v>197.7850934957107</v>
      </c>
      <c r="I73" s="42">
        <f t="shared" si="12"/>
        <v>199.9220934957107</v>
      </c>
      <c r="J73" s="42">
        <f t="shared" si="12"/>
        <v>201.36034173378317</v>
      </c>
      <c r="K73" s="42">
        <f t="shared" si="12"/>
        <v>201.36034173378317</v>
      </c>
      <c r="N73" s="30"/>
      <c r="O73" s="27"/>
      <c r="P73" s="29"/>
      <c r="Q73" s="29"/>
      <c r="R73" s="29"/>
      <c r="S73" s="29"/>
      <c r="T73" s="29"/>
      <c r="U73" s="29"/>
      <c r="V73" s="29"/>
    </row>
    <row r="74" spans="2:22" x14ac:dyDescent="0.25">
      <c r="B74" s="27"/>
      <c r="C74" s="43" t="s">
        <v>23</v>
      </c>
      <c r="D74" s="44"/>
      <c r="E74" s="83">
        <v>110.94132012178299</v>
      </c>
      <c r="F74" s="83">
        <v>110.94132012178299</v>
      </c>
      <c r="G74" s="83">
        <v>110.94132012178299</v>
      </c>
      <c r="H74" s="83">
        <v>110.94132012178299</v>
      </c>
      <c r="I74" s="83">
        <v>110.94132012178299</v>
      </c>
      <c r="J74" s="83">
        <v>110.94132012178299</v>
      </c>
      <c r="K74" s="83">
        <v>110.94132012178299</v>
      </c>
      <c r="N74" s="30"/>
      <c r="O74" s="44"/>
      <c r="P74" s="70"/>
      <c r="Q74" s="70"/>
      <c r="R74" s="70"/>
      <c r="S74" s="70"/>
      <c r="T74" s="70"/>
      <c r="U74" s="70"/>
      <c r="V74" s="70"/>
    </row>
    <row r="75" spans="2:22" ht="16.5" thickBot="1" x14ac:dyDescent="0.3">
      <c r="B75" s="27"/>
      <c r="C75" s="47" t="str">
        <f>C57</f>
        <v>Total Cost:</v>
      </c>
      <c r="D75" s="48"/>
      <c r="E75" s="49">
        <f>E74+E73</f>
        <v>239.27391361749369</v>
      </c>
      <c r="F75" s="49">
        <f t="shared" ref="F75:K75" si="13">F74+F73</f>
        <v>239.27391361749369</v>
      </c>
      <c r="G75" s="49">
        <f t="shared" si="13"/>
        <v>311.4585728764946</v>
      </c>
      <c r="H75" s="49">
        <f t="shared" si="13"/>
        <v>308.72641361749368</v>
      </c>
      <c r="I75" s="49">
        <f t="shared" si="13"/>
        <v>310.86341361749368</v>
      </c>
      <c r="J75" s="49">
        <f t="shared" si="13"/>
        <v>312.30166185556618</v>
      </c>
      <c r="K75" s="49">
        <f t="shared" si="13"/>
        <v>312.30166185556618</v>
      </c>
      <c r="N75" s="51"/>
      <c r="O75" s="52"/>
      <c r="P75" s="53"/>
      <c r="Q75" s="53"/>
      <c r="R75" s="53"/>
      <c r="S75" s="53"/>
      <c r="T75" s="53"/>
      <c r="U75" s="53"/>
      <c r="V75" s="53"/>
    </row>
    <row r="76" spans="2:22" ht="15.75" thickTop="1" x14ac:dyDescent="0.25">
      <c r="B76" s="27"/>
      <c r="C76" s="30"/>
      <c r="D76" s="27"/>
      <c r="E76" s="54"/>
      <c r="F76" s="54"/>
      <c r="G76" s="54"/>
      <c r="H76" s="54"/>
      <c r="I76" s="54"/>
      <c r="J76" s="54"/>
      <c r="K76" s="54"/>
      <c r="N76" s="30"/>
      <c r="O76" s="27"/>
      <c r="P76" s="54"/>
      <c r="Q76" s="54"/>
      <c r="R76" s="54"/>
      <c r="S76" s="54"/>
      <c r="T76" s="54"/>
      <c r="U76" s="54"/>
      <c r="V76" s="54"/>
    </row>
    <row r="77" spans="2:22" ht="15" customHeight="1" x14ac:dyDescent="0.25">
      <c r="B77" s="27"/>
      <c r="C77" s="223" t="s">
        <v>25</v>
      </c>
      <c r="D77" s="224"/>
      <c r="E77" s="55">
        <f>(E75/100)*10</f>
        <v>23.927391361749368</v>
      </c>
      <c r="F77" s="55">
        <f t="shared" ref="F77:K77" si="14">(F75/100)*10</f>
        <v>23.927391361749368</v>
      </c>
      <c r="G77" s="55">
        <f t="shared" si="14"/>
        <v>31.145857287649463</v>
      </c>
      <c r="H77" s="55">
        <f t="shared" si="14"/>
        <v>30.87264136174937</v>
      </c>
      <c r="I77" s="55">
        <f t="shared" si="14"/>
        <v>31.086341361749366</v>
      </c>
      <c r="J77" s="55">
        <f t="shared" si="14"/>
        <v>31.230166185556616</v>
      </c>
      <c r="K77" s="55">
        <f t="shared" si="14"/>
        <v>31.230166185556616</v>
      </c>
      <c r="N77" s="220"/>
      <c r="O77" s="220"/>
      <c r="P77" s="56"/>
      <c r="Q77" s="56"/>
      <c r="R77" s="56"/>
      <c r="S77" s="56"/>
      <c r="T77" s="56"/>
      <c r="U77" s="56"/>
      <c r="V77" s="56"/>
    </row>
    <row r="78" spans="2:22" ht="15" customHeight="1" x14ac:dyDescent="0.25">
      <c r="B78" s="27"/>
      <c r="C78" s="223" t="s">
        <v>26</v>
      </c>
      <c r="D78" s="224"/>
      <c r="E78" s="55">
        <f>(E75/100)*90</f>
        <v>215.3465222557443</v>
      </c>
      <c r="F78" s="55">
        <f t="shared" ref="F78:K78" si="15">(F75/100)*90</f>
        <v>215.3465222557443</v>
      </c>
      <c r="G78" s="55">
        <f t="shared" si="15"/>
        <v>280.31271558884515</v>
      </c>
      <c r="H78" s="55">
        <f t="shared" si="15"/>
        <v>277.85377225574433</v>
      </c>
      <c r="I78" s="55">
        <f t="shared" si="15"/>
        <v>279.77707225574432</v>
      </c>
      <c r="J78" s="55">
        <f t="shared" si="15"/>
        <v>281.07149567000954</v>
      </c>
      <c r="K78" s="55">
        <f t="shared" si="15"/>
        <v>281.07149567000954</v>
      </c>
      <c r="N78" s="220"/>
      <c r="O78" s="220"/>
      <c r="P78" s="56"/>
      <c r="Q78" s="56"/>
      <c r="R78" s="56"/>
      <c r="S78" s="56"/>
      <c r="T78" s="56"/>
      <c r="U78" s="56"/>
      <c r="V78" s="56"/>
    </row>
    <row r="79" spans="2:22" x14ac:dyDescent="0.25">
      <c r="B79" s="27"/>
    </row>
    <row r="80" spans="2:22" x14ac:dyDescent="0.25">
      <c r="B80" s="27"/>
    </row>
    <row r="81" spans="2:2" x14ac:dyDescent="0.25">
      <c r="B81" s="27"/>
    </row>
    <row r="82" spans="2:2" x14ac:dyDescent="0.25">
      <c r="B82" s="27"/>
    </row>
    <row r="83" spans="2:2" x14ac:dyDescent="0.25">
      <c r="B83" s="27"/>
    </row>
    <row r="84" spans="2:2" x14ac:dyDescent="0.25">
      <c r="B84" s="27"/>
    </row>
  </sheetData>
  <sheetProtection sheet="1" objects="1" scenarios="1"/>
  <protectedRanges>
    <protectedRange sqref="D17 D35 D53 D71 O17 O35 O53 O71" name="Range1"/>
  </protectedRanges>
  <mergeCells count="24">
    <mergeCell ref="C69:D69"/>
    <mergeCell ref="N69:O69"/>
    <mergeCell ref="C77:D77"/>
    <mergeCell ref="N77:O77"/>
    <mergeCell ref="C78:D78"/>
    <mergeCell ref="N78:O78"/>
    <mergeCell ref="C51:D51"/>
    <mergeCell ref="N51:O51"/>
    <mergeCell ref="C59:D59"/>
    <mergeCell ref="N59:O59"/>
    <mergeCell ref="C60:D60"/>
    <mergeCell ref="N60:O60"/>
    <mergeCell ref="C33:D33"/>
    <mergeCell ref="N33:O33"/>
    <mergeCell ref="C41:D41"/>
    <mergeCell ref="N41:O41"/>
    <mergeCell ref="C42:D42"/>
    <mergeCell ref="N42:O42"/>
    <mergeCell ref="C15:D15"/>
    <mergeCell ref="N15:O15"/>
    <mergeCell ref="C23:D23"/>
    <mergeCell ref="N23:O23"/>
    <mergeCell ref="C24:D24"/>
    <mergeCell ref="N24:O24"/>
  </mergeCells>
  <hyperlinks>
    <hyperlink ref="K9" r:id="rId1" display="for a detailed description check out our website resources page" xr:uid="{05593457-4EAE-473B-9E8D-37A250B83B0A}"/>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D7518-81B8-4A2B-8038-4EAFE80E3DC3}">
  <dimension ref="A1:L54"/>
  <sheetViews>
    <sheetView workbookViewId="0">
      <selection activeCell="A2" sqref="A2"/>
    </sheetView>
  </sheetViews>
  <sheetFormatPr defaultRowHeight="15" x14ac:dyDescent="0.25"/>
  <cols>
    <col min="1" max="1" width="29.85546875" style="2" customWidth="1"/>
    <col min="2" max="16384" width="9.140625" style="2"/>
  </cols>
  <sheetData>
    <row r="1" spans="1:12" s="93" customFormat="1" ht="35.25" customHeight="1" x14ac:dyDescent="0.25">
      <c r="A1" s="252" t="s">
        <v>139</v>
      </c>
    </row>
    <row r="2" spans="1:12" s="93" customFormat="1" x14ac:dyDescent="0.25">
      <c r="A2" s="253" t="s">
        <v>140</v>
      </c>
      <c r="B2" s="147" t="s">
        <v>141</v>
      </c>
    </row>
    <row r="3" spans="1:12" s="93" customFormat="1" x14ac:dyDescent="0.25">
      <c r="A3" s="253"/>
      <c r="B3" s="147" t="s">
        <v>142</v>
      </c>
    </row>
    <row r="4" spans="1:12" s="93" customFormat="1" x14ac:dyDescent="0.25">
      <c r="B4" s="2" t="s">
        <v>143</v>
      </c>
    </row>
    <row r="6" spans="1:12" s="118" customFormat="1" x14ac:dyDescent="0.25">
      <c r="B6" s="254" t="s">
        <v>144</v>
      </c>
    </row>
    <row r="7" spans="1:12" s="254" customFormat="1" x14ac:dyDescent="0.25"/>
    <row r="8" spans="1:12" ht="30" customHeight="1" x14ac:dyDescent="0.25">
      <c r="B8" s="255" t="s">
        <v>145</v>
      </c>
      <c r="C8" s="255"/>
      <c r="D8" s="255"/>
      <c r="E8" s="255"/>
      <c r="F8" s="255"/>
      <c r="G8" s="255"/>
      <c r="H8" s="255"/>
      <c r="I8" s="255"/>
      <c r="J8" s="255"/>
      <c r="K8" s="255"/>
      <c r="L8" s="255"/>
    </row>
    <row r="9" spans="1:12" ht="100.5" customHeight="1" x14ac:dyDescent="0.25">
      <c r="B9" s="211" t="s">
        <v>146</v>
      </c>
      <c r="C9" s="211"/>
      <c r="D9" s="211"/>
      <c r="E9" s="211"/>
      <c r="F9" s="211"/>
      <c r="G9" s="211"/>
      <c r="H9" s="211"/>
      <c r="I9" s="211"/>
      <c r="J9" s="211"/>
      <c r="K9" s="211"/>
      <c r="L9" s="211"/>
    </row>
    <row r="10" spans="1:12" x14ac:dyDescent="0.25">
      <c r="B10" s="256" t="s">
        <v>147</v>
      </c>
      <c r="C10" s="256"/>
      <c r="D10" s="256"/>
      <c r="E10" s="256"/>
      <c r="F10" s="256"/>
      <c r="G10" s="256"/>
      <c r="H10" s="256"/>
      <c r="I10" s="256"/>
      <c r="J10" s="256"/>
    </row>
    <row r="11" spans="1:12" x14ac:dyDescent="0.25">
      <c r="B11" s="257"/>
      <c r="C11" s="257"/>
      <c r="D11" s="257"/>
      <c r="E11" s="257"/>
      <c r="F11" s="257"/>
      <c r="G11" s="257"/>
      <c r="H11" s="257"/>
      <c r="I11" s="257"/>
      <c r="J11" s="257"/>
    </row>
    <row r="13" spans="1:12" ht="15" customHeight="1" x14ac:dyDescent="0.25">
      <c r="A13" s="258" t="s">
        <v>148</v>
      </c>
      <c r="B13" s="2" t="s">
        <v>149</v>
      </c>
    </row>
    <row r="14" spans="1:12" ht="30" customHeight="1" x14ac:dyDescent="0.25">
      <c r="B14" s="259" t="s">
        <v>150</v>
      </c>
      <c r="C14" s="259"/>
      <c r="D14" s="259"/>
      <c r="E14" s="259"/>
      <c r="F14" s="259"/>
      <c r="G14" s="259"/>
      <c r="H14" s="259"/>
      <c r="I14" s="259"/>
      <c r="J14" s="259"/>
      <c r="K14" s="259"/>
      <c r="L14" s="259"/>
    </row>
    <row r="15" spans="1:12" ht="34.5" customHeight="1" x14ac:dyDescent="0.25">
      <c r="B15" s="211" t="s">
        <v>151</v>
      </c>
      <c r="C15" s="211"/>
      <c r="D15" s="211"/>
      <c r="E15" s="211"/>
      <c r="F15" s="211"/>
      <c r="G15" s="211"/>
      <c r="H15" s="211"/>
      <c r="I15" s="211"/>
      <c r="J15" s="211"/>
      <c r="K15" s="211"/>
      <c r="L15" s="211"/>
    </row>
    <row r="16" spans="1:12" ht="15" customHeight="1" x14ac:dyDescent="0.25">
      <c r="B16" s="211" t="s">
        <v>152</v>
      </c>
      <c r="C16" s="211"/>
      <c r="D16" s="211"/>
      <c r="E16" s="211"/>
      <c r="F16" s="211"/>
      <c r="G16" s="211"/>
      <c r="H16" s="211"/>
      <c r="I16" s="211"/>
      <c r="J16" s="211"/>
      <c r="K16" s="211"/>
      <c r="L16" s="211"/>
    </row>
    <row r="17" spans="1:12" ht="15" customHeight="1" x14ac:dyDescent="0.25">
      <c r="B17" s="260" t="s">
        <v>153</v>
      </c>
    </row>
    <row r="18" spans="1:12" x14ac:dyDescent="0.25">
      <c r="B18" s="260" t="s">
        <v>154</v>
      </c>
    </row>
    <row r="19" spans="1:12" s="93" customFormat="1" ht="80.25" customHeight="1" x14ac:dyDescent="0.25">
      <c r="B19" s="211" t="s">
        <v>155</v>
      </c>
      <c r="C19" s="211"/>
      <c r="D19" s="211"/>
      <c r="E19" s="211"/>
      <c r="F19" s="211"/>
      <c r="G19" s="211"/>
      <c r="H19" s="211"/>
      <c r="I19" s="211"/>
      <c r="J19" s="211"/>
      <c r="K19" s="211"/>
      <c r="L19" s="211"/>
    </row>
    <row r="20" spans="1:12" ht="15" customHeight="1" x14ac:dyDescent="0.25">
      <c r="B20" s="2" t="s">
        <v>156</v>
      </c>
      <c r="C20" s="7" t="s">
        <v>157</v>
      </c>
      <c r="D20" s="261"/>
      <c r="E20" s="261"/>
      <c r="F20" s="261"/>
      <c r="G20" s="261"/>
      <c r="H20" s="261"/>
      <c r="I20" s="261"/>
      <c r="J20" s="261"/>
      <c r="K20" s="261"/>
      <c r="L20" s="261"/>
    </row>
    <row r="21" spans="1:12" x14ac:dyDescent="0.25">
      <c r="B21" s="260"/>
    </row>
    <row r="23" spans="1:12" s="151" customFormat="1" ht="18.75" x14ac:dyDescent="0.3">
      <c r="A23" s="151" t="s">
        <v>158</v>
      </c>
      <c r="B23" s="151" t="s">
        <v>159</v>
      </c>
    </row>
    <row r="24" spans="1:12" s="151" customFormat="1" ht="18.75" x14ac:dyDescent="0.3">
      <c r="B24" s="2" t="s">
        <v>160</v>
      </c>
    </row>
    <row r="25" spans="1:12" s="151" customFormat="1" ht="18.75" x14ac:dyDescent="0.3">
      <c r="B25" s="2" t="s">
        <v>161</v>
      </c>
    </row>
    <row r="26" spans="1:12" s="151" customFormat="1" ht="18.75" x14ac:dyDescent="0.3">
      <c r="B26" s="2" t="s">
        <v>162</v>
      </c>
    </row>
    <row r="27" spans="1:12" s="151" customFormat="1" ht="18.75" x14ac:dyDescent="0.3">
      <c r="B27" s="2" t="s">
        <v>163</v>
      </c>
    </row>
    <row r="28" spans="1:12" s="151" customFormat="1" ht="18.75" x14ac:dyDescent="0.3">
      <c r="B28" s="2"/>
    </row>
    <row r="29" spans="1:12" x14ac:dyDescent="0.25">
      <c r="A29" s="2" t="s">
        <v>164</v>
      </c>
      <c r="B29" s="262" t="s">
        <v>165</v>
      </c>
      <c r="D29" s="260" t="s">
        <v>166</v>
      </c>
    </row>
    <row r="30" spans="1:12" x14ac:dyDescent="0.25">
      <c r="A30" s="2" t="s">
        <v>167</v>
      </c>
      <c r="B30" s="262" t="s">
        <v>168</v>
      </c>
      <c r="D30" s="260" t="s">
        <v>169</v>
      </c>
    </row>
    <row r="31" spans="1:12" x14ac:dyDescent="0.25">
      <c r="A31" s="2" t="s">
        <v>170</v>
      </c>
      <c r="B31" s="262" t="s">
        <v>171</v>
      </c>
    </row>
    <row r="33" spans="1:4" x14ac:dyDescent="0.25">
      <c r="A33" s="2" t="s">
        <v>172</v>
      </c>
      <c r="D33" s="2" t="s">
        <v>173</v>
      </c>
    </row>
    <row r="34" spans="1:4" x14ac:dyDescent="0.25">
      <c r="A34" s="263" t="s">
        <v>174</v>
      </c>
      <c r="D34" s="2" t="s">
        <v>175</v>
      </c>
    </row>
    <row r="35" spans="1:4" x14ac:dyDescent="0.25">
      <c r="D35" s="2" t="s">
        <v>176</v>
      </c>
    </row>
    <row r="39" spans="1:4" x14ac:dyDescent="0.25">
      <c r="A39" s="2" t="s">
        <v>177</v>
      </c>
      <c r="D39" s="2" t="s">
        <v>178</v>
      </c>
    </row>
    <row r="40" spans="1:4" x14ac:dyDescent="0.25">
      <c r="D40" s="2" t="s">
        <v>179</v>
      </c>
    </row>
    <row r="41" spans="1:4" x14ac:dyDescent="0.25">
      <c r="D41" s="2" t="s">
        <v>180</v>
      </c>
    </row>
    <row r="42" spans="1:4" x14ac:dyDescent="0.25">
      <c r="D42" s="2" t="s">
        <v>181</v>
      </c>
    </row>
    <row r="43" spans="1:4" x14ac:dyDescent="0.25">
      <c r="D43" s="2" t="s">
        <v>182</v>
      </c>
    </row>
    <row r="44" spans="1:4" x14ac:dyDescent="0.25">
      <c r="D44" s="2" t="s">
        <v>183</v>
      </c>
    </row>
    <row r="45" spans="1:4" x14ac:dyDescent="0.25">
      <c r="D45" s="2" t="s">
        <v>184</v>
      </c>
    </row>
    <row r="46" spans="1:4" x14ac:dyDescent="0.25">
      <c r="D46" s="2" t="s">
        <v>185</v>
      </c>
    </row>
    <row r="47" spans="1:4" x14ac:dyDescent="0.25">
      <c r="D47" s="2" t="s">
        <v>186</v>
      </c>
    </row>
    <row r="48" spans="1:4" x14ac:dyDescent="0.25">
      <c r="D48" s="2" t="s">
        <v>187</v>
      </c>
    </row>
    <row r="49" spans="4:4" x14ac:dyDescent="0.25">
      <c r="D49" s="2" t="s">
        <v>188</v>
      </c>
    </row>
    <row r="50" spans="4:4" x14ac:dyDescent="0.25">
      <c r="D50" s="2" t="s">
        <v>189</v>
      </c>
    </row>
    <row r="51" spans="4:4" x14ac:dyDescent="0.25">
      <c r="D51" s="2" t="s">
        <v>190</v>
      </c>
    </row>
    <row r="52" spans="4:4" x14ac:dyDescent="0.25">
      <c r="D52" s="2" t="s">
        <v>191</v>
      </c>
    </row>
    <row r="53" spans="4:4" x14ac:dyDescent="0.25">
      <c r="D53" s="2" t="s">
        <v>192</v>
      </c>
    </row>
    <row r="54" spans="4:4" x14ac:dyDescent="0.25">
      <c r="D54" s="2" t="s">
        <v>193</v>
      </c>
    </row>
  </sheetData>
  <mergeCells count="7">
    <mergeCell ref="B19:L19"/>
    <mergeCell ref="B8:L8"/>
    <mergeCell ref="B9:L9"/>
    <mergeCell ref="B10:J10"/>
    <mergeCell ref="B14:L14"/>
    <mergeCell ref="B15:L15"/>
    <mergeCell ref="B16:L16"/>
  </mergeCells>
  <hyperlinks>
    <hyperlink ref="B10:J10" r:id="rId1" display="http://www.proteomicsresource.washington.edu/protocols03/" xr:uid="{D8B4F14A-8A08-4BE4-A984-1951BA22F75B}"/>
    <hyperlink ref="C20" r:id="rId2" xr:uid="{2A7B1082-87FB-4F66-A03C-A65370189B73}"/>
    <hyperlink ref="A34" r:id="rId3" display="http://www.proteomicsresource.washington.edu/docs/protocols05/Avoid Contaminations.pdf" xr:uid="{96217E40-453E-4F78-B21F-30A7A810B599}"/>
    <hyperlink ref="D29" location="'Salt Tolerances'!A1" display="salt tolerances" xr:uid="{45458D81-2213-4074-9579-9A004822E7FE}"/>
    <hyperlink ref="D30" location="'Salt Tolerances'!A1" display="detergent tolerances" xr:uid="{70B4A3E5-980E-4DCC-B192-8211A1AFF0C4}"/>
    <hyperlink ref="B10" r:id="rId4" xr:uid="{14A483AB-62E7-458E-AB26-77F5DE59900B}"/>
    <hyperlink ref="B18" r:id="rId5" xr:uid="{E8351EDE-598E-43A6-9CDF-42370706A612}"/>
    <hyperlink ref="B17" r:id="rId6" xr:uid="{A38627CE-71F0-497B-904F-B1E9CC66AB9A}"/>
  </hyperlinks>
  <pageMargins left="0.7" right="0.7" top="0.75" bottom="0.75" header="0.3" footer="0.3"/>
  <pageSetup orientation="portrait" horizontalDpi="0" verticalDpi="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4488C-9736-4852-8626-31654FC41BE6}">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 t="s">
        <v>194</v>
      </c>
    </row>
    <row r="2" spans="1:8" x14ac:dyDescent="0.25">
      <c r="A2" s="264" t="s">
        <v>195</v>
      </c>
    </row>
    <row r="4" spans="1:8" ht="15.75" thickBot="1" x14ac:dyDescent="0.3"/>
    <row r="5" spans="1:8" ht="31.5" thickTop="1" thickBot="1" x14ac:dyDescent="0.3">
      <c r="A5" s="265" t="s">
        <v>196</v>
      </c>
      <c r="B5" s="266" t="s">
        <v>197</v>
      </c>
      <c r="C5" s="267" t="s">
        <v>198</v>
      </c>
      <c r="D5" s="267" t="s">
        <v>199</v>
      </c>
      <c r="E5" s="266" t="s">
        <v>200</v>
      </c>
      <c r="F5" s="266" t="s">
        <v>201</v>
      </c>
      <c r="G5" s="268" t="s">
        <v>202</v>
      </c>
      <c r="H5" s="268"/>
    </row>
    <row r="6" spans="1:8" ht="15.75" thickTop="1" x14ac:dyDescent="0.25"/>
    <row r="8" spans="1:8" x14ac:dyDescent="0.25">
      <c r="A8" s="138" t="s">
        <v>203</v>
      </c>
      <c r="B8" s="269">
        <v>163</v>
      </c>
      <c r="C8" s="270">
        <v>50</v>
      </c>
      <c r="D8" s="270">
        <v>0.8</v>
      </c>
      <c r="E8" s="269" t="s">
        <v>204</v>
      </c>
      <c r="F8" s="269" t="s">
        <v>204</v>
      </c>
      <c r="G8" s="138" t="s">
        <v>205</v>
      </c>
    </row>
    <row r="9" spans="1:8" x14ac:dyDescent="0.25">
      <c r="A9" s="138" t="s">
        <v>206</v>
      </c>
      <c r="B9" s="269"/>
      <c r="C9" s="270"/>
      <c r="D9" s="270"/>
      <c r="E9" s="269"/>
      <c r="F9" s="269">
        <v>0.03</v>
      </c>
      <c r="G9" s="138" t="s">
        <v>207</v>
      </c>
    </row>
    <row r="10" spans="1:8" x14ac:dyDescent="0.25">
      <c r="A10" s="2" t="s">
        <v>208</v>
      </c>
      <c r="B10" s="128">
        <v>615</v>
      </c>
      <c r="C10" s="271">
        <v>0</v>
      </c>
      <c r="D10" s="271">
        <v>0</v>
      </c>
      <c r="E10" s="128">
        <v>1.6</v>
      </c>
      <c r="F10" s="128">
        <v>0.1</v>
      </c>
      <c r="G10" s="2" t="s">
        <v>209</v>
      </c>
    </row>
    <row r="11" spans="1:8" x14ac:dyDescent="0.25">
      <c r="A11" s="2" t="s">
        <v>210</v>
      </c>
      <c r="B11" s="128">
        <v>284</v>
      </c>
      <c r="C11" s="271" t="s">
        <v>204</v>
      </c>
      <c r="D11" s="271" t="s">
        <v>204</v>
      </c>
      <c r="E11" s="128" t="s">
        <v>211</v>
      </c>
      <c r="F11" s="128" t="s">
        <v>212</v>
      </c>
      <c r="G11" s="2" t="s">
        <v>213</v>
      </c>
    </row>
    <row r="12" spans="1:8" x14ac:dyDescent="0.25">
      <c r="A12" s="2" t="s">
        <v>214</v>
      </c>
      <c r="B12" s="128">
        <v>154</v>
      </c>
      <c r="C12" s="271">
        <v>500</v>
      </c>
      <c r="D12" s="271">
        <v>7.7</v>
      </c>
      <c r="E12" s="128" t="s">
        <v>204</v>
      </c>
      <c r="F12" s="128" t="s">
        <v>204</v>
      </c>
      <c r="G12" s="2" t="s">
        <v>215</v>
      </c>
    </row>
    <row r="13" spans="1:8" x14ac:dyDescent="0.25">
      <c r="A13" s="2" t="s">
        <v>216</v>
      </c>
      <c r="B13" s="128">
        <v>92</v>
      </c>
      <c r="C13" s="271">
        <v>130</v>
      </c>
      <c r="D13" s="271">
        <v>1.2</v>
      </c>
      <c r="E13" s="128" t="s">
        <v>204</v>
      </c>
      <c r="F13" s="128" t="s">
        <v>204</v>
      </c>
      <c r="G13" s="2" t="s">
        <v>217</v>
      </c>
    </row>
    <row r="14" spans="1:8" x14ac:dyDescent="0.25">
      <c r="A14" s="138" t="s">
        <v>218</v>
      </c>
      <c r="B14" s="269">
        <v>96</v>
      </c>
      <c r="C14" s="270">
        <v>250</v>
      </c>
      <c r="D14" s="270">
        <v>2.4</v>
      </c>
      <c r="E14" s="269" t="s">
        <v>204</v>
      </c>
      <c r="F14" s="269" t="s">
        <v>204</v>
      </c>
      <c r="G14" s="138" t="s">
        <v>217</v>
      </c>
    </row>
    <row r="15" spans="1:8" x14ac:dyDescent="0.25">
      <c r="A15" s="138" t="s">
        <v>219</v>
      </c>
      <c r="B15" s="269">
        <v>238</v>
      </c>
      <c r="C15" s="270">
        <v>100</v>
      </c>
      <c r="D15" s="270">
        <v>2.4</v>
      </c>
      <c r="E15" s="269" t="s">
        <v>204</v>
      </c>
      <c r="F15" s="269" t="s">
        <v>204</v>
      </c>
      <c r="G15" s="138" t="s">
        <v>220</v>
      </c>
    </row>
    <row r="16" spans="1:8" x14ac:dyDescent="0.25">
      <c r="A16" s="138" t="s">
        <v>221</v>
      </c>
      <c r="B16" s="269"/>
      <c r="C16" s="270"/>
      <c r="D16" s="270">
        <v>0</v>
      </c>
      <c r="E16" s="269"/>
      <c r="F16" s="269">
        <v>0.01</v>
      </c>
      <c r="G16" s="138"/>
    </row>
    <row r="17" spans="1:7" x14ac:dyDescent="0.25">
      <c r="A17" s="2" t="s">
        <v>222</v>
      </c>
      <c r="B17" s="128">
        <v>229</v>
      </c>
      <c r="C17" s="271">
        <v>4.4000000000000004</v>
      </c>
      <c r="D17" s="271">
        <v>1</v>
      </c>
      <c r="E17" s="128" t="s">
        <v>223</v>
      </c>
      <c r="F17" s="128" t="s">
        <v>212</v>
      </c>
      <c r="G17" s="2" t="s">
        <v>224</v>
      </c>
    </row>
    <row r="18" spans="1:7" x14ac:dyDescent="0.25">
      <c r="A18" s="2" t="s">
        <v>225</v>
      </c>
      <c r="B18" s="128">
        <v>264</v>
      </c>
      <c r="C18" s="271" t="s">
        <v>204</v>
      </c>
      <c r="D18" s="271" t="s">
        <v>204</v>
      </c>
      <c r="E18" s="128">
        <v>3.8</v>
      </c>
      <c r="F18" s="128">
        <v>0.1</v>
      </c>
      <c r="G18" s="2" t="s">
        <v>226</v>
      </c>
    </row>
    <row r="19" spans="1:7" x14ac:dyDescent="0.25">
      <c r="A19" s="2" t="s">
        <v>227</v>
      </c>
      <c r="B19" s="128">
        <v>58</v>
      </c>
      <c r="C19" s="271">
        <v>50</v>
      </c>
      <c r="D19" s="271">
        <v>0.28999999999999998</v>
      </c>
      <c r="E19" s="128" t="s">
        <v>204</v>
      </c>
      <c r="F19" s="128" t="s">
        <v>204</v>
      </c>
      <c r="G19" s="2" t="s">
        <v>217</v>
      </c>
    </row>
    <row r="20" spans="1:7" x14ac:dyDescent="0.25">
      <c r="A20" s="2" t="s">
        <v>228</v>
      </c>
      <c r="B20" s="128">
        <v>120</v>
      </c>
      <c r="C20" s="271">
        <v>10</v>
      </c>
      <c r="D20" s="271">
        <v>0.12</v>
      </c>
      <c r="E20" s="128">
        <v>10</v>
      </c>
      <c r="F20" s="128">
        <v>0.12</v>
      </c>
      <c r="G20" s="2" t="s">
        <v>229</v>
      </c>
    </row>
    <row r="21" spans="1:7" x14ac:dyDescent="0.25">
      <c r="A21" s="2" t="s">
        <v>230</v>
      </c>
      <c r="B21" s="128">
        <v>348</v>
      </c>
      <c r="C21" s="271" t="s">
        <v>204</v>
      </c>
      <c r="D21" s="271" t="s">
        <v>204</v>
      </c>
      <c r="E21" s="128">
        <v>2.9</v>
      </c>
      <c r="F21" s="128">
        <v>0.1</v>
      </c>
      <c r="G21" s="2" t="s">
        <v>226</v>
      </c>
    </row>
    <row r="22" spans="1:7" x14ac:dyDescent="0.25">
      <c r="A22" s="2" t="s">
        <v>231</v>
      </c>
      <c r="B22" s="128">
        <v>511</v>
      </c>
      <c r="C22" s="271" t="s">
        <v>204</v>
      </c>
      <c r="D22" s="271" t="s">
        <v>204</v>
      </c>
      <c r="E22" s="128">
        <v>2</v>
      </c>
      <c r="F22" s="128">
        <v>0.1</v>
      </c>
      <c r="G22" s="2" t="s">
        <v>226</v>
      </c>
    </row>
    <row r="23" spans="1:7" x14ac:dyDescent="0.25">
      <c r="A23" s="2" t="s">
        <v>232</v>
      </c>
      <c r="B23" s="128">
        <v>524</v>
      </c>
      <c r="C23" s="271" t="s">
        <v>204</v>
      </c>
      <c r="D23" s="271" t="s">
        <v>204</v>
      </c>
      <c r="E23" s="128">
        <v>1.9</v>
      </c>
      <c r="F23" s="128">
        <v>0.1</v>
      </c>
      <c r="G23" s="2" t="s">
        <v>226</v>
      </c>
    </row>
    <row r="24" spans="1:7" x14ac:dyDescent="0.25">
      <c r="A24" s="2" t="s">
        <v>233</v>
      </c>
      <c r="B24" s="128">
        <v>79</v>
      </c>
      <c r="C24" s="271">
        <v>50</v>
      </c>
      <c r="D24" s="271">
        <v>0.4</v>
      </c>
      <c r="E24" s="128" t="s">
        <v>204</v>
      </c>
      <c r="F24" s="128" t="s">
        <v>204</v>
      </c>
      <c r="G24" s="2" t="s">
        <v>215</v>
      </c>
    </row>
    <row r="25" spans="1:7" x14ac:dyDescent="0.25">
      <c r="A25" s="2" t="s">
        <v>234</v>
      </c>
      <c r="B25" s="128">
        <v>292</v>
      </c>
      <c r="C25" s="271">
        <v>3.4</v>
      </c>
      <c r="D25" s="271">
        <v>0.1</v>
      </c>
      <c r="E25" s="128">
        <v>3.4</v>
      </c>
      <c r="F25" s="128">
        <v>0.1</v>
      </c>
      <c r="G25" s="2" t="s">
        <v>235</v>
      </c>
    </row>
    <row r="26" spans="1:7" x14ac:dyDescent="0.25">
      <c r="A26" s="2" t="s">
        <v>236</v>
      </c>
      <c r="B26" s="128">
        <v>468</v>
      </c>
      <c r="C26" s="271" t="s">
        <v>204</v>
      </c>
      <c r="D26" s="271" t="s">
        <v>204</v>
      </c>
      <c r="E26" s="128">
        <v>2.1</v>
      </c>
      <c r="F26" s="128">
        <v>0.1</v>
      </c>
      <c r="G26" s="2" t="s">
        <v>226</v>
      </c>
    </row>
    <row r="27" spans="1:7" x14ac:dyDescent="0.25">
      <c r="A27" s="2" t="s">
        <v>237</v>
      </c>
      <c r="B27" s="128">
        <v>603</v>
      </c>
      <c r="C27" s="271">
        <v>1.7</v>
      </c>
      <c r="D27" s="271">
        <v>0.1</v>
      </c>
      <c r="E27" s="128" t="s">
        <v>238</v>
      </c>
      <c r="F27" s="128" t="s">
        <v>204</v>
      </c>
    </row>
    <row r="28" spans="1:7" x14ac:dyDescent="0.25">
      <c r="A28" s="2" t="s">
        <v>239</v>
      </c>
      <c r="B28" s="128">
        <v>308</v>
      </c>
      <c r="C28" s="271" t="s">
        <v>204</v>
      </c>
      <c r="D28" s="271" t="s">
        <v>204</v>
      </c>
      <c r="E28" s="128">
        <v>3.2</v>
      </c>
      <c r="F28" s="128">
        <v>0.1</v>
      </c>
      <c r="G28" s="2" t="s">
        <v>226</v>
      </c>
    </row>
    <row r="29" spans="1:7" x14ac:dyDescent="0.25">
      <c r="A29" s="2" t="s">
        <v>240</v>
      </c>
      <c r="B29" s="128">
        <v>1000</v>
      </c>
      <c r="C29" s="271" t="s">
        <v>204</v>
      </c>
      <c r="D29" s="271" t="s">
        <v>204</v>
      </c>
      <c r="E29" s="128">
        <v>0.5</v>
      </c>
      <c r="F29" s="128">
        <v>0.05</v>
      </c>
      <c r="G29" s="2" t="s">
        <v>213</v>
      </c>
    </row>
    <row r="30" spans="1:7" x14ac:dyDescent="0.25">
      <c r="A30" s="2" t="s">
        <v>241</v>
      </c>
      <c r="B30" s="128">
        <v>2000</v>
      </c>
      <c r="C30" s="271">
        <v>0.5</v>
      </c>
      <c r="D30" s="271">
        <v>0.1</v>
      </c>
      <c r="E30" s="128" t="s">
        <v>204</v>
      </c>
      <c r="F30" s="128" t="s">
        <v>204</v>
      </c>
      <c r="G30" s="2" t="s">
        <v>242</v>
      </c>
    </row>
    <row r="31" spans="1:7" x14ac:dyDescent="0.25">
      <c r="A31" s="2" t="s">
        <v>243</v>
      </c>
      <c r="B31" s="128">
        <v>288</v>
      </c>
      <c r="C31" s="271">
        <v>0.35</v>
      </c>
      <c r="D31" s="271">
        <v>0.01</v>
      </c>
      <c r="E31" s="128">
        <v>0.33500000000000002</v>
      </c>
      <c r="F31" s="128">
        <v>0.01</v>
      </c>
      <c r="G31" s="2" t="s">
        <v>244</v>
      </c>
    </row>
    <row r="32" spans="1:7" x14ac:dyDescent="0.25">
      <c r="A32" s="2" t="s">
        <v>245</v>
      </c>
      <c r="B32" s="128">
        <v>82</v>
      </c>
      <c r="C32" s="271">
        <v>50</v>
      </c>
      <c r="D32" s="271">
        <v>0.41</v>
      </c>
      <c r="E32" s="128" t="s">
        <v>204</v>
      </c>
      <c r="F32" s="128" t="s">
        <v>204</v>
      </c>
      <c r="G32" s="2" t="s">
        <v>246</v>
      </c>
    </row>
    <row r="33" spans="1:7" x14ac:dyDescent="0.25">
      <c r="A33" s="2" t="s">
        <v>247</v>
      </c>
      <c r="B33" s="128">
        <v>65</v>
      </c>
      <c r="C33" s="271">
        <v>15</v>
      </c>
      <c r="D33" s="271">
        <v>0.1</v>
      </c>
      <c r="E33" s="128">
        <v>3.1</v>
      </c>
      <c r="F33" s="128">
        <v>0.02</v>
      </c>
      <c r="G33" s="2" t="s">
        <v>224</v>
      </c>
    </row>
    <row r="34" spans="1:7" x14ac:dyDescent="0.25">
      <c r="A34" s="2" t="s">
        <v>248</v>
      </c>
      <c r="B34" s="128">
        <v>431</v>
      </c>
      <c r="C34" s="271" t="s">
        <v>204</v>
      </c>
      <c r="D34" s="271" t="s">
        <v>204</v>
      </c>
      <c r="E34" s="128">
        <v>2.2999999999999998</v>
      </c>
      <c r="F34" s="128">
        <v>0.1</v>
      </c>
      <c r="G34" s="2" t="s">
        <v>226</v>
      </c>
    </row>
    <row r="35" spans="1:7" x14ac:dyDescent="0.25">
      <c r="A35" s="2" t="s">
        <v>249</v>
      </c>
      <c r="B35" s="128">
        <v>538</v>
      </c>
      <c r="C35" s="271" t="s">
        <v>204</v>
      </c>
      <c r="D35" s="271" t="s">
        <v>204</v>
      </c>
      <c r="E35" s="128" t="s">
        <v>250</v>
      </c>
      <c r="F35" s="128" t="s">
        <v>212</v>
      </c>
      <c r="G35" s="2" t="s">
        <v>213</v>
      </c>
    </row>
    <row r="36" spans="1:7" x14ac:dyDescent="0.25">
      <c r="A36" s="2" t="s">
        <v>251</v>
      </c>
      <c r="B36" s="128">
        <v>114</v>
      </c>
      <c r="C36" s="271" t="s">
        <v>204</v>
      </c>
      <c r="D36" s="271" t="s">
        <v>204</v>
      </c>
      <c r="E36" s="128">
        <v>4.4000000000000004</v>
      </c>
      <c r="F36" s="128">
        <v>0.05</v>
      </c>
      <c r="G36" s="2" t="s">
        <v>252</v>
      </c>
    </row>
    <row r="37" spans="1:7" x14ac:dyDescent="0.25">
      <c r="A37" s="2" t="s">
        <v>253</v>
      </c>
      <c r="B37" s="128">
        <v>583</v>
      </c>
      <c r="C37" s="271" t="s">
        <v>204</v>
      </c>
      <c r="D37" s="271" t="s">
        <v>204</v>
      </c>
      <c r="E37" s="128" t="s">
        <v>254</v>
      </c>
      <c r="F37" s="128" t="s">
        <v>212</v>
      </c>
      <c r="G37" s="2" t="s">
        <v>226</v>
      </c>
    </row>
    <row r="38" spans="1:7" x14ac:dyDescent="0.25">
      <c r="A38" s="138" t="s">
        <v>255</v>
      </c>
      <c r="B38" s="269">
        <v>121</v>
      </c>
      <c r="C38" s="270">
        <v>100</v>
      </c>
      <c r="D38" s="270">
        <v>1</v>
      </c>
      <c r="E38" s="269" t="s">
        <v>204</v>
      </c>
      <c r="F38" s="269" t="s">
        <v>204</v>
      </c>
      <c r="G38" s="138" t="s">
        <v>220</v>
      </c>
    </row>
    <row r="39" spans="1:7" x14ac:dyDescent="0.25">
      <c r="A39" s="2" t="s">
        <v>256</v>
      </c>
      <c r="B39" s="128">
        <v>628</v>
      </c>
      <c r="C39" s="271">
        <v>1.6</v>
      </c>
      <c r="D39" s="271">
        <v>0.1</v>
      </c>
      <c r="E39" s="128" t="s">
        <v>257</v>
      </c>
      <c r="F39" s="128">
        <v>0.05</v>
      </c>
      <c r="G39" s="2" t="s">
        <v>258</v>
      </c>
    </row>
    <row r="40" spans="1:7" x14ac:dyDescent="0.25">
      <c r="A40" s="2" t="s">
        <v>259</v>
      </c>
      <c r="B40" s="128">
        <v>1228</v>
      </c>
      <c r="C40" s="271" t="s">
        <v>204</v>
      </c>
      <c r="D40" s="271">
        <v>0.6</v>
      </c>
      <c r="E40" s="128" t="s">
        <v>238</v>
      </c>
      <c r="F40" s="128">
        <v>0.05</v>
      </c>
      <c r="G40" s="2" t="s">
        <v>260</v>
      </c>
    </row>
    <row r="41" spans="1:7" x14ac:dyDescent="0.25">
      <c r="A41" s="138" t="s">
        <v>261</v>
      </c>
      <c r="B41" s="269">
        <v>60</v>
      </c>
      <c r="C41" s="270">
        <v>500</v>
      </c>
      <c r="D41" s="270">
        <v>3</v>
      </c>
      <c r="E41" s="269" t="s">
        <v>204</v>
      </c>
      <c r="F41" s="269" t="s">
        <v>204</v>
      </c>
      <c r="G41" s="138" t="s">
        <v>217</v>
      </c>
    </row>
    <row r="42" spans="1:7" x14ac:dyDescent="0.25">
      <c r="A42" s="2" t="s">
        <v>262</v>
      </c>
      <c r="B42" s="128">
        <v>392</v>
      </c>
      <c r="C42" s="271">
        <v>2.6</v>
      </c>
      <c r="D42" s="271">
        <v>0.1</v>
      </c>
      <c r="E42" s="128" t="s">
        <v>204</v>
      </c>
      <c r="F42" s="128" t="s">
        <v>204</v>
      </c>
      <c r="G42" s="2" t="s">
        <v>263</v>
      </c>
    </row>
    <row r="43" spans="1:7" x14ac:dyDescent="0.25">
      <c r="C43" s="272"/>
      <c r="D43" s="272"/>
    </row>
    <row r="44" spans="1:7" x14ac:dyDescent="0.25">
      <c r="C44" s="272"/>
      <c r="D44" s="272"/>
    </row>
    <row r="45" spans="1:7" x14ac:dyDescent="0.25">
      <c r="A45" s="138" t="s">
        <v>264</v>
      </c>
      <c r="C45" s="272"/>
      <c r="D45" s="272"/>
    </row>
    <row r="46" spans="1:7" x14ac:dyDescent="0.25">
      <c r="A46" s="138" t="s">
        <v>265</v>
      </c>
      <c r="C46" s="272"/>
      <c r="D46" s="272"/>
    </row>
    <row r="47" spans="1:7" x14ac:dyDescent="0.25">
      <c r="A47" s="138" t="s">
        <v>266</v>
      </c>
      <c r="C47" s="272"/>
      <c r="D47" s="272"/>
    </row>
    <row r="48" spans="1:7" x14ac:dyDescent="0.25">
      <c r="A48" s="138" t="s">
        <v>267</v>
      </c>
      <c r="C48" s="272"/>
      <c r="D48" s="272"/>
    </row>
    <row r="49" spans="1:4" x14ac:dyDescent="0.25">
      <c r="A49" s="138" t="s">
        <v>268</v>
      </c>
      <c r="C49" s="272"/>
      <c r="D49" s="272"/>
    </row>
    <row r="50" spans="1:4" x14ac:dyDescent="0.25">
      <c r="A50" s="138" t="s">
        <v>269</v>
      </c>
      <c r="C50" s="272"/>
      <c r="D50" s="272"/>
    </row>
    <row r="51" spans="1:4" x14ac:dyDescent="0.25">
      <c r="A51" s="138" t="s">
        <v>270</v>
      </c>
      <c r="C51" s="272"/>
      <c r="D51" s="272"/>
    </row>
    <row r="52" spans="1:4" x14ac:dyDescent="0.25">
      <c r="A52" s="138" t="s">
        <v>271</v>
      </c>
      <c r="C52" s="272"/>
      <c r="D52" s="272"/>
    </row>
    <row r="53" spans="1:4" x14ac:dyDescent="0.25">
      <c r="A53" s="138" t="s">
        <v>272</v>
      </c>
      <c r="C53" s="272"/>
      <c r="D53" s="272"/>
    </row>
    <row r="54" spans="1:4" x14ac:dyDescent="0.25">
      <c r="A54" s="138" t="s">
        <v>273</v>
      </c>
      <c r="C54" s="272"/>
      <c r="D54" s="272"/>
    </row>
    <row r="55" spans="1:4" x14ac:dyDescent="0.25">
      <c r="A55" s="273" t="s">
        <v>274</v>
      </c>
      <c r="C55" s="272"/>
      <c r="D55" s="272"/>
    </row>
    <row r="56" spans="1:4" x14ac:dyDescent="0.25">
      <c r="A56" s="273" t="s">
        <v>275</v>
      </c>
      <c r="C56" s="272"/>
      <c r="D56" s="272"/>
    </row>
    <row r="57" spans="1:4" x14ac:dyDescent="0.25">
      <c r="A57" s="138" t="s">
        <v>276</v>
      </c>
      <c r="C57" s="272"/>
      <c r="D57" s="272"/>
    </row>
    <row r="58" spans="1:4" x14ac:dyDescent="0.25">
      <c r="A58" s="273" t="s">
        <v>277</v>
      </c>
      <c r="C58" s="272"/>
      <c r="D58" s="272"/>
    </row>
    <row r="59" spans="1:4" x14ac:dyDescent="0.25">
      <c r="A59" s="273" t="s">
        <v>278</v>
      </c>
      <c r="C59" s="272"/>
      <c r="D59" s="272"/>
    </row>
    <row r="60" spans="1:4" x14ac:dyDescent="0.25">
      <c r="A60" s="273" t="s">
        <v>279</v>
      </c>
      <c r="C60" s="272"/>
      <c r="D60" s="272"/>
    </row>
    <row r="61" spans="1:4" x14ac:dyDescent="0.25">
      <c r="A61" s="138" t="s">
        <v>280</v>
      </c>
      <c r="C61" s="272"/>
      <c r="D61" s="272"/>
    </row>
    <row r="62" spans="1:4" x14ac:dyDescent="0.25">
      <c r="C62" s="272"/>
      <c r="D62" s="272"/>
    </row>
    <row r="63" spans="1:4" x14ac:dyDescent="0.25">
      <c r="C63" s="272"/>
      <c r="D63" s="272"/>
    </row>
    <row r="64" spans="1:4" x14ac:dyDescent="0.25">
      <c r="C64" s="272"/>
      <c r="D64" s="272"/>
    </row>
    <row r="65" spans="3:4" x14ac:dyDescent="0.25">
      <c r="C65" s="272"/>
      <c r="D65" s="272"/>
    </row>
  </sheetData>
  <mergeCells count="1">
    <mergeCell ref="G5:H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 Submission</vt:lpstr>
      <vt:lpstr>sequence</vt:lpstr>
      <vt:lpstr>methods</vt:lpstr>
      <vt:lpstr>Rates</vt:lpstr>
      <vt:lpstr>Concentrations</vt:lpstr>
      <vt:lpstr>Salt Tolerances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 von Haller</dc:creator>
  <cp:lastModifiedBy>Priska von Haller</cp:lastModifiedBy>
  <dcterms:created xsi:type="dcterms:W3CDTF">2020-10-27T14:52:23Z</dcterms:created>
  <dcterms:modified xsi:type="dcterms:W3CDTF">2020-10-27T19:48:59Z</dcterms:modified>
</cp:coreProperties>
</file>