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iska's Stuff\UWPR costcenter\UWPR_Rates\2017\"/>
    </mc:Choice>
  </mc:AlternateContent>
  <bookViews>
    <workbookView xWindow="0" yWindow="0" windowWidth="38400" windowHeight="17175"/>
  </bookViews>
  <sheets>
    <sheet name="20170201" sheetId="1" r:id="rId1"/>
    <sheet name="HowMuchTimeDoIneed" sheetId="2" r:id="rId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2" l="1"/>
  <c r="J21" i="2"/>
  <c r="D22" i="2"/>
  <c r="J22" i="2"/>
  <c r="D23" i="2"/>
  <c r="J23" i="2"/>
  <c r="J24" i="2"/>
  <c r="J26" i="2"/>
  <c r="D20" i="2"/>
  <c r="I20" i="2"/>
  <c r="I22" i="2"/>
  <c r="I23" i="2"/>
  <c r="I24" i="2"/>
  <c r="I26" i="2"/>
  <c r="D19" i="2"/>
  <c r="H19" i="2"/>
  <c r="H22" i="2"/>
  <c r="H23" i="2"/>
  <c r="H24" i="2"/>
  <c r="H26" i="2"/>
  <c r="D18" i="2"/>
  <c r="G18" i="2"/>
  <c r="G22" i="2"/>
  <c r="G23" i="2"/>
  <c r="G24" i="2"/>
  <c r="G26" i="2"/>
  <c r="D17" i="2"/>
  <c r="F17" i="2"/>
  <c r="F22" i="2"/>
  <c r="F23" i="2"/>
  <c r="F24" i="2"/>
  <c r="F26" i="2"/>
  <c r="J25" i="2"/>
  <c r="I25" i="2"/>
  <c r="H25" i="2"/>
  <c r="G25" i="2"/>
  <c r="F25" i="2"/>
  <c r="R126" i="1"/>
  <c r="Z126" i="1"/>
  <c r="Q126" i="1"/>
  <c r="Y126" i="1"/>
  <c r="P126" i="1"/>
  <c r="X126" i="1"/>
  <c r="O126" i="1"/>
  <c r="W126" i="1"/>
  <c r="N126" i="1"/>
  <c r="V126" i="1"/>
  <c r="M126" i="1"/>
  <c r="U126" i="1"/>
  <c r="R118" i="1"/>
  <c r="R106" i="1"/>
  <c r="R122" i="1"/>
  <c r="R103" i="1"/>
  <c r="R123" i="1"/>
  <c r="R124" i="1"/>
  <c r="R125" i="1"/>
  <c r="Z125" i="1"/>
  <c r="Q118" i="1"/>
  <c r="Q106" i="1"/>
  <c r="Q122" i="1"/>
  <c r="Q103" i="1"/>
  <c r="Q123" i="1"/>
  <c r="Q124" i="1"/>
  <c r="Q125" i="1"/>
  <c r="Y125" i="1"/>
  <c r="P118" i="1"/>
  <c r="P106" i="1"/>
  <c r="P122" i="1"/>
  <c r="P103" i="1"/>
  <c r="P123" i="1"/>
  <c r="P124" i="1"/>
  <c r="P125" i="1"/>
  <c r="X125" i="1"/>
  <c r="O118" i="1"/>
  <c r="O106" i="1"/>
  <c r="O122" i="1"/>
  <c r="O103" i="1"/>
  <c r="O123" i="1"/>
  <c r="O124" i="1"/>
  <c r="O125" i="1"/>
  <c r="W125" i="1"/>
  <c r="N118" i="1"/>
  <c r="N106" i="1"/>
  <c r="N122" i="1"/>
  <c r="N103" i="1"/>
  <c r="N123" i="1"/>
  <c r="N124" i="1"/>
  <c r="N125" i="1"/>
  <c r="V125" i="1"/>
  <c r="M118" i="1"/>
  <c r="M106" i="1"/>
  <c r="M122" i="1"/>
  <c r="M103" i="1"/>
  <c r="M123" i="1"/>
  <c r="M124" i="1"/>
  <c r="M125" i="1"/>
  <c r="U125" i="1"/>
  <c r="Z124" i="1"/>
  <c r="Y124" i="1"/>
  <c r="X124" i="1"/>
  <c r="W124" i="1"/>
  <c r="V124" i="1"/>
  <c r="U124" i="1"/>
  <c r="Z123" i="1"/>
  <c r="Y123" i="1"/>
  <c r="X123" i="1"/>
  <c r="W123" i="1"/>
  <c r="V123" i="1"/>
  <c r="U123" i="1"/>
  <c r="Z122" i="1"/>
  <c r="Y122" i="1"/>
  <c r="X122" i="1"/>
  <c r="W122" i="1"/>
  <c r="V122" i="1"/>
  <c r="U122" i="1"/>
  <c r="R119" i="1"/>
  <c r="R120" i="1"/>
  <c r="R121" i="1"/>
  <c r="Z121" i="1"/>
  <c r="Q119" i="1"/>
  <c r="Q120" i="1"/>
  <c r="Q121" i="1"/>
  <c r="Y121" i="1"/>
  <c r="P119" i="1"/>
  <c r="P120" i="1"/>
  <c r="P121" i="1"/>
  <c r="X121" i="1"/>
  <c r="O119" i="1"/>
  <c r="O120" i="1"/>
  <c r="O121" i="1"/>
  <c r="W121" i="1"/>
  <c r="N119" i="1"/>
  <c r="N120" i="1"/>
  <c r="N121" i="1"/>
  <c r="V121" i="1"/>
  <c r="M119" i="1"/>
  <c r="M120" i="1"/>
  <c r="M121" i="1"/>
  <c r="U121" i="1"/>
  <c r="Z120" i="1"/>
  <c r="Y120" i="1"/>
  <c r="X120" i="1"/>
  <c r="W120" i="1"/>
  <c r="V120" i="1"/>
  <c r="U120" i="1"/>
  <c r="Z119" i="1"/>
  <c r="Y119" i="1"/>
  <c r="X119" i="1"/>
  <c r="W119" i="1"/>
  <c r="V119" i="1"/>
  <c r="U119" i="1"/>
  <c r="Z118" i="1"/>
  <c r="Y118" i="1"/>
  <c r="X118" i="1"/>
  <c r="W118" i="1"/>
  <c r="V118" i="1"/>
  <c r="U118" i="1"/>
  <c r="R110" i="1"/>
  <c r="R111" i="1"/>
  <c r="R112" i="1"/>
  <c r="R113" i="1"/>
  <c r="R114" i="1"/>
  <c r="R115" i="1"/>
  <c r="R116" i="1"/>
  <c r="R117" i="1"/>
  <c r="Z117" i="1"/>
  <c r="Q110" i="1"/>
  <c r="Q111" i="1"/>
  <c r="Q112" i="1"/>
  <c r="Q113" i="1"/>
  <c r="Q114" i="1"/>
  <c r="Q115" i="1"/>
  <c r="Q116" i="1"/>
  <c r="Q117" i="1"/>
  <c r="Y117" i="1"/>
  <c r="P110" i="1"/>
  <c r="P111" i="1"/>
  <c r="P112" i="1"/>
  <c r="P113" i="1"/>
  <c r="P114" i="1"/>
  <c r="P115" i="1"/>
  <c r="P116" i="1"/>
  <c r="P117" i="1"/>
  <c r="X117" i="1"/>
  <c r="O110" i="1"/>
  <c r="O111" i="1"/>
  <c r="O112" i="1"/>
  <c r="O113" i="1"/>
  <c r="O114" i="1"/>
  <c r="O115" i="1"/>
  <c r="O116" i="1"/>
  <c r="O117" i="1"/>
  <c r="W117" i="1"/>
  <c r="N110" i="1"/>
  <c r="N111" i="1"/>
  <c r="N112" i="1"/>
  <c r="N113" i="1"/>
  <c r="N114" i="1"/>
  <c r="N115" i="1"/>
  <c r="N116" i="1"/>
  <c r="N117" i="1"/>
  <c r="V117" i="1"/>
  <c r="M110" i="1"/>
  <c r="M111" i="1"/>
  <c r="M112" i="1"/>
  <c r="M113" i="1"/>
  <c r="M114" i="1"/>
  <c r="M115" i="1"/>
  <c r="M116" i="1"/>
  <c r="M117" i="1"/>
  <c r="U117" i="1"/>
  <c r="J111" i="1"/>
  <c r="D112" i="1"/>
  <c r="J112" i="1"/>
  <c r="J113" i="1"/>
  <c r="I111" i="1"/>
  <c r="I112" i="1"/>
  <c r="I113" i="1"/>
  <c r="H111" i="1"/>
  <c r="H112" i="1"/>
  <c r="H113" i="1"/>
  <c r="G111" i="1"/>
  <c r="G112" i="1"/>
  <c r="G113" i="1"/>
  <c r="F111" i="1"/>
  <c r="F112" i="1"/>
  <c r="F113" i="1"/>
  <c r="E111" i="1"/>
  <c r="E112" i="1"/>
  <c r="E113"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D111" i="1"/>
  <c r="Z110" i="1"/>
  <c r="Y110" i="1"/>
  <c r="X110" i="1"/>
  <c r="W110" i="1"/>
  <c r="V110" i="1"/>
  <c r="U110" i="1"/>
  <c r="R107" i="1"/>
  <c r="R108" i="1"/>
  <c r="R109" i="1"/>
  <c r="Z109" i="1"/>
  <c r="Q107" i="1"/>
  <c r="Q108" i="1"/>
  <c r="Q109" i="1"/>
  <c r="Y109" i="1"/>
  <c r="P107" i="1"/>
  <c r="P108" i="1"/>
  <c r="P109" i="1"/>
  <c r="X109" i="1"/>
  <c r="O107" i="1"/>
  <c r="O108" i="1"/>
  <c r="O109" i="1"/>
  <c r="W109" i="1"/>
  <c r="N107" i="1"/>
  <c r="N108" i="1"/>
  <c r="N109" i="1"/>
  <c r="V109" i="1"/>
  <c r="M107" i="1"/>
  <c r="M108" i="1"/>
  <c r="M109" i="1"/>
  <c r="U109" i="1"/>
  <c r="Z108" i="1"/>
  <c r="Y108" i="1"/>
  <c r="X108" i="1"/>
  <c r="W108" i="1"/>
  <c r="V108" i="1"/>
  <c r="U108" i="1"/>
  <c r="C108" i="1"/>
  <c r="Z107" i="1"/>
  <c r="Y107" i="1"/>
  <c r="X107" i="1"/>
  <c r="W107" i="1"/>
  <c r="V107" i="1"/>
  <c r="U107" i="1"/>
  <c r="C107" i="1"/>
  <c r="Z106" i="1"/>
  <c r="Y106" i="1"/>
  <c r="X106" i="1"/>
  <c r="W106" i="1"/>
  <c r="V106" i="1"/>
  <c r="U106" i="1"/>
  <c r="C106" i="1"/>
  <c r="R105" i="1"/>
  <c r="Z105" i="1"/>
  <c r="Q105" i="1"/>
  <c r="Y105" i="1"/>
  <c r="P105" i="1"/>
  <c r="X105" i="1"/>
  <c r="O105" i="1"/>
  <c r="W105" i="1"/>
  <c r="N105" i="1"/>
  <c r="V105" i="1"/>
  <c r="M105" i="1"/>
  <c r="U105" i="1"/>
  <c r="C105" i="1"/>
  <c r="R104" i="1"/>
  <c r="Z104" i="1"/>
  <c r="Q104" i="1"/>
  <c r="Y104" i="1"/>
  <c r="P104" i="1"/>
  <c r="X104" i="1"/>
  <c r="O104" i="1"/>
  <c r="W104" i="1"/>
  <c r="N104" i="1"/>
  <c r="V104" i="1"/>
  <c r="M104" i="1"/>
  <c r="U104" i="1"/>
  <c r="C104" i="1"/>
  <c r="Z103" i="1"/>
  <c r="Y103" i="1"/>
  <c r="X103" i="1"/>
  <c r="W103" i="1"/>
  <c r="V103" i="1"/>
  <c r="U103" i="1"/>
  <c r="J102" i="1"/>
  <c r="I102" i="1"/>
  <c r="H102" i="1"/>
  <c r="G102" i="1"/>
  <c r="F102" i="1"/>
  <c r="E102" i="1"/>
  <c r="Z101" i="1"/>
  <c r="Y101" i="1"/>
  <c r="X101" i="1"/>
  <c r="W101" i="1"/>
  <c r="V101" i="1"/>
  <c r="U101" i="1"/>
  <c r="R101" i="1"/>
  <c r="Q101" i="1"/>
  <c r="P101" i="1"/>
  <c r="O101" i="1"/>
  <c r="N101" i="1"/>
  <c r="M101" i="1"/>
  <c r="L100" i="1"/>
  <c r="R98" i="1"/>
  <c r="Z98" i="1"/>
  <c r="Q98" i="1"/>
  <c r="Y98" i="1"/>
  <c r="P98" i="1"/>
  <c r="X98" i="1"/>
  <c r="O98" i="1"/>
  <c r="W98" i="1"/>
  <c r="N98" i="1"/>
  <c r="V98" i="1"/>
  <c r="M98" i="1"/>
  <c r="U98" i="1"/>
  <c r="R90" i="1"/>
  <c r="R78" i="1"/>
  <c r="R94" i="1"/>
  <c r="R75" i="1"/>
  <c r="R95" i="1"/>
  <c r="R96" i="1"/>
  <c r="R97" i="1"/>
  <c r="Z97" i="1"/>
  <c r="Q90" i="1"/>
  <c r="Q78" i="1"/>
  <c r="Q94" i="1"/>
  <c r="Q75" i="1"/>
  <c r="Q95" i="1"/>
  <c r="Q96" i="1"/>
  <c r="Q97" i="1"/>
  <c r="Y97" i="1"/>
  <c r="P90" i="1"/>
  <c r="P78" i="1"/>
  <c r="P94" i="1"/>
  <c r="P75" i="1"/>
  <c r="P95" i="1"/>
  <c r="P96" i="1"/>
  <c r="P97" i="1"/>
  <c r="X97" i="1"/>
  <c r="O90" i="1"/>
  <c r="O78" i="1"/>
  <c r="O94" i="1"/>
  <c r="O75" i="1"/>
  <c r="O95" i="1"/>
  <c r="O96" i="1"/>
  <c r="O97" i="1"/>
  <c r="W97" i="1"/>
  <c r="N90" i="1"/>
  <c r="N78" i="1"/>
  <c r="N94" i="1"/>
  <c r="N75" i="1"/>
  <c r="N95" i="1"/>
  <c r="N96" i="1"/>
  <c r="N97" i="1"/>
  <c r="V97" i="1"/>
  <c r="M90" i="1"/>
  <c r="M78" i="1"/>
  <c r="M94" i="1"/>
  <c r="M75" i="1"/>
  <c r="M95" i="1"/>
  <c r="M96" i="1"/>
  <c r="M97" i="1"/>
  <c r="U97" i="1"/>
  <c r="Z96" i="1"/>
  <c r="Y96" i="1"/>
  <c r="X96" i="1"/>
  <c r="W96" i="1"/>
  <c r="V96" i="1"/>
  <c r="U96" i="1"/>
  <c r="Z95" i="1"/>
  <c r="Y95" i="1"/>
  <c r="X95" i="1"/>
  <c r="W95" i="1"/>
  <c r="V95" i="1"/>
  <c r="U95" i="1"/>
  <c r="Z94" i="1"/>
  <c r="Y94" i="1"/>
  <c r="X94" i="1"/>
  <c r="W94" i="1"/>
  <c r="V94" i="1"/>
  <c r="U94" i="1"/>
  <c r="R91" i="1"/>
  <c r="R92" i="1"/>
  <c r="R93" i="1"/>
  <c r="Z93" i="1"/>
  <c r="Q91" i="1"/>
  <c r="Q92" i="1"/>
  <c r="Q93" i="1"/>
  <c r="Y93" i="1"/>
  <c r="P91" i="1"/>
  <c r="P92" i="1"/>
  <c r="P93" i="1"/>
  <c r="X93" i="1"/>
  <c r="O91" i="1"/>
  <c r="O92" i="1"/>
  <c r="O93" i="1"/>
  <c r="W93" i="1"/>
  <c r="N91" i="1"/>
  <c r="N92" i="1"/>
  <c r="N93" i="1"/>
  <c r="V93" i="1"/>
  <c r="M91" i="1"/>
  <c r="M92" i="1"/>
  <c r="M93" i="1"/>
  <c r="U93" i="1"/>
  <c r="Z92" i="1"/>
  <c r="Y92" i="1"/>
  <c r="X92" i="1"/>
  <c r="W92" i="1"/>
  <c r="V92" i="1"/>
  <c r="U92" i="1"/>
  <c r="Z91" i="1"/>
  <c r="Y91" i="1"/>
  <c r="X91" i="1"/>
  <c r="W91" i="1"/>
  <c r="V91" i="1"/>
  <c r="U91" i="1"/>
  <c r="Z90" i="1"/>
  <c r="Y90" i="1"/>
  <c r="X90" i="1"/>
  <c r="W90" i="1"/>
  <c r="V90" i="1"/>
  <c r="U90" i="1"/>
  <c r="R82" i="1"/>
  <c r="R83" i="1"/>
  <c r="R84" i="1"/>
  <c r="R85" i="1"/>
  <c r="R86" i="1"/>
  <c r="R87" i="1"/>
  <c r="R88" i="1"/>
  <c r="R89" i="1"/>
  <c r="Z89" i="1"/>
  <c r="Q82" i="1"/>
  <c r="Q83" i="1"/>
  <c r="Q84" i="1"/>
  <c r="Q85" i="1"/>
  <c r="Q86" i="1"/>
  <c r="Q87" i="1"/>
  <c r="Q88" i="1"/>
  <c r="Q89" i="1"/>
  <c r="Y89" i="1"/>
  <c r="P82" i="1"/>
  <c r="P83" i="1"/>
  <c r="P84" i="1"/>
  <c r="P85" i="1"/>
  <c r="P86" i="1"/>
  <c r="P87" i="1"/>
  <c r="P88" i="1"/>
  <c r="P89" i="1"/>
  <c r="X89" i="1"/>
  <c r="O82" i="1"/>
  <c r="O83" i="1"/>
  <c r="O84" i="1"/>
  <c r="O85" i="1"/>
  <c r="O86" i="1"/>
  <c r="O87" i="1"/>
  <c r="O88" i="1"/>
  <c r="O89" i="1"/>
  <c r="W89" i="1"/>
  <c r="N82" i="1"/>
  <c r="N83" i="1"/>
  <c r="N84" i="1"/>
  <c r="N85" i="1"/>
  <c r="N86" i="1"/>
  <c r="N87" i="1"/>
  <c r="N88" i="1"/>
  <c r="N89" i="1"/>
  <c r="V89" i="1"/>
  <c r="M82" i="1"/>
  <c r="M83" i="1"/>
  <c r="M84" i="1"/>
  <c r="M85" i="1"/>
  <c r="M86" i="1"/>
  <c r="M87" i="1"/>
  <c r="M88" i="1"/>
  <c r="M89" i="1"/>
  <c r="U89" i="1"/>
  <c r="J83" i="1"/>
  <c r="D84" i="1"/>
  <c r="J84" i="1"/>
  <c r="J85" i="1"/>
  <c r="I83" i="1"/>
  <c r="I84" i="1"/>
  <c r="I85" i="1"/>
  <c r="H83" i="1"/>
  <c r="H84" i="1"/>
  <c r="H85" i="1"/>
  <c r="G83" i="1"/>
  <c r="G84" i="1"/>
  <c r="G85" i="1"/>
  <c r="F83" i="1"/>
  <c r="F84" i="1"/>
  <c r="F85" i="1"/>
  <c r="E83" i="1"/>
  <c r="E84" i="1"/>
  <c r="E85" i="1"/>
  <c r="Z88" i="1"/>
  <c r="Y88" i="1"/>
  <c r="X88" i="1"/>
  <c r="W88" i="1"/>
  <c r="V88" i="1"/>
  <c r="U88" i="1"/>
  <c r="Z87" i="1"/>
  <c r="Y87" i="1"/>
  <c r="X87" i="1"/>
  <c r="W87" i="1"/>
  <c r="V87" i="1"/>
  <c r="U87" i="1"/>
  <c r="Z86" i="1"/>
  <c r="Y86" i="1"/>
  <c r="X86" i="1"/>
  <c r="W86" i="1"/>
  <c r="V86" i="1"/>
  <c r="U86" i="1"/>
  <c r="Z85" i="1"/>
  <c r="Y85" i="1"/>
  <c r="X85" i="1"/>
  <c r="W85" i="1"/>
  <c r="V85" i="1"/>
  <c r="U85" i="1"/>
  <c r="Z84" i="1"/>
  <c r="Y84" i="1"/>
  <c r="X84" i="1"/>
  <c r="W84" i="1"/>
  <c r="V84" i="1"/>
  <c r="U84" i="1"/>
  <c r="Z83" i="1"/>
  <c r="Y83" i="1"/>
  <c r="X83" i="1"/>
  <c r="W83" i="1"/>
  <c r="V83" i="1"/>
  <c r="U83" i="1"/>
  <c r="D83" i="1"/>
  <c r="Z82" i="1"/>
  <c r="Y82" i="1"/>
  <c r="X82" i="1"/>
  <c r="W82" i="1"/>
  <c r="V82" i="1"/>
  <c r="U82" i="1"/>
  <c r="R79" i="1"/>
  <c r="R80" i="1"/>
  <c r="R81" i="1"/>
  <c r="Z81" i="1"/>
  <c r="Q79" i="1"/>
  <c r="Q80" i="1"/>
  <c r="Q81" i="1"/>
  <c r="Y81" i="1"/>
  <c r="P79" i="1"/>
  <c r="P80" i="1"/>
  <c r="P81" i="1"/>
  <c r="X81" i="1"/>
  <c r="O79" i="1"/>
  <c r="O80" i="1"/>
  <c r="O81" i="1"/>
  <c r="W81" i="1"/>
  <c r="N79" i="1"/>
  <c r="N80" i="1"/>
  <c r="N81" i="1"/>
  <c r="V81" i="1"/>
  <c r="M79" i="1"/>
  <c r="M80" i="1"/>
  <c r="M81" i="1"/>
  <c r="U81" i="1"/>
  <c r="Z80" i="1"/>
  <c r="Y80" i="1"/>
  <c r="X80" i="1"/>
  <c r="W80" i="1"/>
  <c r="V80" i="1"/>
  <c r="U80" i="1"/>
  <c r="C80" i="1"/>
  <c r="Z79" i="1"/>
  <c r="Y79" i="1"/>
  <c r="X79" i="1"/>
  <c r="W79" i="1"/>
  <c r="V79" i="1"/>
  <c r="U79" i="1"/>
  <c r="C79" i="1"/>
  <c r="Z78" i="1"/>
  <c r="Y78" i="1"/>
  <c r="X78" i="1"/>
  <c r="W78" i="1"/>
  <c r="V78" i="1"/>
  <c r="U78" i="1"/>
  <c r="C78" i="1"/>
  <c r="R77" i="1"/>
  <c r="Z77" i="1"/>
  <c r="Q77" i="1"/>
  <c r="Y77" i="1"/>
  <c r="P77" i="1"/>
  <c r="X77" i="1"/>
  <c r="O77" i="1"/>
  <c r="W77" i="1"/>
  <c r="N77" i="1"/>
  <c r="V77" i="1"/>
  <c r="M77" i="1"/>
  <c r="U77" i="1"/>
  <c r="C77" i="1"/>
  <c r="R76" i="1"/>
  <c r="Z76" i="1"/>
  <c r="Q76" i="1"/>
  <c r="Y76" i="1"/>
  <c r="P76" i="1"/>
  <c r="X76" i="1"/>
  <c r="O76" i="1"/>
  <c r="W76" i="1"/>
  <c r="N76" i="1"/>
  <c r="V76" i="1"/>
  <c r="M76" i="1"/>
  <c r="U76" i="1"/>
  <c r="C76" i="1"/>
  <c r="Z75" i="1"/>
  <c r="Y75" i="1"/>
  <c r="X75" i="1"/>
  <c r="W75" i="1"/>
  <c r="V75" i="1"/>
  <c r="U75" i="1"/>
  <c r="J74" i="1"/>
  <c r="I74" i="1"/>
  <c r="H74" i="1"/>
  <c r="G74" i="1"/>
  <c r="F74" i="1"/>
  <c r="E74" i="1"/>
  <c r="Z73" i="1"/>
  <c r="Y73" i="1"/>
  <c r="X73" i="1"/>
  <c r="W73" i="1"/>
  <c r="V73" i="1"/>
  <c r="U73" i="1"/>
  <c r="R73" i="1"/>
  <c r="Q73" i="1"/>
  <c r="P73" i="1"/>
  <c r="O73" i="1"/>
  <c r="N73" i="1"/>
  <c r="M73" i="1"/>
  <c r="L72" i="1"/>
  <c r="R70" i="1"/>
  <c r="Z70" i="1"/>
  <c r="Q70" i="1"/>
  <c r="Y70" i="1"/>
  <c r="P70" i="1"/>
  <c r="X70" i="1"/>
  <c r="O70" i="1"/>
  <c r="W70" i="1"/>
  <c r="N70" i="1"/>
  <c r="V70" i="1"/>
  <c r="M70" i="1"/>
  <c r="U70" i="1"/>
  <c r="R62" i="1"/>
  <c r="R50" i="1"/>
  <c r="R66" i="1"/>
  <c r="R47" i="1"/>
  <c r="R67" i="1"/>
  <c r="R68" i="1"/>
  <c r="R69" i="1"/>
  <c r="Z69" i="1"/>
  <c r="Q62" i="1"/>
  <c r="Q50" i="1"/>
  <c r="Q66" i="1"/>
  <c r="Q47" i="1"/>
  <c r="Q67" i="1"/>
  <c r="Q68" i="1"/>
  <c r="Q69" i="1"/>
  <c r="Y69" i="1"/>
  <c r="P62" i="1"/>
  <c r="P50" i="1"/>
  <c r="P66" i="1"/>
  <c r="P47" i="1"/>
  <c r="P67" i="1"/>
  <c r="P68" i="1"/>
  <c r="P69" i="1"/>
  <c r="X69" i="1"/>
  <c r="O62" i="1"/>
  <c r="O50" i="1"/>
  <c r="O66" i="1"/>
  <c r="O47" i="1"/>
  <c r="O67" i="1"/>
  <c r="O68" i="1"/>
  <c r="O69" i="1"/>
  <c r="W69" i="1"/>
  <c r="N62" i="1"/>
  <c r="N50" i="1"/>
  <c r="N66" i="1"/>
  <c r="N47" i="1"/>
  <c r="N67" i="1"/>
  <c r="N68" i="1"/>
  <c r="N69" i="1"/>
  <c r="V69" i="1"/>
  <c r="M62" i="1"/>
  <c r="M50" i="1"/>
  <c r="M66" i="1"/>
  <c r="M47" i="1"/>
  <c r="M67" i="1"/>
  <c r="M68" i="1"/>
  <c r="M69" i="1"/>
  <c r="U69" i="1"/>
  <c r="Z68" i="1"/>
  <c r="Y68" i="1"/>
  <c r="X68" i="1"/>
  <c r="W68" i="1"/>
  <c r="V68" i="1"/>
  <c r="U68" i="1"/>
  <c r="Z67" i="1"/>
  <c r="Y67" i="1"/>
  <c r="X67" i="1"/>
  <c r="W67" i="1"/>
  <c r="V67" i="1"/>
  <c r="U67" i="1"/>
  <c r="Z66" i="1"/>
  <c r="Y66" i="1"/>
  <c r="X66" i="1"/>
  <c r="W66" i="1"/>
  <c r="V66" i="1"/>
  <c r="U66" i="1"/>
  <c r="R63" i="1"/>
  <c r="R64" i="1"/>
  <c r="R65" i="1"/>
  <c r="Z65" i="1"/>
  <c r="Q63" i="1"/>
  <c r="Q64" i="1"/>
  <c r="Q65" i="1"/>
  <c r="Y65" i="1"/>
  <c r="P63" i="1"/>
  <c r="P64" i="1"/>
  <c r="P65" i="1"/>
  <c r="X65" i="1"/>
  <c r="O63" i="1"/>
  <c r="O64" i="1"/>
  <c r="O65" i="1"/>
  <c r="W65" i="1"/>
  <c r="N63" i="1"/>
  <c r="N64" i="1"/>
  <c r="N65" i="1"/>
  <c r="V65" i="1"/>
  <c r="M63" i="1"/>
  <c r="M64" i="1"/>
  <c r="M65" i="1"/>
  <c r="U65" i="1"/>
  <c r="Z64" i="1"/>
  <c r="Y64" i="1"/>
  <c r="X64" i="1"/>
  <c r="W64" i="1"/>
  <c r="V64" i="1"/>
  <c r="U64" i="1"/>
  <c r="Z63" i="1"/>
  <c r="Y63" i="1"/>
  <c r="X63" i="1"/>
  <c r="W63" i="1"/>
  <c r="V63" i="1"/>
  <c r="U63" i="1"/>
  <c r="Z62" i="1"/>
  <c r="Y62" i="1"/>
  <c r="X62" i="1"/>
  <c r="W62" i="1"/>
  <c r="V62" i="1"/>
  <c r="U62" i="1"/>
  <c r="R54" i="1"/>
  <c r="R55" i="1"/>
  <c r="R56" i="1"/>
  <c r="R57" i="1"/>
  <c r="R58" i="1"/>
  <c r="R59" i="1"/>
  <c r="R60" i="1"/>
  <c r="R61" i="1"/>
  <c r="Z61" i="1"/>
  <c r="Q54" i="1"/>
  <c r="Q55" i="1"/>
  <c r="Q56" i="1"/>
  <c r="Q57" i="1"/>
  <c r="Q58" i="1"/>
  <c r="Q59" i="1"/>
  <c r="Q60" i="1"/>
  <c r="Q61" i="1"/>
  <c r="Y61" i="1"/>
  <c r="P54" i="1"/>
  <c r="P55" i="1"/>
  <c r="P56" i="1"/>
  <c r="P57" i="1"/>
  <c r="P58" i="1"/>
  <c r="P59" i="1"/>
  <c r="P60" i="1"/>
  <c r="P61" i="1"/>
  <c r="X61" i="1"/>
  <c r="O54" i="1"/>
  <c r="O55" i="1"/>
  <c r="O56" i="1"/>
  <c r="O57" i="1"/>
  <c r="O58" i="1"/>
  <c r="O59" i="1"/>
  <c r="O60" i="1"/>
  <c r="O61" i="1"/>
  <c r="W61" i="1"/>
  <c r="N54" i="1"/>
  <c r="N55" i="1"/>
  <c r="N56" i="1"/>
  <c r="N57" i="1"/>
  <c r="N58" i="1"/>
  <c r="N59" i="1"/>
  <c r="N60" i="1"/>
  <c r="N61" i="1"/>
  <c r="V61" i="1"/>
  <c r="M54" i="1"/>
  <c r="M55" i="1"/>
  <c r="M56" i="1"/>
  <c r="M57" i="1"/>
  <c r="M58" i="1"/>
  <c r="M59" i="1"/>
  <c r="M60" i="1"/>
  <c r="M61" i="1"/>
  <c r="U61" i="1"/>
  <c r="J55" i="1"/>
  <c r="D56" i="1"/>
  <c r="J56" i="1"/>
  <c r="J57" i="1"/>
  <c r="I55" i="1"/>
  <c r="I56" i="1"/>
  <c r="I57" i="1"/>
  <c r="H55" i="1"/>
  <c r="H56" i="1"/>
  <c r="H57" i="1"/>
  <c r="G55" i="1"/>
  <c r="G56" i="1"/>
  <c r="G57" i="1"/>
  <c r="F55" i="1"/>
  <c r="F56" i="1"/>
  <c r="F57" i="1"/>
  <c r="E55" i="1"/>
  <c r="E56" i="1"/>
  <c r="E57" i="1"/>
  <c r="Z60" i="1"/>
  <c r="Y60" i="1"/>
  <c r="X60" i="1"/>
  <c r="W60" i="1"/>
  <c r="V60" i="1"/>
  <c r="U60" i="1"/>
  <c r="Z59" i="1"/>
  <c r="Y59" i="1"/>
  <c r="X59" i="1"/>
  <c r="W59" i="1"/>
  <c r="V59" i="1"/>
  <c r="U59" i="1"/>
  <c r="Z58" i="1"/>
  <c r="Y58" i="1"/>
  <c r="X58" i="1"/>
  <c r="W58" i="1"/>
  <c r="V58" i="1"/>
  <c r="U58" i="1"/>
  <c r="Z57" i="1"/>
  <c r="Y57" i="1"/>
  <c r="X57" i="1"/>
  <c r="W57" i="1"/>
  <c r="V57" i="1"/>
  <c r="U57" i="1"/>
  <c r="Z56" i="1"/>
  <c r="Y56" i="1"/>
  <c r="X56" i="1"/>
  <c r="W56" i="1"/>
  <c r="V56" i="1"/>
  <c r="U56" i="1"/>
  <c r="Z55" i="1"/>
  <c r="Y55" i="1"/>
  <c r="X55" i="1"/>
  <c r="W55" i="1"/>
  <c r="V55" i="1"/>
  <c r="U55" i="1"/>
  <c r="D55" i="1"/>
  <c r="Z54" i="1"/>
  <c r="Y54" i="1"/>
  <c r="X54" i="1"/>
  <c r="W54" i="1"/>
  <c r="V54" i="1"/>
  <c r="U54" i="1"/>
  <c r="R51" i="1"/>
  <c r="R52" i="1"/>
  <c r="R53" i="1"/>
  <c r="Z53" i="1"/>
  <c r="Q51" i="1"/>
  <c r="Q52" i="1"/>
  <c r="Q53" i="1"/>
  <c r="Y53" i="1"/>
  <c r="P51" i="1"/>
  <c r="P52" i="1"/>
  <c r="P53" i="1"/>
  <c r="X53" i="1"/>
  <c r="O51" i="1"/>
  <c r="O52" i="1"/>
  <c r="O53" i="1"/>
  <c r="W53" i="1"/>
  <c r="N51" i="1"/>
  <c r="N52" i="1"/>
  <c r="N53" i="1"/>
  <c r="V53" i="1"/>
  <c r="M51" i="1"/>
  <c r="M52" i="1"/>
  <c r="M53" i="1"/>
  <c r="U53" i="1"/>
  <c r="Z52" i="1"/>
  <c r="Y52" i="1"/>
  <c r="X52" i="1"/>
  <c r="W52" i="1"/>
  <c r="V52" i="1"/>
  <c r="U52" i="1"/>
  <c r="C52" i="1"/>
  <c r="Z51" i="1"/>
  <c r="Y51" i="1"/>
  <c r="X51" i="1"/>
  <c r="W51" i="1"/>
  <c r="V51" i="1"/>
  <c r="U51" i="1"/>
  <c r="C51" i="1"/>
  <c r="Z50" i="1"/>
  <c r="Y50" i="1"/>
  <c r="X50" i="1"/>
  <c r="W50" i="1"/>
  <c r="V50" i="1"/>
  <c r="U50" i="1"/>
  <c r="C50" i="1"/>
  <c r="R49" i="1"/>
  <c r="Z49" i="1"/>
  <c r="Q49" i="1"/>
  <c r="Y49" i="1"/>
  <c r="P49" i="1"/>
  <c r="X49" i="1"/>
  <c r="O49" i="1"/>
  <c r="W49" i="1"/>
  <c r="N49" i="1"/>
  <c r="V49" i="1"/>
  <c r="M49" i="1"/>
  <c r="U49" i="1"/>
  <c r="C49" i="1"/>
  <c r="R48" i="1"/>
  <c r="Z48" i="1"/>
  <c r="Q48" i="1"/>
  <c r="Y48" i="1"/>
  <c r="P48" i="1"/>
  <c r="X48" i="1"/>
  <c r="O48" i="1"/>
  <c r="W48" i="1"/>
  <c r="N48" i="1"/>
  <c r="V48" i="1"/>
  <c r="M48" i="1"/>
  <c r="U48" i="1"/>
  <c r="C48" i="1"/>
  <c r="Z47" i="1"/>
  <c r="Y47" i="1"/>
  <c r="X47" i="1"/>
  <c r="W47" i="1"/>
  <c r="V47" i="1"/>
  <c r="U47" i="1"/>
  <c r="J46" i="1"/>
  <c r="I46" i="1"/>
  <c r="H46" i="1"/>
  <c r="G46" i="1"/>
  <c r="F46" i="1"/>
  <c r="E46" i="1"/>
  <c r="Z45" i="1"/>
  <c r="Y45" i="1"/>
  <c r="X45" i="1"/>
  <c r="W45" i="1"/>
  <c r="V45" i="1"/>
  <c r="U45" i="1"/>
  <c r="R45" i="1"/>
  <c r="Q45" i="1"/>
  <c r="P45" i="1"/>
  <c r="O45" i="1"/>
  <c r="N45" i="1"/>
  <c r="M45" i="1"/>
  <c r="L44" i="1"/>
  <c r="R42" i="1"/>
  <c r="Z42" i="1"/>
  <c r="Q42" i="1"/>
  <c r="Y42" i="1"/>
  <c r="P42" i="1"/>
  <c r="X42" i="1"/>
  <c r="O42" i="1"/>
  <c r="W42" i="1"/>
  <c r="N42" i="1"/>
  <c r="V42" i="1"/>
  <c r="M42" i="1"/>
  <c r="U42" i="1"/>
  <c r="R34" i="1"/>
  <c r="R22" i="1"/>
  <c r="R38" i="1"/>
  <c r="R19" i="1"/>
  <c r="R39" i="1"/>
  <c r="R40" i="1"/>
  <c r="R41" i="1"/>
  <c r="Z41" i="1"/>
  <c r="Q34" i="1"/>
  <c r="Q22" i="1"/>
  <c r="Q38" i="1"/>
  <c r="Q19" i="1"/>
  <c r="Q39" i="1"/>
  <c r="Q40" i="1"/>
  <c r="Q41" i="1"/>
  <c r="Y41" i="1"/>
  <c r="P34" i="1"/>
  <c r="P22" i="1"/>
  <c r="P38" i="1"/>
  <c r="P19" i="1"/>
  <c r="P39" i="1"/>
  <c r="P40" i="1"/>
  <c r="P41" i="1"/>
  <c r="X41" i="1"/>
  <c r="O34" i="1"/>
  <c r="O22" i="1"/>
  <c r="O38" i="1"/>
  <c r="O19" i="1"/>
  <c r="O39" i="1"/>
  <c r="O40" i="1"/>
  <c r="O41" i="1"/>
  <c r="W41" i="1"/>
  <c r="N34" i="1"/>
  <c r="N22" i="1"/>
  <c r="N38" i="1"/>
  <c r="N19" i="1"/>
  <c r="N39" i="1"/>
  <c r="N40" i="1"/>
  <c r="N41" i="1"/>
  <c r="V41" i="1"/>
  <c r="M34" i="1"/>
  <c r="M22" i="1"/>
  <c r="M38" i="1"/>
  <c r="M19" i="1"/>
  <c r="M39" i="1"/>
  <c r="M40" i="1"/>
  <c r="M41" i="1"/>
  <c r="U41" i="1"/>
  <c r="Z40" i="1"/>
  <c r="Y40" i="1"/>
  <c r="X40" i="1"/>
  <c r="W40" i="1"/>
  <c r="V40" i="1"/>
  <c r="U40" i="1"/>
  <c r="Z39" i="1"/>
  <c r="Y39" i="1"/>
  <c r="X39" i="1"/>
  <c r="W39" i="1"/>
  <c r="V39" i="1"/>
  <c r="U39" i="1"/>
  <c r="Z38" i="1"/>
  <c r="Y38" i="1"/>
  <c r="X38" i="1"/>
  <c r="W38" i="1"/>
  <c r="V38" i="1"/>
  <c r="U38" i="1"/>
  <c r="R35" i="1"/>
  <c r="R36" i="1"/>
  <c r="R37" i="1"/>
  <c r="Z37" i="1"/>
  <c r="Q35" i="1"/>
  <c r="Q36" i="1"/>
  <c r="Q37" i="1"/>
  <c r="Y37" i="1"/>
  <c r="P35" i="1"/>
  <c r="P36" i="1"/>
  <c r="P37" i="1"/>
  <c r="X37" i="1"/>
  <c r="O35" i="1"/>
  <c r="O36" i="1"/>
  <c r="O37" i="1"/>
  <c r="W37" i="1"/>
  <c r="N35" i="1"/>
  <c r="N36" i="1"/>
  <c r="N37" i="1"/>
  <c r="V37" i="1"/>
  <c r="M35" i="1"/>
  <c r="M36" i="1"/>
  <c r="M37" i="1"/>
  <c r="U37" i="1"/>
  <c r="Z36" i="1"/>
  <c r="Y36" i="1"/>
  <c r="X36" i="1"/>
  <c r="W36" i="1"/>
  <c r="V36" i="1"/>
  <c r="U36" i="1"/>
  <c r="Z35" i="1"/>
  <c r="Y35" i="1"/>
  <c r="X35" i="1"/>
  <c r="W35" i="1"/>
  <c r="V35" i="1"/>
  <c r="U35" i="1"/>
  <c r="Z34" i="1"/>
  <c r="Y34" i="1"/>
  <c r="X34" i="1"/>
  <c r="W34" i="1"/>
  <c r="V34" i="1"/>
  <c r="U34" i="1"/>
  <c r="R26" i="1"/>
  <c r="R27" i="1"/>
  <c r="R28" i="1"/>
  <c r="R29" i="1"/>
  <c r="R30" i="1"/>
  <c r="R31" i="1"/>
  <c r="R32" i="1"/>
  <c r="R33" i="1"/>
  <c r="Z33" i="1"/>
  <c r="Q26" i="1"/>
  <c r="Q27" i="1"/>
  <c r="Q28" i="1"/>
  <c r="Q29" i="1"/>
  <c r="Q30" i="1"/>
  <c r="Q31" i="1"/>
  <c r="Q32" i="1"/>
  <c r="Q33" i="1"/>
  <c r="Y33" i="1"/>
  <c r="P26" i="1"/>
  <c r="P27" i="1"/>
  <c r="P28" i="1"/>
  <c r="P29" i="1"/>
  <c r="P30" i="1"/>
  <c r="P31" i="1"/>
  <c r="P32" i="1"/>
  <c r="P33" i="1"/>
  <c r="X33" i="1"/>
  <c r="O26" i="1"/>
  <c r="O27" i="1"/>
  <c r="O28" i="1"/>
  <c r="O29" i="1"/>
  <c r="O30" i="1"/>
  <c r="O31" i="1"/>
  <c r="O32" i="1"/>
  <c r="O33" i="1"/>
  <c r="W33" i="1"/>
  <c r="N26" i="1"/>
  <c r="N27" i="1"/>
  <c r="N28" i="1"/>
  <c r="N29" i="1"/>
  <c r="N30" i="1"/>
  <c r="N31" i="1"/>
  <c r="N32" i="1"/>
  <c r="N33" i="1"/>
  <c r="V33" i="1"/>
  <c r="M26" i="1"/>
  <c r="M27" i="1"/>
  <c r="M28" i="1"/>
  <c r="M29" i="1"/>
  <c r="M30" i="1"/>
  <c r="M31" i="1"/>
  <c r="M32" i="1"/>
  <c r="M33" i="1"/>
  <c r="U33" i="1"/>
  <c r="J27" i="1"/>
  <c r="D28" i="1"/>
  <c r="J28" i="1"/>
  <c r="J29" i="1"/>
  <c r="I27" i="1"/>
  <c r="I28" i="1"/>
  <c r="I29" i="1"/>
  <c r="H27" i="1"/>
  <c r="H28" i="1"/>
  <c r="H29" i="1"/>
  <c r="G27" i="1"/>
  <c r="G28" i="1"/>
  <c r="G29" i="1"/>
  <c r="F27" i="1"/>
  <c r="F28" i="1"/>
  <c r="F29" i="1"/>
  <c r="E27" i="1"/>
  <c r="E28" i="1"/>
  <c r="E29"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D27" i="1"/>
  <c r="Z26" i="1"/>
  <c r="Y26" i="1"/>
  <c r="X26" i="1"/>
  <c r="W26" i="1"/>
  <c r="V26" i="1"/>
  <c r="U26" i="1"/>
  <c r="R23" i="1"/>
  <c r="R24" i="1"/>
  <c r="R25" i="1"/>
  <c r="Z25" i="1"/>
  <c r="Q23" i="1"/>
  <c r="Q24" i="1"/>
  <c r="Q25" i="1"/>
  <c r="Y25" i="1"/>
  <c r="P23" i="1"/>
  <c r="P24" i="1"/>
  <c r="P25" i="1"/>
  <c r="X25" i="1"/>
  <c r="O23" i="1"/>
  <c r="O24" i="1"/>
  <c r="O25" i="1"/>
  <c r="W25" i="1"/>
  <c r="N23" i="1"/>
  <c r="N24" i="1"/>
  <c r="N25" i="1"/>
  <c r="V25" i="1"/>
  <c r="M23" i="1"/>
  <c r="M24" i="1"/>
  <c r="M25" i="1"/>
  <c r="U25" i="1"/>
  <c r="Z24" i="1"/>
  <c r="Y24" i="1"/>
  <c r="X24" i="1"/>
  <c r="W24" i="1"/>
  <c r="V24" i="1"/>
  <c r="U24" i="1"/>
  <c r="Z23" i="1"/>
  <c r="Y23" i="1"/>
  <c r="X23" i="1"/>
  <c r="W23" i="1"/>
  <c r="V23" i="1"/>
  <c r="U23" i="1"/>
  <c r="Z22" i="1"/>
  <c r="Y22" i="1"/>
  <c r="X22" i="1"/>
  <c r="W22" i="1"/>
  <c r="V22" i="1"/>
  <c r="U22" i="1"/>
  <c r="R21" i="1"/>
  <c r="Z21" i="1"/>
  <c r="Q21" i="1"/>
  <c r="Y21" i="1"/>
  <c r="P21" i="1"/>
  <c r="X21" i="1"/>
  <c r="O21" i="1"/>
  <c r="W21" i="1"/>
  <c r="N21" i="1"/>
  <c r="V21" i="1"/>
  <c r="M21" i="1"/>
  <c r="U21" i="1"/>
  <c r="R20" i="1"/>
  <c r="Z20" i="1"/>
  <c r="Q20" i="1"/>
  <c r="Y20" i="1"/>
  <c r="P20" i="1"/>
  <c r="X20" i="1"/>
  <c r="O20" i="1"/>
  <c r="W20" i="1"/>
  <c r="N20" i="1"/>
  <c r="V20" i="1"/>
  <c r="M20" i="1"/>
  <c r="U20" i="1"/>
  <c r="Z19" i="1"/>
  <c r="Y19" i="1"/>
  <c r="X19" i="1"/>
  <c r="W19" i="1"/>
  <c r="V19" i="1"/>
  <c r="U19" i="1"/>
  <c r="Z17" i="1"/>
  <c r="Y17" i="1"/>
  <c r="X17" i="1"/>
  <c r="W17" i="1"/>
  <c r="V17" i="1"/>
  <c r="U17" i="1"/>
  <c r="R17" i="1"/>
  <c r="Q17" i="1"/>
  <c r="P17" i="1"/>
  <c r="O17" i="1"/>
  <c r="N17" i="1"/>
  <c r="M17" i="1"/>
  <c r="L16" i="1"/>
  <c r="Z13" i="1"/>
  <c r="Y13" i="1"/>
  <c r="X13" i="1"/>
  <c r="W13" i="1"/>
  <c r="V13" i="1"/>
  <c r="U13" i="1"/>
  <c r="R13" i="1"/>
  <c r="Q13" i="1"/>
  <c r="P13" i="1"/>
  <c r="O13" i="1"/>
  <c r="N13" i="1"/>
  <c r="M13" i="1"/>
  <c r="E13" i="1"/>
  <c r="E12" i="1"/>
  <c r="E11" i="1"/>
  <c r="B11" i="1"/>
</calcChain>
</file>

<file path=xl/sharedStrings.xml><?xml version="1.0" encoding="utf-8"?>
<sst xmlns="http://schemas.openxmlformats.org/spreadsheetml/2006/main" count="183" uniqueCount="83">
  <si>
    <t>Rates effective 2/1/2017 subject to change without notice</t>
  </si>
  <si>
    <t>Instrumentation:</t>
  </si>
  <si>
    <t>TSQA:  TSQ Access</t>
  </si>
  <si>
    <t>TSQV:  TSQ Vantage</t>
  </si>
  <si>
    <t>OT1:      Orbitrap XL</t>
  </si>
  <si>
    <t>QE+:        Q Exactive plus</t>
  </si>
  <si>
    <t>Fusion:     Orbitrap Fusion</t>
  </si>
  <si>
    <t>Lumos:     Orbitrap Fusion Lumos</t>
  </si>
  <si>
    <t>for a detailed description check out our website:</t>
  </si>
  <si>
    <t xml:space="preserve">Click on the link below to find the rates </t>
  </si>
  <si>
    <t>Resources</t>
  </si>
  <si>
    <t>Fee-For-Service:</t>
  </si>
  <si>
    <t>Complete Rate-Table</t>
  </si>
  <si>
    <t>UW Internal Rates Without Labor</t>
  </si>
  <si>
    <t>hourly rates</t>
  </si>
  <si>
    <t>actual</t>
  </si>
  <si>
    <t>Rates per block</t>
  </si>
  <si>
    <t>Rate</t>
  </si>
  <si>
    <t>Description</t>
  </si>
  <si>
    <t>hrs/block</t>
  </si>
  <si>
    <t>TSQA</t>
  </si>
  <si>
    <t>TSQV</t>
  </si>
  <si>
    <t>OT1</t>
  </si>
  <si>
    <t>QE +</t>
  </si>
  <si>
    <t>Fusion</t>
  </si>
  <si>
    <t>Lumos</t>
  </si>
  <si>
    <t>hrs</t>
  </si>
  <si>
    <t>total</t>
  </si>
  <si>
    <t>HR</t>
  </si>
  <si>
    <t>Hourly Rate</t>
  </si>
  <si>
    <t>HD</t>
  </si>
  <si>
    <t>Half Day block (9am-1pm or 1pm-5pm) 4hrs</t>
  </si>
  <si>
    <t>WD</t>
  </si>
  <si>
    <t>Whole Day block (9am-5pm) 8 hrs</t>
  </si>
  <si>
    <t>ON</t>
  </si>
  <si>
    <t>Over Night block (5pm-9am) 16 hrs</t>
  </si>
  <si>
    <t>WD &amp; ON</t>
  </si>
  <si>
    <t>consecutive 24hr block (9am-9am)</t>
  </si>
  <si>
    <t>Enter the number of hours here:</t>
  </si>
  <si>
    <t>number of 24hr blocks:</t>
  </si>
  <si>
    <t>plus n hours:</t>
  </si>
  <si>
    <t>total cost:</t>
  </si>
  <si>
    <t>UW Internal Rates fee-for-service With Labor</t>
  </si>
  <si>
    <t>External Billing Rates - Non Profit With Labor</t>
  </si>
  <si>
    <t>External Billing Rates - Commercial With Labor</t>
  </si>
  <si>
    <t>revised 1/3/2017</t>
  </si>
  <si>
    <t>last updated</t>
  </si>
  <si>
    <t>How much time do I need?</t>
  </si>
  <si>
    <t>Gradient information:</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</si>
  <si>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</si>
  <si>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</si>
  <si>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Trapping default:     2% B / 98% A for 10 min at 2 µl/min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</si>
  <si>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</si>
  <si>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Enter the number of samples, replicate analyses per sample, blanks and QC's to calculate the time needed for the analysis:</t>
  </si>
  <si>
    <t>Number of samples:</t>
  </si>
  <si>
    <t>Number of replicate LC-MS analyses per sample:</t>
  </si>
  <si>
    <t>Number of blanks:</t>
  </si>
  <si>
    <t>Number of QC (standards):</t>
  </si>
  <si>
    <t>Analytical Gradients:</t>
  </si>
  <si>
    <t>total time [min]</t>
  </si>
  <si>
    <t># analyses</t>
  </si>
  <si>
    <t>Short</t>
  </si>
  <si>
    <t>Medium</t>
  </si>
  <si>
    <t>Long</t>
  </si>
  <si>
    <t>Extra long</t>
  </si>
  <si>
    <t>Custom</t>
  </si>
  <si>
    <t>Short [60 mins]</t>
  </si>
  <si>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</si>
  <si>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t>Medium [90 mins] (default)</t>
  </si>
  <si>
    <r>
      <t xml:space="preserve">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</si>
  <si>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Long [120 mins]</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</si>
  <si>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</si>
  <si>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t>Extra long [180 mins]</t>
  </si>
  <si>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</si>
  <si>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Custom specify your own:</t>
  </si>
  <si>
    <t>QC (quality control)</t>
  </si>
  <si>
    <t>QC (AngioNeuro std) runs, analysis time is 75 min per QC</t>
  </si>
  <si>
    <t>blanks</t>
  </si>
  <si>
    <t>min run time per blank is ~40 min</t>
  </si>
  <si>
    <t>Est. total hrs:</t>
  </si>
  <si>
    <t>incl. 2 hrs for setup setup and one QC</t>
  </si>
  <si>
    <t>24 hr blocks</t>
  </si>
  <si>
    <t>plus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</si>
</sst>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4" formatCode="_(&quot;$&quot;* #,##0.00_);_(&quot;$&quot;* \(#,##0.00\);_(&quot;$&quot;* &quot;-&quot;??_);_(@_)"/>
    <numFmt numFmtId="164" formatCode="_(&quot;$&quot;* #,##0.00_);_(&quot;$&quot;* \(#,##0.00\);_(&quot;$&quot;* &quot;-&quot;_);_(@_)"/>
    <numFmt numFmtId="165" formatCode="0.0"/>
  </numFmts>
  <fonts count="50" x14ac:knownFonts="1">
    <font>
      <sz val="11"/>
      <color theme="1"/>
      <name val="Calibri"/>
      <family val="2"/>
      <scheme val="minor"/>
    </font>
    <font>
      <sz val="11"/>
      <name val="Times New Roman"/>
      <family val="1"/>
    </font>
    <font>
      <b/>
      <i/>
      <sz val="14"/>
      <color theme="5" tint="-0.249977111117893"/>
      <name val="Arial Narrow"/>
      <family val="2"/>
    </font>
    <font>
      <b/>
      <i/>
      <sz val="11"/>
      <color theme="5" tint="-0.249977111117893"/>
      <name val="Arial Narrow"/>
      <family val="2"/>
    </font>
    <font>
      <sz val="8"/>
      <name val="Arial Narrow"/>
      <family val="2"/>
    </font>
    <font>
      <sz val="12"/>
      <name val="Arial Narrow"/>
      <family val="2"/>
    </font>
    <font>
      <sz val="11"/>
      <color theme="0" tint="-0.34998626667073579"/>
      <name val="Times New Roman"/>
      <family val="1"/>
    </font>
    <font>
      <sz val="10"/>
      <color theme="0" tint="-0.34998626667073579"/>
      <name val="Arial Narrow"/>
      <family val="2"/>
    </font>
    <font>
      <sz val="11"/>
      <name val="Arial Narrow"/>
      <family val="2"/>
    </font>
    <font>
      <b/>
      <i/>
      <u/>
      <sz val="12"/>
      <color rgb="FF002060"/>
      <name val="Arial Narrow"/>
      <family val="2"/>
    </font>
    <font>
      <u/>
      <sz val="11"/>
      <color theme="10"/>
      <name val="Times New Roman"/>
      <family val="1"/>
    </font>
    <font>
      <u/>
      <sz val="11"/>
      <color theme="10"/>
      <name val="Arial Narrow"/>
      <family val="2"/>
    </font>
    <font>
      <u/>
      <sz val="11"/>
      <color indexed="12"/>
      <name val="Times New Roman"/>
      <family val="1"/>
    </font>
    <font>
      <u/>
      <sz val="11"/>
      <color indexed="12"/>
      <name val="Arial Narrow"/>
      <family val="2"/>
    </font>
    <font>
      <b/>
      <i/>
      <sz val="11"/>
      <color theme="0" tint="-0.34998626667073579"/>
      <name val="Arial Narrow"/>
      <family val="2"/>
    </font>
    <font>
      <i/>
      <sz val="10"/>
      <color theme="0" tint="-0.34998626667073579"/>
      <name val="Arial Narrow"/>
      <family val="2"/>
    </font>
    <font>
      <b/>
      <i/>
      <sz val="14"/>
      <color theme="0"/>
      <name val="Arial Narrow"/>
      <family val="2"/>
    </font>
    <font>
      <i/>
      <sz val="14"/>
      <color theme="0" tint="-0.34998626667073579"/>
      <name val="Arial Narrow"/>
      <family val="2"/>
    </font>
    <font>
      <b/>
      <sz val="10"/>
      <color theme="0"/>
      <name val="Arial Narrow"/>
      <family val="2"/>
    </font>
    <font>
      <sz val="10"/>
      <name val="Arial Narrow"/>
      <family val="2"/>
    </font>
    <font>
      <sz val="10"/>
      <color theme="1"/>
      <name val="Arial Narrow"/>
      <family val="2"/>
    </font>
    <font>
      <b/>
      <sz val="12"/>
      <color rgb="FF0070C0"/>
      <name val="Arial Narrow"/>
      <family val="2"/>
    </font>
    <font>
      <sz val="10"/>
      <color theme="0"/>
      <name val="Arial Narrow"/>
      <family val="2"/>
    </font>
    <font>
      <sz val="11"/>
      <color theme="1"/>
      <name val="Calibri"/>
      <family val="2"/>
      <scheme val="minor"/>
    </font>
    <font>
      <b/>
      <sz val="11"/>
      <color theme="1"/>
      <name val="Calibri"/>
      <family val="2"/>
      <scheme val="minor"/>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Calibri"/>
      <family val="2"/>
      <scheme val="minor"/>
    </font>
    <font>
      <b/>
      <sz val="14"/>
      <color theme="1"/>
      <name val="Calibri"/>
      <family val="2"/>
      <scheme val="minor"/>
    </font>
    <font>
      <sz val="11"/>
      <color theme="0" tint="-0.249977111117893"/>
      <name val="Calibri"/>
      <family val="2"/>
      <scheme val="minor"/>
    </font>
    <font>
      <b/>
      <sz val="12"/>
      <color theme="0" tint="-0.249977111117893"/>
      <name val="Calibri"/>
      <family val="2"/>
      <scheme val="minor"/>
    </font>
    <font>
      <sz val="11"/>
      <color theme="1"/>
      <name val="Calibri"/>
      <family val="2"/>
    </font>
    <font>
      <sz val="10"/>
      <color theme="0" tint="-0.249977111117893"/>
      <name val="Arial Narrow"/>
      <family val="2"/>
    </font>
    <font>
      <sz val="12"/>
      <color theme="0" tint="-0.249977111117893"/>
      <name val="Arial Narrow"/>
      <family val="2"/>
    </font>
    <font>
      <sz val="12"/>
      <color theme="1"/>
      <name val="Calibri"/>
      <family val="2"/>
      <scheme val="minor"/>
    </font>
    <font>
      <b/>
      <i/>
      <sz val="14"/>
      <name val="Calibri"/>
      <family val="2"/>
      <scheme val="minor"/>
    </font>
    <font>
      <b/>
      <sz val="12"/>
      <name val="Calibri"/>
      <family val="2"/>
      <scheme val="minor"/>
    </font>
    <font>
      <b/>
      <i/>
      <sz val="12"/>
      <name val="Calibri"/>
      <family val="2"/>
      <scheme val="minor"/>
    </font>
    <font>
      <b/>
      <i/>
      <sz val="14"/>
      <name val="Arial Narrow"/>
      <family val="2"/>
    </font>
    <font>
      <sz val="16"/>
      <color theme="1"/>
      <name val="Calibri"/>
      <family val="2"/>
      <scheme val="minor"/>
    </font>
    <font>
      <b/>
      <sz val="16"/>
      <color theme="1"/>
      <name val="Calibri"/>
      <family val="2"/>
      <scheme val="minor"/>
    </font>
    <font>
      <sz val="16"/>
      <name val="Calibri"/>
      <family val="2"/>
      <scheme val="minor"/>
    </font>
    <font>
      <sz val="16"/>
      <name val="Times New Roman"/>
      <family val="1"/>
    </font>
    <font>
      <sz val="16"/>
      <color theme="0" tint="-0.34998626667073579"/>
      <name val="Arial Narrow"/>
      <family val="2"/>
    </font>
    <font>
      <sz val="16"/>
      <color theme="0" tint="-0.34998626667073579"/>
      <name val="Times New Roman"/>
      <family val="1"/>
    </font>
  </fonts>
  <fills count="12">
    <fill>
      <patternFill patternType="none"/>
    </fill>
    <fill>
      <patternFill patternType="gray125"/>
    </fill>
    <fill>
      <patternFill patternType="solid">
        <fgColor theme="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CCCCFF"/>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right>
      <top style="thin">
        <color indexed="64"/>
      </top>
      <bottom style="thin">
        <color theme="0"/>
      </bottom>
      <diagonal/>
    </border>
    <border>
      <left/>
      <right style="thin">
        <color theme="0"/>
      </right>
      <top style="thin">
        <color indexed="64"/>
      </top>
      <bottom style="thin">
        <color theme="0"/>
      </bottom>
      <diagonal/>
    </border>
    <border>
      <left style="thin">
        <color theme="0"/>
      </left>
      <right/>
      <top style="thin">
        <color indexed="64"/>
      </top>
      <bottom style="thin">
        <color theme="0"/>
      </bottom>
      <diagonal/>
    </border>
    <border>
      <left style="thin">
        <color rgb="FFCCCCFF"/>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bottom style="thin">
        <color indexed="64"/>
      </bottom>
      <diagonal/>
    </border>
  </borders>
  <cellStyleXfs count="4">
    <xf numFmtId="0" fontId="0" fillId="0" borderId="0"/>
    <xf numFmtId="0" fontId="1" fillId="0" borderId="0"/>
    <xf numFmtId="0" fontId="10"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cellStyleXfs>
  <cellXfs count="228">
    <xf numFmtId="0" fontId="0" fillId="0" borderId="0" xfId="0"/>
    <xf numFmtId="0" fontId="2" fillId="2" borderId="0" xfId="1" applyFont="1" applyFill="1"/>
    <xf numFmtId="0" fontId="3" fillId="2" borderId="0" xfId="1" applyFont="1" applyFill="1"/>
    <xf numFmtId="0" fontId="4" fillId="2" borderId="0" xfId="1" applyFont="1" applyFill="1"/>
    <xf numFmtId="0" fontId="3" fillId="2" borderId="0" xfId="1" applyFont="1" applyFill="1" applyBorder="1"/>
    <xf numFmtId="0" fontId="1" fillId="2" borderId="0" xfId="1" applyFill="1"/>
    <xf numFmtId="0" fontId="5" fillId="2" borderId="0" xfId="1" applyFont="1" applyFill="1"/>
    <xf numFmtId="0" fontId="6" fillId="2" borderId="0" xfId="1" applyFont="1" applyFill="1" applyBorder="1"/>
    <xf numFmtId="0" fontId="7" fillId="2" borderId="0" xfId="1" applyFont="1" applyFill="1" applyBorder="1" applyAlignment="1">
      <alignment horizontal="center"/>
    </xf>
    <xf numFmtId="0" fontId="7" fillId="2" borderId="0" xfId="1" applyFont="1" applyFill="1" applyBorder="1"/>
    <xf numFmtId="0" fontId="7" fillId="2" borderId="0" xfId="1" quotePrefix="1" applyFont="1" applyFill="1" applyBorder="1"/>
    <xf numFmtId="0" fontId="8" fillId="2" borderId="0" xfId="1" applyFont="1" applyFill="1" applyBorder="1"/>
    <xf numFmtId="0" fontId="9" fillId="2" borderId="0" xfId="1" applyFont="1" applyFill="1"/>
    <xf numFmtId="0" fontId="8" fillId="2" borderId="0" xfId="1" applyFont="1" applyFill="1"/>
    <xf numFmtId="0" fontId="11" fillId="2" borderId="0" xfId="2" applyFont="1" applyFill="1" applyBorder="1" applyAlignment="1" applyProtection="1"/>
    <xf numFmtId="0" fontId="8" fillId="2" borderId="0" xfId="1" applyFont="1" applyFill="1" applyAlignment="1">
      <alignment horizontal="right"/>
    </xf>
    <xf numFmtId="0" fontId="13" fillId="2" borderId="0" xfId="3" applyFont="1" applyFill="1" applyAlignment="1" applyProtection="1"/>
    <xf numFmtId="0" fontId="14" fillId="2" borderId="0" xfId="1" applyFont="1" applyFill="1"/>
    <xf numFmtId="0" fontId="15" fillId="2" borderId="0" xfId="1" applyFont="1" applyFill="1" applyBorder="1" applyAlignment="1">
      <alignment horizontal="center"/>
    </xf>
    <xf numFmtId="0" fontId="16" fillId="3" borderId="1" xfId="1" applyFont="1" applyFill="1" applyBorder="1"/>
    <xf numFmtId="0" fontId="1" fillId="3" borderId="2" xfId="1" applyFill="1" applyBorder="1"/>
    <xf numFmtId="0" fontId="1" fillId="3" borderId="3" xfId="1" applyFill="1" applyBorder="1"/>
    <xf numFmtId="0" fontId="17" fillId="4" borderId="0" xfId="1" applyFont="1" applyFill="1" applyBorder="1"/>
    <xf numFmtId="0" fontId="7" fillId="4" borderId="0" xfId="1" applyFont="1" applyFill="1" applyBorder="1"/>
    <xf numFmtId="0" fontId="1" fillId="3" borderId="4" xfId="1" applyFill="1" applyBorder="1"/>
    <xf numFmtId="0" fontId="18" fillId="3" borderId="0" xfId="1" applyFont="1" applyFill="1" applyBorder="1"/>
    <xf numFmtId="0" fontId="18" fillId="3" borderId="0" xfId="1" applyFont="1" applyFill="1" applyBorder="1" applyAlignment="1">
      <alignment horizontal="center"/>
    </xf>
    <xf numFmtId="0" fontId="18" fillId="3" borderId="5" xfId="1" applyFont="1" applyFill="1" applyBorder="1"/>
    <xf numFmtId="0" fontId="7" fillId="4" borderId="0" xfId="1" applyFont="1" applyFill="1" applyBorder="1" applyAlignment="1">
      <alignment horizontal="center"/>
    </xf>
    <xf numFmtId="0" fontId="18" fillId="3" borderId="4" xfId="1" applyFont="1" applyFill="1" applyBorder="1"/>
    <xf numFmtId="0" fontId="18" fillId="3" borderId="5" xfId="1" applyFont="1" applyFill="1" applyBorder="1" applyAlignment="1">
      <alignment horizontal="center"/>
    </xf>
    <xf numFmtId="0" fontId="18" fillId="2" borderId="6" xfId="1" applyFont="1" applyFill="1" applyBorder="1"/>
    <xf numFmtId="0" fontId="18" fillId="2" borderId="7" xfId="1" applyFont="1" applyFill="1" applyBorder="1"/>
    <xf numFmtId="0" fontId="18" fillId="2" borderId="7" xfId="1" applyFont="1" applyFill="1" applyBorder="1" applyAlignment="1">
      <alignment horizontal="center"/>
    </xf>
    <xf numFmtId="0" fontId="18" fillId="2" borderId="8" xfId="1" applyFont="1" applyFill="1" applyBorder="1" applyAlignment="1">
      <alignment horizontal="center"/>
    </xf>
    <xf numFmtId="0" fontId="7" fillId="0" borderId="0" xfId="1" applyFont="1" applyFill="1" applyBorder="1" applyAlignment="1">
      <alignment horizontal="center"/>
    </xf>
    <xf numFmtId="42" fontId="7" fillId="0" borderId="0" xfId="1" applyNumberFormat="1" applyFont="1" applyFill="1" applyBorder="1"/>
    <xf numFmtId="44" fontId="7" fillId="0" borderId="0" xfId="1" applyNumberFormat="1" applyFont="1" applyFill="1" applyBorder="1"/>
    <xf numFmtId="0" fontId="19" fillId="0" borderId="9" xfId="1" applyFont="1" applyBorder="1" applyAlignment="1">
      <alignment horizontal="center"/>
    </xf>
    <xf numFmtId="0" fontId="19" fillId="4" borderId="9" xfId="1" applyFont="1" applyFill="1" applyBorder="1"/>
    <xf numFmtId="0" fontId="20" fillId="0" borderId="9" xfId="1" applyFont="1" applyBorder="1" applyAlignment="1">
      <alignment horizontal="center"/>
    </xf>
    <xf numFmtId="164" fontId="19" fillId="0" borderId="9" xfId="1" applyNumberFormat="1" applyFont="1" applyBorder="1" applyAlignment="1">
      <alignment horizontal="center"/>
    </xf>
    <xf numFmtId="164" fontId="19" fillId="0" borderId="10" xfId="1" applyNumberFormat="1" applyFont="1" applyBorder="1" applyAlignment="1">
      <alignment horizontal="center"/>
    </xf>
    <xf numFmtId="42" fontId="7" fillId="4" borderId="0" xfId="1" applyNumberFormat="1" applyFont="1" applyFill="1" applyBorder="1"/>
    <xf numFmtId="44" fontId="7" fillId="4" borderId="0" xfId="1" applyNumberFormat="1" applyFont="1" applyFill="1" applyBorder="1"/>
    <xf numFmtId="0" fontId="19" fillId="0" borderId="10" xfId="1" applyFont="1" applyBorder="1" applyAlignment="1">
      <alignment horizontal="center"/>
    </xf>
    <xf numFmtId="0" fontId="19" fillId="4" borderId="10" xfId="1" applyFont="1" applyFill="1" applyBorder="1"/>
    <xf numFmtId="0" fontId="19" fillId="2" borderId="0" xfId="1" applyFont="1" applyFill="1" applyBorder="1" applyAlignment="1">
      <alignment horizontal="center"/>
    </xf>
    <xf numFmtId="0" fontId="19" fillId="2" borderId="0" xfId="1" applyFont="1" applyFill="1" applyBorder="1"/>
    <xf numFmtId="164" fontId="19" fillId="2" borderId="0" xfId="1" applyNumberFormat="1" applyFont="1" applyFill="1" applyBorder="1" applyAlignment="1">
      <alignment horizontal="center"/>
    </xf>
    <xf numFmtId="0" fontId="21" fillId="2" borderId="0" xfId="1" applyFont="1" applyFill="1" applyBorder="1" applyAlignment="1">
      <alignment horizontal="left"/>
    </xf>
    <xf numFmtId="37" fontId="21" fillId="5" borderId="0" xfId="1" applyNumberFormat="1" applyFont="1" applyFill="1" applyBorder="1" applyAlignment="1">
      <alignment horizontal="center"/>
    </xf>
    <xf numFmtId="164" fontId="1" fillId="2" borderId="0" xfId="1" applyNumberFormat="1" applyFill="1"/>
    <xf numFmtId="0" fontId="19" fillId="2" borderId="9" xfId="1" applyFont="1" applyFill="1" applyBorder="1"/>
    <xf numFmtId="37" fontId="19" fillId="2" borderId="9" xfId="1" applyNumberFormat="1" applyFont="1" applyFill="1" applyBorder="1" applyAlignment="1">
      <alignment horizontal="center"/>
    </xf>
    <xf numFmtId="164" fontId="19" fillId="2" borderId="9" xfId="1" applyNumberFormat="1" applyFont="1" applyFill="1" applyBorder="1" applyAlignment="1">
      <alignment horizontal="center"/>
    </xf>
    <xf numFmtId="0" fontId="19" fillId="2" borderId="11" xfId="1" applyFont="1" applyFill="1" applyBorder="1"/>
    <xf numFmtId="37" fontId="19" fillId="2" borderId="11" xfId="1" applyNumberFormat="1" applyFont="1" applyFill="1" applyBorder="1" applyAlignment="1">
      <alignment horizontal="center"/>
    </xf>
    <xf numFmtId="164" fontId="19" fillId="2" borderId="11" xfId="1" applyNumberFormat="1" applyFont="1" applyFill="1" applyBorder="1" applyAlignment="1">
      <alignment horizontal="center"/>
    </xf>
    <xf numFmtId="0" fontId="19" fillId="2" borderId="12" xfId="1" applyFont="1" applyFill="1" applyBorder="1"/>
    <xf numFmtId="0" fontId="19" fillId="2" borderId="12" xfId="1" applyFont="1" applyFill="1" applyBorder="1" applyAlignment="1">
      <alignment horizontal="center"/>
    </xf>
    <xf numFmtId="164" fontId="19" fillId="2" borderId="12" xfId="1" applyNumberFormat="1" applyFont="1" applyFill="1" applyBorder="1" applyAlignment="1">
      <alignment horizontal="center"/>
    </xf>
    <xf numFmtId="0" fontId="19" fillId="2" borderId="0" xfId="1" applyFont="1" applyFill="1"/>
    <xf numFmtId="42" fontId="19" fillId="2" borderId="0" xfId="1" applyNumberFormat="1" applyFont="1" applyFill="1" applyBorder="1" applyAlignment="1">
      <alignment horizontal="center"/>
    </xf>
    <xf numFmtId="0" fontId="7" fillId="6" borderId="0" xfId="1" applyFont="1" applyFill="1" applyBorder="1" applyAlignment="1">
      <alignment horizontal="center"/>
    </xf>
    <xf numFmtId="42" fontId="7" fillId="6" borderId="0" xfId="1" applyNumberFormat="1" applyFont="1" applyFill="1" applyBorder="1"/>
    <xf numFmtId="44" fontId="7" fillId="6" borderId="0" xfId="1" applyNumberFormat="1" applyFont="1" applyFill="1" applyBorder="1"/>
    <xf numFmtId="4" fontId="19" fillId="2" borderId="0" xfId="1" applyNumberFormat="1" applyFont="1" applyFill="1" applyAlignment="1">
      <alignment horizontal="center"/>
    </xf>
    <xf numFmtId="44" fontId="6" fillId="2" borderId="0" xfId="1" applyNumberFormat="1" applyFont="1" applyFill="1" applyBorder="1"/>
    <xf numFmtId="0" fontId="19" fillId="3" borderId="2" xfId="1" applyFont="1" applyFill="1" applyBorder="1"/>
    <xf numFmtId="42" fontId="19" fillId="3" borderId="2" xfId="1" applyNumberFormat="1" applyFont="1" applyFill="1" applyBorder="1"/>
    <xf numFmtId="4" fontId="19" fillId="3" borderId="2" xfId="1" applyNumberFormat="1" applyFont="1" applyFill="1" applyBorder="1" applyAlignment="1">
      <alignment horizontal="center"/>
    </xf>
    <xf numFmtId="4" fontId="19" fillId="3" borderId="3" xfId="1" applyNumberFormat="1" applyFont="1" applyFill="1" applyBorder="1" applyAlignment="1">
      <alignment horizontal="center"/>
    </xf>
    <xf numFmtId="0" fontId="22" fillId="3" borderId="0" xfId="1" applyFont="1" applyFill="1" applyBorder="1"/>
    <xf numFmtId="4" fontId="22" fillId="3" borderId="0" xfId="1" applyNumberFormat="1" applyFont="1" applyFill="1" applyBorder="1" applyAlignment="1">
      <alignment horizontal="center"/>
    </xf>
    <xf numFmtId="4" fontId="22" fillId="3" borderId="5" xfId="1" applyNumberFormat="1" applyFont="1" applyFill="1" applyBorder="1" applyAlignment="1">
      <alignment horizontal="center"/>
    </xf>
    <xf numFmtId="0" fontId="19" fillId="2" borderId="6" xfId="1" applyFont="1" applyFill="1" applyBorder="1"/>
    <xf numFmtId="0" fontId="19" fillId="2" borderId="7" xfId="1" applyFont="1" applyFill="1" applyBorder="1"/>
    <xf numFmtId="0" fontId="19" fillId="2" borderId="8" xfId="1" applyFont="1" applyFill="1" applyBorder="1"/>
    <xf numFmtId="164" fontId="7" fillId="0" borderId="0" xfId="1" applyNumberFormat="1" applyFont="1" applyFill="1" applyBorder="1"/>
    <xf numFmtId="164" fontId="7" fillId="4" borderId="0" xfId="1" applyNumberFormat="1" applyFont="1" applyFill="1" applyBorder="1"/>
    <xf numFmtId="44" fontId="19" fillId="2" borderId="0" xfId="1" applyNumberFormat="1" applyFont="1" applyFill="1" applyBorder="1" applyAlignment="1">
      <alignment horizontal="center"/>
    </xf>
    <xf numFmtId="164" fontId="7" fillId="6" borderId="0" xfId="1" applyNumberFormat="1" applyFont="1" applyFill="1" applyBorder="1"/>
    <xf numFmtId="0" fontId="16" fillId="7" borderId="1" xfId="1" applyFont="1" applyFill="1" applyBorder="1"/>
    <xf numFmtId="0" fontId="19" fillId="7" borderId="2" xfId="1" applyFont="1" applyFill="1" applyBorder="1"/>
    <xf numFmtId="4" fontId="19" fillId="7" borderId="2" xfId="1" applyNumberFormat="1" applyFont="1" applyFill="1" applyBorder="1" applyAlignment="1">
      <alignment horizontal="center"/>
    </xf>
    <xf numFmtId="4" fontId="19" fillId="7" borderId="3" xfId="1" applyNumberFormat="1" applyFont="1" applyFill="1" applyBorder="1" applyAlignment="1">
      <alignment horizontal="center"/>
    </xf>
    <xf numFmtId="0" fontId="17" fillId="8" borderId="0" xfId="1" applyFont="1" applyFill="1" applyBorder="1"/>
    <xf numFmtId="0" fontId="7" fillId="8" borderId="0" xfId="1" applyFont="1" applyFill="1" applyBorder="1"/>
    <xf numFmtId="0" fontId="1" fillId="7" borderId="4" xfId="1" applyFill="1" applyBorder="1"/>
    <xf numFmtId="0" fontId="22" fillId="7" borderId="0" xfId="1" applyFont="1" applyFill="1" applyBorder="1"/>
    <xf numFmtId="0" fontId="18" fillId="7" borderId="0" xfId="1" applyFont="1" applyFill="1" applyBorder="1" applyAlignment="1">
      <alignment horizontal="center"/>
    </xf>
    <xf numFmtId="0" fontId="18" fillId="7" borderId="0" xfId="1" applyFont="1" applyFill="1" applyBorder="1"/>
    <xf numFmtId="4" fontId="22" fillId="7" borderId="0" xfId="1" applyNumberFormat="1" applyFont="1" applyFill="1" applyBorder="1" applyAlignment="1">
      <alignment horizontal="center"/>
    </xf>
    <xf numFmtId="4" fontId="22" fillId="7" borderId="5" xfId="1" applyNumberFormat="1" applyFont="1" applyFill="1" applyBorder="1" applyAlignment="1">
      <alignment horizontal="center"/>
    </xf>
    <xf numFmtId="0" fontId="7" fillId="8" borderId="0" xfId="1" applyFont="1" applyFill="1" applyBorder="1" applyAlignment="1">
      <alignment horizontal="center"/>
    </xf>
    <xf numFmtId="0" fontId="18" fillId="7" borderId="4" xfId="1" applyFont="1" applyFill="1" applyBorder="1"/>
    <xf numFmtId="0" fontId="18" fillId="7" borderId="5" xfId="1" applyFont="1" applyFill="1" applyBorder="1" applyAlignment="1">
      <alignment horizontal="center"/>
    </xf>
    <xf numFmtId="0" fontId="19" fillId="2" borderId="13" xfId="1" applyFont="1" applyFill="1" applyBorder="1"/>
    <xf numFmtId="0" fontId="19" fillId="2" borderId="14" xfId="1" applyFont="1" applyFill="1" applyBorder="1"/>
    <xf numFmtId="4" fontId="19" fillId="2" borderId="14" xfId="1" applyNumberFormat="1" applyFont="1" applyFill="1" applyBorder="1" applyAlignment="1">
      <alignment horizontal="center"/>
    </xf>
    <xf numFmtId="4" fontId="19" fillId="2" borderId="15" xfId="1" applyNumberFormat="1" applyFont="1" applyFill="1" applyBorder="1" applyAlignment="1">
      <alignment horizontal="center"/>
    </xf>
    <xf numFmtId="0" fontId="19" fillId="9" borderId="10" xfId="1" applyFont="1" applyFill="1" applyBorder="1"/>
    <xf numFmtId="44" fontId="19" fillId="0" borderId="10" xfId="1" applyNumberFormat="1" applyFont="1" applyBorder="1" applyAlignment="1">
      <alignment horizontal="center"/>
    </xf>
    <xf numFmtId="0" fontId="19" fillId="9" borderId="9" xfId="1" applyFont="1" applyFill="1" applyBorder="1"/>
    <xf numFmtId="164" fontId="7" fillId="8" borderId="0" xfId="1" applyNumberFormat="1" applyFont="1" applyFill="1" applyBorder="1"/>
    <xf numFmtId="44" fontId="7" fillId="8" borderId="0" xfId="1" applyNumberFormat="1" applyFont="1" applyFill="1" applyBorder="1"/>
    <xf numFmtId="0" fontId="19" fillId="0" borderId="16" xfId="1" applyFont="1" applyBorder="1" applyAlignment="1">
      <alignment horizontal="center"/>
    </xf>
    <xf numFmtId="0" fontId="19" fillId="0" borderId="7" xfId="1" applyFont="1" applyBorder="1" applyAlignment="1">
      <alignment horizontal="center"/>
    </xf>
    <xf numFmtId="44" fontId="1" fillId="2" borderId="0" xfId="1" applyNumberFormat="1" applyFill="1"/>
    <xf numFmtId="44" fontId="19" fillId="2" borderId="9" xfId="1" applyNumberFormat="1" applyFont="1" applyFill="1" applyBorder="1" applyAlignment="1">
      <alignment horizontal="center"/>
    </xf>
    <xf numFmtId="44" fontId="19" fillId="2" borderId="11" xfId="1" applyNumberFormat="1" applyFont="1" applyFill="1" applyBorder="1" applyAlignment="1">
      <alignment horizontal="center"/>
    </xf>
    <xf numFmtId="44" fontId="19" fillId="2" borderId="12" xfId="1" applyNumberFormat="1" applyFont="1" applyFill="1" applyBorder="1" applyAlignment="1">
      <alignment horizontal="center"/>
    </xf>
    <xf numFmtId="0" fontId="1" fillId="2" borderId="0" xfId="1" applyFill="1" applyBorder="1"/>
    <xf numFmtId="0" fontId="1" fillId="7" borderId="2" xfId="1" applyFill="1" applyBorder="1"/>
    <xf numFmtId="0" fontId="18" fillId="7" borderId="2" xfId="1" applyFont="1" applyFill="1" applyBorder="1" applyAlignment="1">
      <alignment horizontal="right"/>
    </xf>
    <xf numFmtId="0" fontId="18" fillId="7" borderId="2" xfId="1" applyFont="1" applyFill="1" applyBorder="1" applyAlignment="1">
      <alignment horizontal="center"/>
    </xf>
    <xf numFmtId="0" fontId="18" fillId="7" borderId="6" xfId="1" applyFont="1" applyFill="1" applyBorder="1"/>
    <xf numFmtId="0" fontId="18" fillId="7" borderId="7" xfId="1" applyFont="1" applyFill="1" applyBorder="1"/>
    <xf numFmtId="0" fontId="18" fillId="7" borderId="7" xfId="1" applyFont="1" applyFill="1" applyBorder="1" applyAlignment="1">
      <alignment horizontal="center"/>
    </xf>
    <xf numFmtId="0" fontId="18" fillId="7" borderId="8" xfId="1" applyFont="1" applyFill="1" applyBorder="1" applyAlignment="1">
      <alignment horizontal="center"/>
    </xf>
    <xf numFmtId="4" fontId="19" fillId="2" borderId="7" xfId="1" applyNumberFormat="1" applyFont="1" applyFill="1" applyBorder="1" applyAlignment="1">
      <alignment horizontal="center"/>
    </xf>
    <xf numFmtId="4" fontId="19" fillId="2" borderId="8" xfId="1" applyNumberFormat="1" applyFont="1" applyFill="1" applyBorder="1" applyAlignment="1">
      <alignment horizontal="center"/>
    </xf>
    <xf numFmtId="0" fontId="19" fillId="8" borderId="9" xfId="1" applyFont="1" applyFill="1" applyBorder="1"/>
    <xf numFmtId="44" fontId="19" fillId="0" borderId="9" xfId="1" applyNumberFormat="1" applyFont="1" applyBorder="1" applyAlignment="1">
      <alignment horizontal="center"/>
    </xf>
    <xf numFmtId="0" fontId="0" fillId="2" borderId="0" xfId="0" applyFill="1"/>
    <xf numFmtId="0" fontId="25" fillId="2" borderId="0" xfId="0" applyFont="1" applyFill="1" applyAlignment="1">
      <alignment horizontal="right"/>
    </xf>
    <xf numFmtId="14" fontId="25" fillId="2" borderId="0" xfId="0" applyNumberFormat="1" applyFont="1" applyFill="1" applyAlignment="1">
      <alignment horizontal="center"/>
    </xf>
    <xf numFmtId="0" fontId="26" fillId="2" borderId="0" xfId="0" applyFont="1" applyFill="1" applyAlignment="1">
      <alignment vertical="center"/>
    </xf>
    <xf numFmtId="0" fontId="0" fillId="2" borderId="0" xfId="0" applyFill="1" applyAlignment="1">
      <alignment vertical="center"/>
    </xf>
    <xf numFmtId="0" fontId="27" fillId="2" borderId="0" xfId="0" applyFont="1" applyFill="1" applyAlignment="1">
      <alignment vertical="center"/>
    </xf>
    <xf numFmtId="0" fontId="28" fillId="2" borderId="0" xfId="0" applyFont="1" applyFill="1" applyAlignment="1">
      <alignment vertical="center"/>
    </xf>
    <xf numFmtId="0" fontId="31" fillId="2" borderId="0" xfId="0" applyFont="1" applyFill="1" applyAlignment="1">
      <alignment horizontal="right" vertical="center"/>
    </xf>
    <xf numFmtId="0" fontId="0" fillId="2" borderId="0" xfId="0" applyFill="1" applyBorder="1" applyAlignment="1">
      <alignment horizontal="left" vertical="center"/>
    </xf>
    <xf numFmtId="0" fontId="32" fillId="2" borderId="0" xfId="0" applyFont="1" applyFill="1" applyAlignment="1">
      <alignment horizontal="left" vertical="center"/>
    </xf>
    <xf numFmtId="0" fontId="33" fillId="10" borderId="0" xfId="0" applyFont="1" applyFill="1" applyAlignment="1">
      <alignment vertical="center"/>
    </xf>
    <xf numFmtId="0" fontId="6" fillId="2" borderId="0" xfId="1" applyFont="1" applyFill="1" applyBorder="1" applyAlignment="1">
      <alignment vertical="center"/>
    </xf>
    <xf numFmtId="0" fontId="0" fillId="10" borderId="9" xfId="0" applyNumberFormat="1" applyFill="1" applyBorder="1" applyAlignment="1">
      <alignment horizontal="center" vertical="center" wrapText="1"/>
    </xf>
    <xf numFmtId="0" fontId="0" fillId="2" borderId="0" xfId="0" applyNumberFormat="1" applyFill="1" applyBorder="1" applyAlignment="1">
      <alignment vertical="center" wrapText="1"/>
    </xf>
    <xf numFmtId="0" fontId="0" fillId="2" borderId="0" xfId="0" applyFill="1" applyAlignment="1">
      <alignment horizontal="right" vertical="center"/>
    </xf>
    <xf numFmtId="0" fontId="29" fillId="2" borderId="0" xfId="0" applyFont="1" applyFill="1" applyAlignment="1">
      <alignment horizontal="center" vertical="center"/>
    </xf>
    <xf numFmtId="0" fontId="29" fillId="2" borderId="0" xfId="0" applyFont="1" applyFill="1" applyAlignment="1">
      <alignment horizontal="left" vertical="center"/>
    </xf>
    <xf numFmtId="0" fontId="0" fillId="2" borderId="0" xfId="0" applyFill="1" applyBorder="1" applyAlignment="1">
      <alignment horizontal="left"/>
    </xf>
    <xf numFmtId="0" fontId="0" fillId="0" borderId="4" xfId="0" applyFill="1" applyBorder="1" applyAlignment="1">
      <alignment horizontal="left" vertical="center"/>
    </xf>
    <xf numFmtId="0" fontId="0" fillId="0" borderId="0" xfId="0" applyFill="1" applyBorder="1" applyAlignment="1">
      <alignment horizontal="center" vertical="center"/>
    </xf>
    <xf numFmtId="0" fontId="0" fillId="0" borderId="23" xfId="0" quotePrefix="1" applyFill="1" applyBorder="1" applyAlignment="1">
      <alignment horizontal="center" vertical="center"/>
    </xf>
    <xf numFmtId="165" fontId="34"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34" fillId="0" borderId="0" xfId="0" applyFont="1" applyFill="1" applyBorder="1" applyAlignment="1">
      <alignment horizontal="center" vertical="center"/>
    </xf>
    <xf numFmtId="0" fontId="34" fillId="0" borderId="5" xfId="0" applyFont="1" applyFill="1" applyBorder="1" applyAlignment="1">
      <alignment horizontal="center" vertical="center"/>
    </xf>
    <xf numFmtId="0" fontId="24" fillId="0" borderId="4" xfId="0" applyFont="1" applyFill="1" applyBorder="1" applyAlignment="1">
      <alignment horizontal="left" vertical="center"/>
    </xf>
    <xf numFmtId="0" fontId="0" fillId="0" borderId="24" xfId="0" quotePrefix="1" applyFill="1" applyBorder="1" applyAlignment="1">
      <alignment horizontal="center" vertical="center"/>
    </xf>
    <xf numFmtId="165" fontId="35" fillId="0" borderId="0" xfId="0" applyNumberFormat="1" applyFont="1" applyFill="1" applyBorder="1" applyAlignment="1">
      <alignment horizontal="center" vertical="center"/>
    </xf>
    <xf numFmtId="0" fontId="0" fillId="2" borderId="0" xfId="0" applyFill="1" applyBorder="1"/>
    <xf numFmtId="0" fontId="0" fillId="10" borderId="0" xfId="0" applyFill="1" applyBorder="1" applyAlignment="1">
      <alignment horizontal="center" vertical="center"/>
    </xf>
    <xf numFmtId="165" fontId="34" fillId="0" borderId="5" xfId="0" applyNumberFormat="1" applyFont="1" applyFill="1" applyBorder="1" applyAlignment="1">
      <alignment horizontal="center" vertical="center"/>
    </xf>
    <xf numFmtId="0" fontId="24" fillId="2" borderId="7" xfId="0" applyFont="1" applyFill="1" applyBorder="1" applyAlignment="1">
      <alignment horizontal="left"/>
    </xf>
    <xf numFmtId="0" fontId="31" fillId="2" borderId="0" xfId="0" applyFont="1" applyFill="1" applyBorder="1" applyAlignment="1">
      <alignment horizontal="left" vertical="center"/>
    </xf>
    <xf numFmtId="0" fontId="0" fillId="0" borderId="6" xfId="0" applyFill="1" applyBorder="1" applyAlignment="1">
      <alignment horizontal="left" vertical="center"/>
    </xf>
    <xf numFmtId="0" fontId="0" fillId="0" borderId="7" xfId="0" applyFill="1" applyBorder="1" applyAlignment="1">
      <alignment horizontal="center" vertical="center"/>
    </xf>
    <xf numFmtId="0" fontId="0" fillId="0" borderId="25" xfId="0" quotePrefix="1" applyFill="1" applyBorder="1" applyAlignment="1">
      <alignment horizontal="center" vertical="center"/>
    </xf>
    <xf numFmtId="165" fontId="34" fillId="0" borderId="7" xfId="0" applyNumberFormat="1" applyFont="1" applyFill="1" applyBorder="1" applyAlignment="1">
      <alignment horizontal="center" vertical="center"/>
    </xf>
    <xf numFmtId="165" fontId="35" fillId="0" borderId="7" xfId="0" applyNumberFormat="1" applyFont="1" applyFill="1" applyBorder="1" applyAlignment="1">
      <alignment horizontal="center" vertical="center"/>
    </xf>
    <xf numFmtId="165" fontId="34" fillId="0" borderId="8" xfId="0" applyNumberFormat="1" applyFont="1"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horizontal="center" vertical="center"/>
    </xf>
    <xf numFmtId="0" fontId="34" fillId="2" borderId="2" xfId="0" applyFont="1" applyFill="1" applyBorder="1" applyAlignment="1">
      <alignment horizontal="right"/>
    </xf>
    <xf numFmtId="0" fontId="34" fillId="2" borderId="2" xfId="0" applyFont="1" applyFill="1" applyBorder="1" applyAlignment="1">
      <alignment vertical="center"/>
    </xf>
    <xf numFmtId="37" fontId="37" fillId="2" borderId="2" xfId="1" applyNumberFormat="1" applyFont="1" applyFill="1" applyBorder="1" applyAlignment="1">
      <alignment horizontal="center"/>
    </xf>
    <xf numFmtId="37" fontId="38" fillId="2" borderId="2" xfId="1" applyNumberFormat="1" applyFont="1" applyFill="1" applyBorder="1" applyAlignment="1">
      <alignment horizontal="center"/>
    </xf>
    <xf numFmtId="37" fontId="37" fillId="2" borderId="3" xfId="1" applyNumberFormat="1" applyFont="1" applyFill="1" applyBorder="1" applyAlignment="1">
      <alignment horizontal="center"/>
    </xf>
    <xf numFmtId="0" fontId="29" fillId="2" borderId="0" xfId="0" applyFont="1" applyFill="1" applyAlignment="1">
      <alignment vertical="center"/>
    </xf>
    <xf numFmtId="0" fontId="0" fillId="2" borderId="6" xfId="0" applyFill="1" applyBorder="1" applyAlignment="1">
      <alignment vertical="center"/>
    </xf>
    <xf numFmtId="0" fontId="0" fillId="2" borderId="7" xfId="0" applyFill="1" applyBorder="1" applyAlignment="1">
      <alignment horizontal="center" vertical="center"/>
    </xf>
    <xf numFmtId="0" fontId="34" fillId="2" borderId="7" xfId="0" applyFont="1" applyFill="1" applyBorder="1" applyAlignment="1">
      <alignment horizontal="right"/>
    </xf>
    <xf numFmtId="0" fontId="34" fillId="2" borderId="7" xfId="0" applyFont="1" applyFill="1" applyBorder="1" applyAlignment="1">
      <alignment vertical="center"/>
    </xf>
    <xf numFmtId="37" fontId="37" fillId="2" borderId="7" xfId="1" applyNumberFormat="1" applyFont="1" applyFill="1" applyBorder="1" applyAlignment="1">
      <alignment horizontal="center"/>
    </xf>
    <xf numFmtId="37" fontId="38" fillId="2" borderId="7" xfId="1" applyNumberFormat="1" applyFont="1" applyFill="1" applyBorder="1" applyAlignment="1">
      <alignment horizontal="center"/>
    </xf>
    <xf numFmtId="37" fontId="37" fillId="2" borderId="8" xfId="1" applyNumberFormat="1" applyFont="1" applyFill="1" applyBorder="1" applyAlignment="1">
      <alignment horizontal="center"/>
    </xf>
    <xf numFmtId="0" fontId="0" fillId="2" borderId="0" xfId="0" applyFill="1" applyBorder="1" applyAlignment="1">
      <alignment vertical="center"/>
    </xf>
    <xf numFmtId="0" fontId="0" fillId="2" borderId="0" xfId="0" applyFill="1" applyBorder="1" applyAlignment="1">
      <alignment horizontal="center" vertical="center"/>
    </xf>
    <xf numFmtId="0" fontId="39" fillId="2" borderId="0" xfId="0" applyFont="1" applyFill="1"/>
    <xf numFmtId="0" fontId="31" fillId="2" borderId="0" xfId="0" applyFont="1" applyFill="1" applyBorder="1" applyAlignment="1">
      <alignment vertical="center"/>
    </xf>
    <xf numFmtId="165" fontId="24" fillId="2" borderId="0" xfId="0" applyNumberFormat="1" applyFont="1" applyFill="1" applyBorder="1" applyAlignment="1">
      <alignment horizontal="center" vertical="center"/>
    </xf>
    <xf numFmtId="0" fontId="28" fillId="2" borderId="0" xfId="0" applyFont="1" applyFill="1" applyBorder="1" applyAlignment="1">
      <alignment vertical="center"/>
    </xf>
    <xf numFmtId="0" fontId="0" fillId="2" borderId="0" xfId="0" applyFill="1" applyBorder="1" applyAlignment="1">
      <alignment horizontal="right" vertical="center"/>
    </xf>
    <xf numFmtId="0" fontId="34" fillId="2" borderId="0" xfId="0" applyFont="1" applyFill="1" applyBorder="1"/>
    <xf numFmtId="0" fontId="24" fillId="2" borderId="0" xfId="0" applyFont="1" applyFill="1" applyBorder="1" applyAlignment="1">
      <alignment horizontal="left"/>
    </xf>
    <xf numFmtId="0" fontId="23" fillId="2" borderId="0" xfId="0" applyFont="1" applyFill="1"/>
    <xf numFmtId="0" fontId="39" fillId="2" borderId="0" xfId="0" applyFont="1" applyFill="1" applyBorder="1"/>
    <xf numFmtId="0" fontId="29" fillId="2" borderId="0" xfId="0" applyFont="1" applyFill="1" applyBorder="1" applyAlignment="1">
      <alignment vertical="center"/>
    </xf>
    <xf numFmtId="0" fontId="40" fillId="2" borderId="0" xfId="1" applyFont="1" applyFill="1" applyBorder="1"/>
    <xf numFmtId="0" fontId="41" fillId="2" borderId="0" xfId="1" applyFont="1" applyFill="1" applyBorder="1"/>
    <xf numFmtId="0" fontId="43" fillId="2" borderId="0" xfId="1" applyFont="1" applyFill="1" applyBorder="1" applyAlignment="1">
      <alignment horizontal="right"/>
    </xf>
    <xf numFmtId="164" fontId="32" fillId="2" borderId="0" xfId="1" applyNumberFormat="1" applyFont="1" applyFill="1" applyBorder="1" applyAlignment="1">
      <alignment horizontal="center"/>
    </xf>
    <xf numFmtId="164" fontId="41" fillId="2" borderId="0" xfId="1" applyNumberFormat="1" applyFont="1" applyFill="1" applyBorder="1" applyAlignment="1">
      <alignment horizontal="center"/>
    </xf>
    <xf numFmtId="0" fontId="16" fillId="2" borderId="0" xfId="1" applyFont="1" applyFill="1" applyBorder="1"/>
    <xf numFmtId="0" fontId="42" fillId="2" borderId="0" xfId="1" applyFont="1" applyFill="1" applyBorder="1" applyAlignment="1">
      <alignment horizontal="center"/>
    </xf>
    <xf numFmtId="0" fontId="5" fillId="2" borderId="0" xfId="1" applyFont="1" applyFill="1" applyBorder="1"/>
    <xf numFmtId="0" fontId="1" fillId="2" borderId="0" xfId="1" applyFill="1" applyBorder="1" applyAlignment="1">
      <alignment vertical="center"/>
    </xf>
    <xf numFmtId="0" fontId="14" fillId="2" borderId="0" xfId="1" applyFont="1" applyFill="1" applyBorder="1"/>
    <xf numFmtId="0" fontId="17" fillId="2" borderId="0" xfId="1" applyFont="1" applyFill="1" applyBorder="1"/>
    <xf numFmtId="42" fontId="7" fillId="2" borderId="0" xfId="1" applyNumberFormat="1" applyFont="1" applyFill="1" applyBorder="1"/>
    <xf numFmtId="164" fontId="7" fillId="2" borderId="0" xfId="1" applyNumberFormat="1" applyFont="1" applyFill="1" applyBorder="1"/>
    <xf numFmtId="0" fontId="44" fillId="2" borderId="0" xfId="0" applyFont="1" applyFill="1"/>
    <xf numFmtId="0" fontId="45" fillId="11" borderId="13" xfId="0" applyFont="1" applyFill="1" applyBorder="1" applyAlignment="1">
      <alignment vertical="center"/>
    </xf>
    <xf numFmtId="0" fontId="45" fillId="11" borderId="14" xfId="0" applyFont="1" applyFill="1" applyBorder="1" applyAlignment="1">
      <alignment horizontal="center" vertical="center"/>
    </xf>
    <xf numFmtId="0" fontId="45" fillId="11" borderId="14" xfId="0" applyFont="1" applyFill="1" applyBorder="1" applyAlignment="1">
      <alignment horizontal="right" vertical="center"/>
    </xf>
    <xf numFmtId="165" fontId="45" fillId="11" borderId="14" xfId="0" applyNumberFormat="1" applyFont="1" applyFill="1" applyBorder="1" applyAlignment="1">
      <alignment horizontal="center" vertical="center"/>
    </xf>
    <xf numFmtId="165" fontId="44" fillId="11" borderId="14" xfId="0" applyNumberFormat="1" applyFont="1" applyFill="1" applyBorder="1" applyAlignment="1">
      <alignment horizontal="center" vertical="center"/>
    </xf>
    <xf numFmtId="165" fontId="44" fillId="11" borderId="15" xfId="0" applyNumberFormat="1" applyFont="1" applyFill="1" applyBorder="1" applyAlignment="1">
      <alignment horizontal="center" vertical="center"/>
    </xf>
    <xf numFmtId="0" fontId="46" fillId="2" borderId="0" xfId="0" applyFont="1" applyFill="1" applyAlignment="1">
      <alignment vertical="center"/>
    </xf>
    <xf numFmtId="0" fontId="44" fillId="2" borderId="0" xfId="0" applyFont="1" applyFill="1" applyBorder="1"/>
    <xf numFmtId="0" fontId="47" fillId="2" borderId="0" xfId="1" applyFont="1" applyFill="1" applyBorder="1"/>
    <xf numFmtId="0" fontId="48" fillId="2" borderId="0" xfId="1" applyFont="1" applyFill="1" applyBorder="1" applyAlignment="1">
      <alignment horizontal="center"/>
    </xf>
    <xf numFmtId="42" fontId="48" fillId="2" borderId="0" xfId="1" applyNumberFormat="1" applyFont="1" applyFill="1" applyBorder="1"/>
    <xf numFmtId="0" fontId="49" fillId="2" borderId="0" xfId="1" applyFont="1" applyFill="1" applyBorder="1"/>
    <xf numFmtId="0" fontId="33" fillId="2" borderId="0" xfId="0" applyFont="1" applyFill="1" applyAlignment="1">
      <alignment vertical="center"/>
    </xf>
    <xf numFmtId="0" fontId="33" fillId="11" borderId="17" xfId="0" applyFont="1" applyFill="1" applyBorder="1" applyAlignment="1">
      <alignment vertical="center"/>
    </xf>
    <xf numFmtId="0" fontId="33" fillId="11" borderId="18" xfId="0" applyFont="1" applyFill="1" applyBorder="1" applyAlignment="1">
      <alignment horizontal="center" vertical="center"/>
    </xf>
    <xf numFmtId="0" fontId="33" fillId="11" borderId="19" xfId="0" applyFont="1" applyFill="1" applyBorder="1" applyAlignment="1">
      <alignment horizontal="center" vertical="center"/>
    </xf>
    <xf numFmtId="0" fontId="33" fillId="11" borderId="20" xfId="0" quotePrefix="1" applyFont="1" applyFill="1" applyBorder="1" applyAlignment="1">
      <alignment horizontal="center" vertical="center"/>
    </xf>
    <xf numFmtId="0" fontId="33" fillId="11" borderId="21" xfId="0" applyFont="1" applyFill="1" applyBorder="1" applyAlignment="1">
      <alignment horizontal="center" vertical="center"/>
    </xf>
    <xf numFmtId="0" fontId="33" fillId="11" borderId="22" xfId="0" applyFont="1" applyFill="1" applyBorder="1" applyAlignment="1">
      <alignment horizontal="center" vertical="center"/>
    </xf>
    <xf numFmtId="44" fontId="19" fillId="2" borderId="0" xfId="1" applyNumberFormat="1" applyFont="1" applyFill="1" applyBorder="1" applyAlignment="1">
      <alignment horizontal="center" vertical="center"/>
    </xf>
    <xf numFmtId="0" fontId="19" fillId="2" borderId="0" xfId="1" applyFont="1" applyFill="1" applyBorder="1" applyAlignment="1">
      <alignment horizontal="left" vertical="center" wrapText="1"/>
    </xf>
    <xf numFmtId="0" fontId="13" fillId="2" borderId="0" xfId="3" applyFont="1" applyFill="1" applyAlignment="1" applyProtection="1"/>
    <xf numFmtId="0" fontId="24" fillId="2" borderId="0" xfId="0" applyFont="1" applyFill="1" applyBorder="1" applyAlignment="1">
      <alignment horizontal="left"/>
    </xf>
  </cellXfs>
  <cellStyles count="4">
    <cellStyle name="Hyperlink" xfId="3" builtinId="8"/>
    <cellStyle name="Hyperlink 4" xfId="2"/>
    <cellStyle name="Normal" xfId="0" builtinId="0"/>
    <cellStyle name="Normal 3" xfId="1"/>
  </cellStyles>
  <dxfs count="26">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76200</xdr:rowOff>
    </xdr:from>
    <xdr:to>
      <xdr:col>9</xdr:col>
      <xdr:colOff>180975</xdr:colOff>
      <xdr:row>7</xdr:row>
      <xdr:rowOff>104775</xdr:rowOff>
    </xdr:to>
    <xdr:grpSp>
      <xdr:nvGrpSpPr>
        <xdr:cNvPr id="2" name="Group 3"/>
        <xdr:cNvGrpSpPr>
          <a:grpSpLocks/>
        </xdr:cNvGrpSpPr>
      </xdr:nvGrpSpPr>
      <xdr:grpSpPr bwMode="auto">
        <a:xfrm>
          <a:off x="257175" y="314325"/>
          <a:ext cx="7543800" cy="1228725"/>
          <a:chOff x="307293" y="838199"/>
          <a:chExt cx="7334250" cy="1290743"/>
        </a:xfrm>
      </xdr:grpSpPr>
      <xdr:sp macro="" textlink="">
        <xdr:nvSpPr>
          <xdr:cNvPr id="3" name="TextBox 6"/>
          <xdr:cNvSpPr txBox="1"/>
        </xdr:nvSpPr>
        <xdr:spPr>
          <a:xfrm>
            <a:off x="918480" y="1288458"/>
            <a:ext cx="1824302" cy="300173"/>
          </a:xfrm>
          <a:prstGeom prst="rect">
            <a:avLst/>
          </a:prstGeom>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4" name="TextBox 7"/>
          <xdr:cNvSpPr txBox="1"/>
        </xdr:nvSpPr>
        <xdr:spPr>
          <a:xfrm>
            <a:off x="2742783" y="1288458"/>
            <a:ext cx="1833563" cy="300173"/>
          </a:xfrm>
          <a:prstGeom prst="rect">
            <a:avLst/>
          </a:prstGeom>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5" name="TextBox 8"/>
          <xdr:cNvSpPr txBox="1"/>
        </xdr:nvSpPr>
        <xdr:spPr>
          <a:xfrm>
            <a:off x="4576345" y="1288458"/>
            <a:ext cx="3065198" cy="300173"/>
          </a:xfrm>
          <a:prstGeom prst="rect">
            <a:avLst/>
          </a:prstGeom>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6" name="TextBox 16"/>
          <xdr:cNvSpPr txBox="1"/>
        </xdr:nvSpPr>
        <xdr:spPr>
          <a:xfrm>
            <a:off x="307293" y="838199"/>
            <a:ext cx="1602052"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7" name="Straight Arrow Connector 6"/>
          <xdr:cNvCxnSpPr/>
        </xdr:nvCxnSpPr>
        <xdr:spPr>
          <a:xfrm flipH="1">
            <a:off x="918481"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18"/>
          <xdr:cNvSpPr txBox="1"/>
        </xdr:nvSpPr>
        <xdr:spPr>
          <a:xfrm>
            <a:off x="2057512" y="838199"/>
            <a:ext cx="1565010"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9" name="Straight Arrow Connector 8"/>
          <xdr:cNvCxnSpPr/>
        </xdr:nvCxnSpPr>
        <xdr:spPr>
          <a:xfrm flipH="1">
            <a:off x="2742783"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25"/>
          <xdr:cNvSpPr txBox="1"/>
        </xdr:nvSpPr>
        <xdr:spPr>
          <a:xfrm>
            <a:off x="307293" y="1828769"/>
            <a:ext cx="1296458"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11" name="Straight Arrow Connector 10"/>
          <xdr:cNvCxnSpPr/>
        </xdr:nvCxnSpPr>
        <xdr:spPr>
          <a:xfrm flipH="1" flipV="1">
            <a:off x="918481" y="1608642"/>
            <a:ext cx="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TextBox 28"/>
          <xdr:cNvSpPr txBox="1"/>
        </xdr:nvSpPr>
        <xdr:spPr>
          <a:xfrm>
            <a:off x="2131595"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13" name="Straight Arrow Connector 12"/>
          <xdr:cNvCxnSpPr/>
        </xdr:nvCxnSpPr>
        <xdr:spPr>
          <a:xfrm flipH="1" flipV="1">
            <a:off x="2733522"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30"/>
          <xdr:cNvSpPr txBox="1"/>
        </xdr:nvSpPr>
        <xdr:spPr>
          <a:xfrm>
            <a:off x="3965158"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15" name="Straight Arrow Connector 14"/>
          <xdr:cNvCxnSpPr/>
        </xdr:nvCxnSpPr>
        <xdr:spPr>
          <a:xfrm flipH="1" flipV="1">
            <a:off x="4567085"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247650</xdr:colOff>
      <xdr:row>0</xdr:row>
      <xdr:rowOff>156210</xdr:rowOff>
    </xdr:from>
    <xdr:ext cx="3781611" cy="2183880"/>
    <xdr:sp macro="" textlink="">
      <xdr:nvSpPr>
        <xdr:cNvPr id="16" name="TextBox 15"/>
        <xdr:cNvSpPr txBox="1"/>
      </xdr:nvSpPr>
      <xdr:spPr>
        <a:xfrm>
          <a:off x="7867650" y="156210"/>
          <a:ext cx="3781611" cy="21838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Consecutive instrument</a:t>
          </a:r>
          <a:r>
            <a:rPr lang="en-US" sz="1100" baseline="0">
              <a:solidFill>
                <a:schemeClr val="tx1"/>
              </a:solidFill>
              <a:latin typeface="+mn-lt"/>
              <a:ea typeface="+mn-ea"/>
              <a:cs typeface="+mn-cs"/>
            </a:rPr>
            <a:t> time is charged in full block rates, partial blocks are charged based on the hourly rate up to the next full block rate (see complete  rate table starting in "column L").</a:t>
          </a:r>
        </a:p>
      </xdr:txBody>
    </xdr:sp>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roteomicsresource.washington.edu/resources.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
  <sheetViews>
    <sheetView tabSelected="1" workbookViewId="0">
      <pane ySplit="13" topLeftCell="A14" activePane="bottomLeft" state="frozen"/>
      <selection pane="bottomLeft"/>
    </sheetView>
  </sheetViews>
  <sheetFormatPr defaultRowHeight="15" x14ac:dyDescent="0.25"/>
  <cols>
    <col min="1" max="1" width="9.140625" style="5"/>
    <col min="2" max="2" width="12.42578125" style="5" customWidth="1"/>
    <col min="3" max="3" width="32.5703125" style="5" customWidth="1"/>
    <col min="4" max="4" width="9.140625" style="5"/>
    <col min="5" max="5" width="11.28515625" style="5" customWidth="1"/>
    <col min="6" max="6" width="9.85546875" style="5" bestFit="1" customWidth="1"/>
    <col min="7" max="8" width="10" style="5" bestFit="1" customWidth="1"/>
    <col min="9" max="9" width="9.85546875" style="5" bestFit="1" customWidth="1"/>
    <col min="10" max="10" width="10" style="5" bestFit="1" customWidth="1"/>
    <col min="11" max="11" width="54.140625" style="5" customWidth="1"/>
    <col min="12" max="12" width="9.140625" style="7"/>
    <col min="13" max="13" width="9.85546875" style="7" bestFit="1" customWidth="1"/>
    <col min="14" max="14" width="9.5703125" style="7" bestFit="1" customWidth="1"/>
    <col min="15" max="16" width="9.85546875" style="7" bestFit="1" customWidth="1"/>
    <col min="17" max="17" width="9.28515625" style="7" bestFit="1" customWidth="1"/>
    <col min="18" max="18" width="9.85546875" style="7" bestFit="1" customWidth="1"/>
    <col min="19" max="26" width="9.140625" style="7"/>
    <col min="27" max="30" width="8.28515625" style="5" customWidth="1"/>
    <col min="31" max="16384" width="9.140625" style="5"/>
  </cols>
  <sheetData>
    <row r="1" spans="2:26" s="2" customFormat="1" ht="18.75" x14ac:dyDescent="0.3">
      <c r="B1" s="1" t="s">
        <v>0</v>
      </c>
      <c r="G1" s="3" t="s">
        <v>45</v>
      </c>
      <c r="L1" s="4" t="s">
        <v>1</v>
      </c>
      <c r="M1" s="4"/>
      <c r="N1" s="4"/>
      <c r="O1" s="4"/>
      <c r="P1" s="4"/>
      <c r="Q1" s="4"/>
      <c r="R1" s="4"/>
      <c r="S1" s="4"/>
      <c r="T1" s="4"/>
      <c r="U1" s="4"/>
      <c r="V1" s="4"/>
      <c r="W1" s="4"/>
      <c r="X1" s="4"/>
      <c r="Y1" s="4"/>
      <c r="Z1" s="4"/>
    </row>
    <row r="2" spans="2:26" ht="15.75" x14ac:dyDescent="0.25">
      <c r="L2" s="6" t="s">
        <v>2</v>
      </c>
    </row>
    <row r="3" spans="2:26" ht="15.75" x14ac:dyDescent="0.25">
      <c r="L3" s="6" t="s">
        <v>3</v>
      </c>
      <c r="W3" s="8"/>
      <c r="X3" s="9"/>
    </row>
    <row r="4" spans="2:26" ht="15.75" x14ac:dyDescent="0.25">
      <c r="L4" s="6" t="s">
        <v>4</v>
      </c>
      <c r="W4" s="8"/>
      <c r="X4" s="10"/>
    </row>
    <row r="5" spans="2:26" ht="15.75" x14ac:dyDescent="0.25">
      <c r="L5" s="6" t="s">
        <v>5</v>
      </c>
      <c r="W5" s="8"/>
      <c r="X5" s="10"/>
    </row>
    <row r="6" spans="2:26" ht="15.75" x14ac:dyDescent="0.25">
      <c r="L6" s="6" t="s">
        <v>6</v>
      </c>
      <c r="W6" s="8"/>
      <c r="X6" s="10"/>
    </row>
    <row r="7" spans="2:26" ht="15.75" x14ac:dyDescent="0.25">
      <c r="L7" s="6" t="s">
        <v>7</v>
      </c>
      <c r="W7" s="8"/>
      <c r="X7" s="10"/>
    </row>
    <row r="8" spans="2:26" x14ac:dyDescent="0.25">
      <c r="W8" s="8"/>
      <c r="X8" s="10"/>
    </row>
    <row r="9" spans="2:26" ht="16.5" x14ac:dyDescent="0.3">
      <c r="L9" s="11" t="s">
        <v>8</v>
      </c>
    </row>
    <row r="10" spans="2:26" ht="16.5" x14ac:dyDescent="0.3">
      <c r="B10" s="12" t="s">
        <v>9</v>
      </c>
      <c r="C10" s="13"/>
      <c r="D10" s="13"/>
      <c r="E10" s="13"/>
      <c r="F10" s="13"/>
      <c r="G10" s="13"/>
      <c r="H10" s="13"/>
      <c r="L10" s="14" t="s">
        <v>10</v>
      </c>
    </row>
    <row r="11" spans="2:26" ht="16.5" x14ac:dyDescent="0.3">
      <c r="B11" s="16" t="str">
        <f>B16</f>
        <v>UW Internal Rates Without Labor</v>
      </c>
      <c r="C11" s="13"/>
      <c r="D11" s="15" t="s">
        <v>11</v>
      </c>
      <c r="E11" s="226" t="str">
        <f>B44</f>
        <v>UW Internal Rates fee-for-service With Labor</v>
      </c>
      <c r="F11" s="226"/>
      <c r="G11" s="226"/>
      <c r="H11" s="226"/>
    </row>
    <row r="12" spans="2:26" ht="16.5" x14ac:dyDescent="0.3">
      <c r="C12" s="13"/>
      <c r="D12" s="15" t="s">
        <v>11</v>
      </c>
      <c r="E12" s="226" t="str">
        <f>B72</f>
        <v>External Billing Rates - Non Profit With Labor</v>
      </c>
      <c r="F12" s="226"/>
      <c r="G12" s="226"/>
      <c r="H12" s="226"/>
      <c r="L12" s="17" t="s">
        <v>12</v>
      </c>
    </row>
    <row r="13" spans="2:26" ht="16.5" x14ac:dyDescent="0.3">
      <c r="C13" s="13"/>
      <c r="D13" s="15" t="s">
        <v>11</v>
      </c>
      <c r="E13" s="226" t="str">
        <f>B100</f>
        <v>External Billing Rates - Commercial With Labor</v>
      </c>
      <c r="F13" s="226"/>
      <c r="G13" s="226"/>
      <c r="H13" s="226"/>
      <c r="M13" s="18" t="str">
        <f t="shared" ref="M13:R13" si="0">E18</f>
        <v>TSQA</v>
      </c>
      <c r="N13" s="18" t="str">
        <f t="shared" si="0"/>
        <v>TSQV</v>
      </c>
      <c r="O13" s="18" t="str">
        <f t="shared" si="0"/>
        <v>OT1</v>
      </c>
      <c r="P13" s="18" t="str">
        <f t="shared" si="0"/>
        <v>QE +</v>
      </c>
      <c r="Q13" s="18" t="str">
        <f t="shared" si="0"/>
        <v>Fusion</v>
      </c>
      <c r="R13" s="18" t="str">
        <f t="shared" si="0"/>
        <v>Lumos</v>
      </c>
      <c r="U13" s="18" t="str">
        <f t="shared" ref="U13:Z13" si="1">E18</f>
        <v>TSQA</v>
      </c>
      <c r="V13" s="18" t="str">
        <f t="shared" si="1"/>
        <v>TSQV</v>
      </c>
      <c r="W13" s="18" t="str">
        <f t="shared" si="1"/>
        <v>OT1</v>
      </c>
      <c r="X13" s="18" t="str">
        <f t="shared" si="1"/>
        <v>QE +</v>
      </c>
      <c r="Y13" s="18" t="str">
        <f t="shared" si="1"/>
        <v>Fusion</v>
      </c>
      <c r="Z13" s="18" t="str">
        <f t="shared" si="1"/>
        <v>Lumos</v>
      </c>
    </row>
    <row r="14" spans="2:26" ht="16.5" x14ac:dyDescent="0.3">
      <c r="B14" s="13"/>
      <c r="C14" s="13"/>
      <c r="D14" s="13"/>
      <c r="E14" s="13"/>
      <c r="F14" s="13"/>
      <c r="G14" s="13"/>
      <c r="L14" s="5"/>
    </row>
    <row r="15" spans="2:26" x14ac:dyDescent="0.25">
      <c r="L15" s="5"/>
    </row>
    <row r="16" spans="2:26" ht="18" x14ac:dyDescent="0.25">
      <c r="B16" s="19" t="s">
        <v>13</v>
      </c>
      <c r="C16" s="20"/>
      <c r="D16" s="20"/>
      <c r="E16" s="20"/>
      <c r="F16" s="20"/>
      <c r="G16" s="20"/>
      <c r="H16" s="20"/>
      <c r="I16" s="20"/>
      <c r="J16" s="21"/>
      <c r="L16" s="22" t="str">
        <f>B16</f>
        <v>UW Internal Rates Without Labor</v>
      </c>
      <c r="M16" s="23"/>
      <c r="N16" s="23"/>
      <c r="O16" s="23"/>
      <c r="P16" s="23"/>
      <c r="Q16" s="23"/>
      <c r="R16" s="23"/>
      <c r="T16" s="22" t="s">
        <v>14</v>
      </c>
      <c r="U16" s="23"/>
      <c r="V16" s="23"/>
      <c r="W16" s="23"/>
      <c r="X16" s="23"/>
      <c r="Y16" s="23"/>
      <c r="Z16" s="23"/>
    </row>
    <row r="17" spans="1:26" x14ac:dyDescent="0.25">
      <c r="B17" s="24"/>
      <c r="C17" s="25"/>
      <c r="D17" s="26" t="s">
        <v>15</v>
      </c>
      <c r="E17" s="25" t="s">
        <v>16</v>
      </c>
      <c r="F17" s="25"/>
      <c r="G17" s="25"/>
      <c r="H17" s="25"/>
      <c r="I17" s="25"/>
      <c r="J17" s="27"/>
      <c r="L17" s="28"/>
      <c r="M17" s="28" t="str">
        <f t="shared" ref="M17:R17" si="2">E18</f>
        <v>TSQA</v>
      </c>
      <c r="N17" s="28" t="str">
        <f t="shared" si="2"/>
        <v>TSQV</v>
      </c>
      <c r="O17" s="28" t="str">
        <f t="shared" si="2"/>
        <v>OT1</v>
      </c>
      <c r="P17" s="28" t="str">
        <f t="shared" si="2"/>
        <v>QE +</v>
      </c>
      <c r="Q17" s="28" t="str">
        <f t="shared" si="2"/>
        <v>Fusion</v>
      </c>
      <c r="R17" s="28" t="str">
        <f t="shared" si="2"/>
        <v>Lumos</v>
      </c>
      <c r="T17" s="28"/>
      <c r="U17" s="28" t="str">
        <f t="shared" ref="U17:Z17" si="3">E18</f>
        <v>TSQA</v>
      </c>
      <c r="V17" s="28" t="str">
        <f t="shared" si="3"/>
        <v>TSQV</v>
      </c>
      <c r="W17" s="28" t="str">
        <f t="shared" si="3"/>
        <v>OT1</v>
      </c>
      <c r="X17" s="28" t="str">
        <f t="shared" si="3"/>
        <v>QE +</v>
      </c>
      <c r="Y17" s="28" t="str">
        <f t="shared" si="3"/>
        <v>Fusion</v>
      </c>
      <c r="Z17" s="28" t="str">
        <f t="shared" si="3"/>
        <v>Lumos</v>
      </c>
    </row>
    <row r="18" spans="1:26" x14ac:dyDescent="0.25">
      <c r="B18" s="29" t="s">
        <v>17</v>
      </c>
      <c r="C18" s="25" t="s">
        <v>18</v>
      </c>
      <c r="D18" s="26" t="s">
        <v>19</v>
      </c>
      <c r="E18" s="26" t="s">
        <v>20</v>
      </c>
      <c r="F18" s="26" t="s">
        <v>21</v>
      </c>
      <c r="G18" s="26" t="s">
        <v>22</v>
      </c>
      <c r="H18" s="26" t="s">
        <v>23</v>
      </c>
      <c r="I18" s="30" t="s">
        <v>24</v>
      </c>
      <c r="J18" s="30" t="s">
        <v>25</v>
      </c>
      <c r="L18" s="28" t="s">
        <v>26</v>
      </c>
      <c r="M18" s="28" t="s">
        <v>27</v>
      </c>
      <c r="N18" s="28" t="s">
        <v>27</v>
      </c>
      <c r="O18" s="28" t="s">
        <v>27</v>
      </c>
      <c r="P18" s="28" t="s">
        <v>27</v>
      </c>
      <c r="Q18" s="28" t="s">
        <v>27</v>
      </c>
      <c r="R18" s="28" t="s">
        <v>27</v>
      </c>
      <c r="T18" s="28" t="s">
        <v>26</v>
      </c>
      <c r="U18" s="28" t="s">
        <v>27</v>
      </c>
      <c r="V18" s="28" t="s">
        <v>27</v>
      </c>
      <c r="W18" s="28" t="s">
        <v>27</v>
      </c>
      <c r="X18" s="28" t="s">
        <v>27</v>
      </c>
      <c r="Y18" s="28" t="s">
        <v>27</v>
      </c>
      <c r="Z18" s="28" t="s">
        <v>27</v>
      </c>
    </row>
    <row r="19" spans="1:26" x14ac:dyDescent="0.25">
      <c r="B19" s="31"/>
      <c r="C19" s="32"/>
      <c r="D19" s="33"/>
      <c r="E19" s="33"/>
      <c r="F19" s="33"/>
      <c r="G19" s="33"/>
      <c r="H19" s="33"/>
      <c r="I19" s="34"/>
      <c r="J19" s="34"/>
      <c r="L19" s="35">
        <v>1</v>
      </c>
      <c r="M19" s="36">
        <f t="shared" ref="M19:R19" si="4">E20</f>
        <v>7</v>
      </c>
      <c r="N19" s="36">
        <f t="shared" si="4"/>
        <v>14</v>
      </c>
      <c r="O19" s="36">
        <f t="shared" si="4"/>
        <v>14</v>
      </c>
      <c r="P19" s="36">
        <f t="shared" si="4"/>
        <v>25</v>
      </c>
      <c r="Q19" s="36">
        <f t="shared" si="4"/>
        <v>25</v>
      </c>
      <c r="R19" s="36">
        <f t="shared" si="4"/>
        <v>25</v>
      </c>
      <c r="T19" s="35">
        <v>1</v>
      </c>
      <c r="U19" s="37">
        <f t="shared" ref="U19:Z42" si="5">M19/$T19</f>
        <v>7</v>
      </c>
      <c r="V19" s="37">
        <f t="shared" si="5"/>
        <v>14</v>
      </c>
      <c r="W19" s="37">
        <f t="shared" si="5"/>
        <v>14</v>
      </c>
      <c r="X19" s="37">
        <f t="shared" si="5"/>
        <v>25</v>
      </c>
      <c r="Y19" s="37">
        <f t="shared" si="5"/>
        <v>25</v>
      </c>
      <c r="Z19" s="37">
        <f t="shared" si="5"/>
        <v>25</v>
      </c>
    </row>
    <row r="20" spans="1:26" x14ac:dyDescent="0.25">
      <c r="B20" s="38" t="s">
        <v>28</v>
      </c>
      <c r="C20" s="39" t="s">
        <v>29</v>
      </c>
      <c r="D20" s="40">
        <v>1</v>
      </c>
      <c r="E20" s="41">
        <v>7</v>
      </c>
      <c r="F20" s="41">
        <v>14</v>
      </c>
      <c r="G20" s="42">
        <v>14</v>
      </c>
      <c r="H20" s="41">
        <v>25</v>
      </c>
      <c r="I20" s="41">
        <v>25</v>
      </c>
      <c r="J20" s="41">
        <v>25</v>
      </c>
      <c r="L20" s="35">
        <v>2</v>
      </c>
      <c r="M20" s="36">
        <f t="shared" ref="M20:R21" si="6">$L20*M$19</f>
        <v>14</v>
      </c>
      <c r="N20" s="36">
        <f t="shared" si="6"/>
        <v>28</v>
      </c>
      <c r="O20" s="36">
        <f t="shared" si="6"/>
        <v>28</v>
      </c>
      <c r="P20" s="36">
        <f t="shared" si="6"/>
        <v>50</v>
      </c>
      <c r="Q20" s="36">
        <f t="shared" si="6"/>
        <v>50</v>
      </c>
      <c r="R20" s="36">
        <f t="shared" si="6"/>
        <v>50</v>
      </c>
      <c r="T20" s="35">
        <v>2</v>
      </c>
      <c r="U20" s="37">
        <f t="shared" si="5"/>
        <v>7</v>
      </c>
      <c r="V20" s="37">
        <f t="shared" si="5"/>
        <v>14</v>
      </c>
      <c r="W20" s="37">
        <f t="shared" si="5"/>
        <v>14</v>
      </c>
      <c r="X20" s="37">
        <f t="shared" si="5"/>
        <v>25</v>
      </c>
      <c r="Y20" s="37">
        <f t="shared" si="5"/>
        <v>25</v>
      </c>
      <c r="Z20" s="37">
        <f t="shared" si="5"/>
        <v>25</v>
      </c>
    </row>
    <row r="21" spans="1:26" x14ac:dyDescent="0.25">
      <c r="B21" s="38" t="s">
        <v>30</v>
      </c>
      <c r="C21" s="39" t="s">
        <v>31</v>
      </c>
      <c r="D21" s="40">
        <v>4</v>
      </c>
      <c r="E21" s="41">
        <v>22</v>
      </c>
      <c r="F21" s="41">
        <v>50</v>
      </c>
      <c r="G21" s="42">
        <v>50</v>
      </c>
      <c r="H21" s="41">
        <v>80</v>
      </c>
      <c r="I21" s="41">
        <v>80</v>
      </c>
      <c r="J21" s="41">
        <v>80</v>
      </c>
      <c r="L21" s="35">
        <v>3</v>
      </c>
      <c r="M21" s="36">
        <f t="shared" si="6"/>
        <v>21</v>
      </c>
      <c r="N21" s="36">
        <f t="shared" si="6"/>
        <v>42</v>
      </c>
      <c r="O21" s="36">
        <f t="shared" si="6"/>
        <v>42</v>
      </c>
      <c r="P21" s="36">
        <f t="shared" si="6"/>
        <v>75</v>
      </c>
      <c r="Q21" s="36">
        <f t="shared" si="6"/>
        <v>75</v>
      </c>
      <c r="R21" s="36">
        <f t="shared" si="6"/>
        <v>75</v>
      </c>
      <c r="T21" s="35">
        <v>3</v>
      </c>
      <c r="U21" s="37">
        <f t="shared" si="5"/>
        <v>7</v>
      </c>
      <c r="V21" s="37">
        <f t="shared" si="5"/>
        <v>14</v>
      </c>
      <c r="W21" s="37">
        <f t="shared" si="5"/>
        <v>14</v>
      </c>
      <c r="X21" s="37">
        <f t="shared" si="5"/>
        <v>25</v>
      </c>
      <c r="Y21" s="37">
        <f t="shared" si="5"/>
        <v>25</v>
      </c>
      <c r="Z21" s="37">
        <f t="shared" si="5"/>
        <v>25</v>
      </c>
    </row>
    <row r="22" spans="1:26" x14ac:dyDescent="0.25">
      <c r="B22" s="38" t="s">
        <v>32</v>
      </c>
      <c r="C22" s="39" t="s">
        <v>33</v>
      </c>
      <c r="D22" s="40">
        <v>8</v>
      </c>
      <c r="E22" s="41">
        <v>44</v>
      </c>
      <c r="F22" s="41">
        <v>92</v>
      </c>
      <c r="G22" s="42">
        <v>92</v>
      </c>
      <c r="H22" s="41">
        <v>150</v>
      </c>
      <c r="I22" s="41">
        <v>150</v>
      </c>
      <c r="J22" s="41">
        <v>150</v>
      </c>
      <c r="L22" s="28">
        <v>4</v>
      </c>
      <c r="M22" s="43">
        <f t="shared" ref="M22:R22" si="7">E21</f>
        <v>22</v>
      </c>
      <c r="N22" s="43">
        <f t="shared" si="7"/>
        <v>50</v>
      </c>
      <c r="O22" s="43">
        <f t="shared" si="7"/>
        <v>50</v>
      </c>
      <c r="P22" s="43">
        <f t="shared" si="7"/>
        <v>80</v>
      </c>
      <c r="Q22" s="43">
        <f t="shared" si="7"/>
        <v>80</v>
      </c>
      <c r="R22" s="43">
        <f t="shared" si="7"/>
        <v>80</v>
      </c>
      <c r="T22" s="28">
        <v>4</v>
      </c>
      <c r="U22" s="44">
        <f t="shared" si="5"/>
        <v>5.5</v>
      </c>
      <c r="V22" s="44">
        <f t="shared" si="5"/>
        <v>12.5</v>
      </c>
      <c r="W22" s="44">
        <f t="shared" si="5"/>
        <v>12.5</v>
      </c>
      <c r="X22" s="44">
        <f t="shared" si="5"/>
        <v>20</v>
      </c>
      <c r="Y22" s="44">
        <f t="shared" si="5"/>
        <v>20</v>
      </c>
      <c r="Z22" s="44">
        <f t="shared" si="5"/>
        <v>20</v>
      </c>
    </row>
    <row r="23" spans="1:26" x14ac:dyDescent="0.25">
      <c r="B23" s="38" t="s">
        <v>34</v>
      </c>
      <c r="C23" s="39" t="s">
        <v>35</v>
      </c>
      <c r="D23" s="40">
        <v>16</v>
      </c>
      <c r="E23" s="41">
        <v>65</v>
      </c>
      <c r="F23" s="41">
        <v>134</v>
      </c>
      <c r="G23" s="42">
        <v>134</v>
      </c>
      <c r="H23" s="41">
        <v>225</v>
      </c>
      <c r="I23" s="41">
        <v>225</v>
      </c>
      <c r="J23" s="41">
        <v>225</v>
      </c>
      <c r="L23" s="35">
        <v>5</v>
      </c>
      <c r="M23" s="36">
        <f t="shared" ref="M23:R25" si="8">IF(M22+M$19&gt;=M$26,M$26,M22+M$19)</f>
        <v>29</v>
      </c>
      <c r="N23" s="36">
        <f t="shared" si="8"/>
        <v>64</v>
      </c>
      <c r="O23" s="36">
        <f t="shared" si="8"/>
        <v>64</v>
      </c>
      <c r="P23" s="36">
        <f t="shared" si="8"/>
        <v>105</v>
      </c>
      <c r="Q23" s="36">
        <f t="shared" si="8"/>
        <v>105</v>
      </c>
      <c r="R23" s="36">
        <f t="shared" si="8"/>
        <v>105</v>
      </c>
      <c r="T23" s="35">
        <v>5</v>
      </c>
      <c r="U23" s="37">
        <f t="shared" si="5"/>
        <v>5.8</v>
      </c>
      <c r="V23" s="37">
        <f t="shared" si="5"/>
        <v>12.8</v>
      </c>
      <c r="W23" s="37">
        <f t="shared" si="5"/>
        <v>12.8</v>
      </c>
      <c r="X23" s="37">
        <f t="shared" si="5"/>
        <v>21</v>
      </c>
      <c r="Y23" s="37">
        <f t="shared" si="5"/>
        <v>21</v>
      </c>
      <c r="Z23" s="37">
        <f t="shared" si="5"/>
        <v>21</v>
      </c>
    </row>
    <row r="24" spans="1:26" x14ac:dyDescent="0.25">
      <c r="B24" s="45" t="s">
        <v>36</v>
      </c>
      <c r="C24" s="46" t="s">
        <v>37</v>
      </c>
      <c r="D24" s="45">
        <v>24</v>
      </c>
      <c r="E24" s="41">
        <v>90</v>
      </c>
      <c r="F24" s="41">
        <v>184</v>
      </c>
      <c r="G24" s="42">
        <v>184</v>
      </c>
      <c r="H24" s="41">
        <v>320</v>
      </c>
      <c r="I24" s="41">
        <v>320</v>
      </c>
      <c r="J24" s="41">
        <v>320</v>
      </c>
      <c r="L24" s="35">
        <v>6</v>
      </c>
      <c r="M24" s="36">
        <f t="shared" si="8"/>
        <v>36</v>
      </c>
      <c r="N24" s="36">
        <f t="shared" si="8"/>
        <v>78</v>
      </c>
      <c r="O24" s="36">
        <f t="shared" si="8"/>
        <v>78</v>
      </c>
      <c r="P24" s="36">
        <f t="shared" si="8"/>
        <v>130</v>
      </c>
      <c r="Q24" s="36">
        <f t="shared" si="8"/>
        <v>130</v>
      </c>
      <c r="R24" s="36">
        <f t="shared" si="8"/>
        <v>130</v>
      </c>
      <c r="T24" s="35">
        <v>6</v>
      </c>
      <c r="U24" s="37">
        <f t="shared" si="5"/>
        <v>6</v>
      </c>
      <c r="V24" s="37">
        <f t="shared" si="5"/>
        <v>13</v>
      </c>
      <c r="W24" s="37">
        <f t="shared" si="5"/>
        <v>13</v>
      </c>
      <c r="X24" s="37">
        <f t="shared" si="5"/>
        <v>21.666666666666668</v>
      </c>
      <c r="Y24" s="37">
        <f t="shared" si="5"/>
        <v>21.666666666666668</v>
      </c>
      <c r="Z24" s="37">
        <f t="shared" si="5"/>
        <v>21.666666666666668</v>
      </c>
    </row>
    <row r="25" spans="1:26" x14ac:dyDescent="0.25">
      <c r="B25" s="47"/>
      <c r="C25" s="48"/>
      <c r="D25" s="47"/>
      <c r="E25" s="49"/>
      <c r="F25" s="49"/>
      <c r="G25" s="49"/>
      <c r="H25" s="49"/>
      <c r="I25" s="49"/>
      <c r="J25" s="49"/>
      <c r="L25" s="35">
        <v>7</v>
      </c>
      <c r="M25" s="36">
        <f t="shared" si="8"/>
        <v>43</v>
      </c>
      <c r="N25" s="36">
        <f t="shared" si="8"/>
        <v>92</v>
      </c>
      <c r="O25" s="36">
        <f t="shared" si="8"/>
        <v>92</v>
      </c>
      <c r="P25" s="36">
        <f t="shared" si="8"/>
        <v>150</v>
      </c>
      <c r="Q25" s="36">
        <f t="shared" si="8"/>
        <v>150</v>
      </c>
      <c r="R25" s="36">
        <f t="shared" si="8"/>
        <v>150</v>
      </c>
      <c r="T25" s="35">
        <v>7</v>
      </c>
      <c r="U25" s="37">
        <f t="shared" si="5"/>
        <v>6.1428571428571432</v>
      </c>
      <c r="V25" s="37">
        <f t="shared" si="5"/>
        <v>13.142857142857142</v>
      </c>
      <c r="W25" s="37">
        <f t="shared" si="5"/>
        <v>13.142857142857142</v>
      </c>
      <c r="X25" s="37">
        <f t="shared" si="5"/>
        <v>21.428571428571427</v>
      </c>
      <c r="Y25" s="37">
        <f t="shared" si="5"/>
        <v>21.428571428571427</v>
      </c>
      <c r="Z25" s="37">
        <f t="shared" si="5"/>
        <v>21.428571428571427</v>
      </c>
    </row>
    <row r="26" spans="1:26" ht="15.75" x14ac:dyDescent="0.25">
      <c r="C26" s="50" t="s">
        <v>38</v>
      </c>
      <c r="D26" s="51">
        <v>24</v>
      </c>
      <c r="E26" s="49"/>
      <c r="F26" s="49"/>
      <c r="G26" s="52"/>
      <c r="H26" s="49"/>
      <c r="I26" s="49"/>
      <c r="J26" s="49"/>
      <c r="L26" s="28">
        <v>8</v>
      </c>
      <c r="M26" s="43">
        <f t="shared" ref="M26:R26" si="9">E22</f>
        <v>44</v>
      </c>
      <c r="N26" s="43">
        <f t="shared" si="9"/>
        <v>92</v>
      </c>
      <c r="O26" s="43">
        <f t="shared" si="9"/>
        <v>92</v>
      </c>
      <c r="P26" s="43">
        <f t="shared" si="9"/>
        <v>150</v>
      </c>
      <c r="Q26" s="43">
        <f t="shared" si="9"/>
        <v>150</v>
      </c>
      <c r="R26" s="43">
        <f t="shared" si="9"/>
        <v>150</v>
      </c>
      <c r="T26" s="28">
        <v>8</v>
      </c>
      <c r="U26" s="44">
        <f t="shared" si="5"/>
        <v>5.5</v>
      </c>
      <c r="V26" s="44">
        <f t="shared" si="5"/>
        <v>11.5</v>
      </c>
      <c r="W26" s="44">
        <f t="shared" si="5"/>
        <v>11.5</v>
      </c>
      <c r="X26" s="44">
        <f t="shared" si="5"/>
        <v>18.75</v>
      </c>
      <c r="Y26" s="44">
        <f t="shared" si="5"/>
        <v>18.75</v>
      </c>
      <c r="Z26" s="44">
        <f t="shared" si="5"/>
        <v>18.75</v>
      </c>
    </row>
    <row r="27" spans="1:26" x14ac:dyDescent="0.25">
      <c r="C27" s="53" t="s">
        <v>39</v>
      </c>
      <c r="D27" s="54">
        <f>ROUNDDOWN(D26/24,0)</f>
        <v>1</v>
      </c>
      <c r="E27" s="55">
        <f t="shared" ref="E27:J27" si="10">(ROUNDDOWN($D26/24,0))*E24</f>
        <v>90</v>
      </c>
      <c r="F27" s="55">
        <f t="shared" si="10"/>
        <v>184</v>
      </c>
      <c r="G27" s="55">
        <f t="shared" si="10"/>
        <v>184</v>
      </c>
      <c r="H27" s="55">
        <f t="shared" si="10"/>
        <v>320</v>
      </c>
      <c r="I27" s="55">
        <f t="shared" si="10"/>
        <v>320</v>
      </c>
      <c r="J27" s="55">
        <f t="shared" si="10"/>
        <v>320</v>
      </c>
      <c r="L27" s="35">
        <v>9</v>
      </c>
      <c r="M27" s="36">
        <f t="shared" ref="M27:R33" si="11">IF(M26+M$19&gt;=M$34,M$34,M26+M$19)</f>
        <v>51</v>
      </c>
      <c r="N27" s="36">
        <f t="shared" si="11"/>
        <v>106</v>
      </c>
      <c r="O27" s="36">
        <f t="shared" si="11"/>
        <v>106</v>
      </c>
      <c r="P27" s="36">
        <f t="shared" si="11"/>
        <v>175</v>
      </c>
      <c r="Q27" s="36">
        <f t="shared" si="11"/>
        <v>175</v>
      </c>
      <c r="R27" s="36">
        <f t="shared" si="11"/>
        <v>175</v>
      </c>
      <c r="T27" s="35">
        <v>9</v>
      </c>
      <c r="U27" s="37">
        <f t="shared" si="5"/>
        <v>5.666666666666667</v>
      </c>
      <c r="V27" s="37">
        <f t="shared" si="5"/>
        <v>11.777777777777779</v>
      </c>
      <c r="W27" s="37">
        <f t="shared" si="5"/>
        <v>11.777777777777779</v>
      </c>
      <c r="X27" s="37">
        <f t="shared" si="5"/>
        <v>19.444444444444443</v>
      </c>
      <c r="Y27" s="37">
        <f t="shared" si="5"/>
        <v>19.444444444444443</v>
      </c>
      <c r="Z27" s="37">
        <f t="shared" si="5"/>
        <v>19.444444444444443</v>
      </c>
    </row>
    <row r="28" spans="1:26" ht="15.75" thickBot="1" x14ac:dyDescent="0.3">
      <c r="C28" s="56" t="s">
        <v>40</v>
      </c>
      <c r="D28" s="57">
        <f>D26-(ROUNDDOWN(D26/24,0)*24)</f>
        <v>0</v>
      </c>
      <c r="E28" s="58">
        <f t="shared" ref="E28:J28" si="12">IF($D28=$L19,M19,0)+IF($D28=$L20,M20,0)+IF($D28=$L21,M21,0)+IF($D28=$L22,M22,0)+IF($D28=$L23,M23,0)+IF($D28=$L24,M24,0)+IF($D28=$L25,M25,0)+IF($D28=$L26,M26,0)+IF($D28=$L27,M27,0)+IF($D28=$L28,M28,0)+IF($D28=$L29,M29,0)+IF($D28=$L30,M30,0)+IF($D28=$L31,M31,0)+IF($D28=$L32,M32,0)+IF($D28=$L33,M33,0)+IF($D28=$L34,M34,0)+IF($D28=$L35,M35,0)+IF($D28=$L36,M36,0)+IF($D28=$L37,M37,0)+IF($D28=$L38,M38,0)+IF($D28=$L39,M39,0)+IF($D28=$L40,M40,0)+IF($D28=$L41,M41,0)</f>
        <v>0</v>
      </c>
      <c r="F28" s="58">
        <f t="shared" si="12"/>
        <v>0</v>
      </c>
      <c r="G28" s="58">
        <f t="shared" si="12"/>
        <v>0</v>
      </c>
      <c r="H28" s="58">
        <f t="shared" si="12"/>
        <v>0</v>
      </c>
      <c r="I28" s="58">
        <f t="shared" si="12"/>
        <v>0</v>
      </c>
      <c r="J28" s="58">
        <f t="shared" si="12"/>
        <v>0</v>
      </c>
      <c r="L28" s="35">
        <v>10</v>
      </c>
      <c r="M28" s="36">
        <f t="shared" si="11"/>
        <v>58</v>
      </c>
      <c r="N28" s="36">
        <f t="shared" si="11"/>
        <v>120</v>
      </c>
      <c r="O28" s="36">
        <f t="shared" si="11"/>
        <v>120</v>
      </c>
      <c r="P28" s="36">
        <f t="shared" si="11"/>
        <v>200</v>
      </c>
      <c r="Q28" s="36">
        <f t="shared" si="11"/>
        <v>200</v>
      </c>
      <c r="R28" s="36">
        <f t="shared" si="11"/>
        <v>200</v>
      </c>
      <c r="T28" s="35">
        <v>10</v>
      </c>
      <c r="U28" s="37">
        <f t="shared" si="5"/>
        <v>5.8</v>
      </c>
      <c r="V28" s="37">
        <f t="shared" si="5"/>
        <v>12</v>
      </c>
      <c r="W28" s="37">
        <f t="shared" si="5"/>
        <v>12</v>
      </c>
      <c r="X28" s="37">
        <f t="shared" si="5"/>
        <v>20</v>
      </c>
      <c r="Y28" s="37">
        <f t="shared" si="5"/>
        <v>20</v>
      </c>
      <c r="Z28" s="37">
        <f t="shared" si="5"/>
        <v>20</v>
      </c>
    </row>
    <row r="29" spans="1:26" ht="15.75" thickBot="1" x14ac:dyDescent="0.3">
      <c r="C29" s="59" t="s">
        <v>41</v>
      </c>
      <c r="D29" s="60"/>
      <c r="E29" s="61">
        <f t="shared" ref="E29:J29" si="13">E27+E28</f>
        <v>90</v>
      </c>
      <c r="F29" s="61">
        <f t="shared" si="13"/>
        <v>184</v>
      </c>
      <c r="G29" s="61">
        <f t="shared" si="13"/>
        <v>184</v>
      </c>
      <c r="H29" s="61">
        <f t="shared" si="13"/>
        <v>320</v>
      </c>
      <c r="I29" s="61">
        <f t="shared" si="13"/>
        <v>320</v>
      </c>
      <c r="J29" s="61">
        <f t="shared" si="13"/>
        <v>320</v>
      </c>
      <c r="L29" s="35">
        <v>11</v>
      </c>
      <c r="M29" s="36">
        <f t="shared" si="11"/>
        <v>65</v>
      </c>
      <c r="N29" s="36">
        <f t="shared" si="11"/>
        <v>134</v>
      </c>
      <c r="O29" s="36">
        <f t="shared" si="11"/>
        <v>134</v>
      </c>
      <c r="P29" s="36">
        <f t="shared" si="11"/>
        <v>225</v>
      </c>
      <c r="Q29" s="36">
        <f t="shared" si="11"/>
        <v>225</v>
      </c>
      <c r="R29" s="36">
        <f t="shared" si="11"/>
        <v>225</v>
      </c>
      <c r="T29" s="35">
        <v>11</v>
      </c>
      <c r="U29" s="37">
        <f t="shared" si="5"/>
        <v>5.9090909090909092</v>
      </c>
      <c r="V29" s="37">
        <f t="shared" si="5"/>
        <v>12.181818181818182</v>
      </c>
      <c r="W29" s="37">
        <f t="shared" si="5"/>
        <v>12.181818181818182</v>
      </c>
      <c r="X29" s="37">
        <f t="shared" si="5"/>
        <v>20.454545454545453</v>
      </c>
      <c r="Y29" s="37">
        <f t="shared" si="5"/>
        <v>20.454545454545453</v>
      </c>
      <c r="Z29" s="37">
        <f t="shared" si="5"/>
        <v>20.454545454545453</v>
      </c>
    </row>
    <row r="30" spans="1:26" ht="15.75" thickTop="1" x14ac:dyDescent="0.25">
      <c r="A30" s="62"/>
      <c r="B30" s="62"/>
      <c r="C30" s="62"/>
      <c r="D30" s="47"/>
      <c r="E30" s="63"/>
      <c r="F30" s="62"/>
      <c r="G30" s="63"/>
      <c r="H30" s="63"/>
      <c r="I30" s="63"/>
      <c r="J30" s="63"/>
      <c r="K30" s="62"/>
      <c r="L30" s="35">
        <v>12</v>
      </c>
      <c r="M30" s="36">
        <f t="shared" si="11"/>
        <v>65</v>
      </c>
      <c r="N30" s="36">
        <f t="shared" si="11"/>
        <v>134</v>
      </c>
      <c r="O30" s="36">
        <f t="shared" si="11"/>
        <v>134</v>
      </c>
      <c r="P30" s="36">
        <f t="shared" si="11"/>
        <v>225</v>
      </c>
      <c r="Q30" s="36">
        <f t="shared" si="11"/>
        <v>225</v>
      </c>
      <c r="R30" s="36">
        <f t="shared" si="11"/>
        <v>225</v>
      </c>
      <c r="T30" s="35">
        <v>12</v>
      </c>
      <c r="U30" s="37">
        <f t="shared" si="5"/>
        <v>5.416666666666667</v>
      </c>
      <c r="V30" s="37">
        <f t="shared" si="5"/>
        <v>11.166666666666666</v>
      </c>
      <c r="W30" s="37">
        <f t="shared" si="5"/>
        <v>11.166666666666666</v>
      </c>
      <c r="X30" s="37">
        <f t="shared" si="5"/>
        <v>18.75</v>
      </c>
      <c r="Y30" s="37">
        <f t="shared" si="5"/>
        <v>18.75</v>
      </c>
      <c r="Z30" s="37">
        <f t="shared" si="5"/>
        <v>18.75</v>
      </c>
    </row>
    <row r="31" spans="1:26" ht="15" customHeight="1" x14ac:dyDescent="0.25">
      <c r="A31" s="62"/>
      <c r="B31" s="225"/>
      <c r="C31" s="225"/>
      <c r="D31" s="225"/>
      <c r="E31" s="224"/>
      <c r="F31" s="224"/>
      <c r="G31" s="224"/>
      <c r="H31" s="224"/>
      <c r="I31" s="224"/>
      <c r="J31" s="224"/>
      <c r="K31" s="62"/>
      <c r="L31" s="35">
        <v>13</v>
      </c>
      <c r="M31" s="36">
        <f t="shared" si="11"/>
        <v>65</v>
      </c>
      <c r="N31" s="36">
        <f t="shared" si="11"/>
        <v>134</v>
      </c>
      <c r="O31" s="36">
        <f t="shared" si="11"/>
        <v>134</v>
      </c>
      <c r="P31" s="36">
        <f t="shared" si="11"/>
        <v>225</v>
      </c>
      <c r="Q31" s="36">
        <f t="shared" si="11"/>
        <v>225</v>
      </c>
      <c r="R31" s="36">
        <f t="shared" si="11"/>
        <v>225</v>
      </c>
      <c r="T31" s="35">
        <v>13</v>
      </c>
      <c r="U31" s="37">
        <f t="shared" si="5"/>
        <v>5</v>
      </c>
      <c r="V31" s="37">
        <f t="shared" si="5"/>
        <v>10.307692307692308</v>
      </c>
      <c r="W31" s="37">
        <f t="shared" si="5"/>
        <v>10.307692307692308</v>
      </c>
      <c r="X31" s="37">
        <f t="shared" si="5"/>
        <v>17.307692307692307</v>
      </c>
      <c r="Y31" s="37">
        <f t="shared" si="5"/>
        <v>17.307692307692307</v>
      </c>
      <c r="Z31" s="37">
        <f t="shared" si="5"/>
        <v>17.307692307692307</v>
      </c>
    </row>
    <row r="32" spans="1:26" x14ac:dyDescent="0.25">
      <c r="A32" s="62"/>
      <c r="B32" s="225"/>
      <c r="C32" s="225"/>
      <c r="D32" s="225"/>
      <c r="E32" s="224"/>
      <c r="F32" s="224"/>
      <c r="G32" s="224"/>
      <c r="H32" s="224"/>
      <c r="I32" s="224"/>
      <c r="J32" s="224"/>
      <c r="K32" s="62"/>
      <c r="L32" s="35">
        <v>14</v>
      </c>
      <c r="M32" s="36">
        <f t="shared" si="11"/>
        <v>65</v>
      </c>
      <c r="N32" s="36">
        <f t="shared" si="11"/>
        <v>134</v>
      </c>
      <c r="O32" s="36">
        <f t="shared" si="11"/>
        <v>134</v>
      </c>
      <c r="P32" s="36">
        <f t="shared" si="11"/>
        <v>225</v>
      </c>
      <c r="Q32" s="36">
        <f t="shared" si="11"/>
        <v>225</v>
      </c>
      <c r="R32" s="36">
        <f t="shared" si="11"/>
        <v>225</v>
      </c>
      <c r="T32" s="35">
        <v>14</v>
      </c>
      <c r="U32" s="37">
        <f t="shared" si="5"/>
        <v>4.6428571428571432</v>
      </c>
      <c r="V32" s="37">
        <f t="shared" si="5"/>
        <v>9.5714285714285712</v>
      </c>
      <c r="W32" s="37">
        <f t="shared" si="5"/>
        <v>9.5714285714285712</v>
      </c>
      <c r="X32" s="37">
        <f t="shared" si="5"/>
        <v>16.071428571428573</v>
      </c>
      <c r="Y32" s="37">
        <f t="shared" si="5"/>
        <v>16.071428571428573</v>
      </c>
      <c r="Z32" s="37">
        <f t="shared" si="5"/>
        <v>16.071428571428573</v>
      </c>
    </row>
    <row r="33" spans="1:26" x14ac:dyDescent="0.25">
      <c r="A33" s="62"/>
      <c r="B33" s="225"/>
      <c r="C33" s="225"/>
      <c r="D33" s="225"/>
      <c r="E33" s="224"/>
      <c r="F33" s="224"/>
      <c r="G33" s="224"/>
      <c r="H33" s="224"/>
      <c r="I33" s="224"/>
      <c r="J33" s="224"/>
      <c r="K33" s="62"/>
      <c r="L33" s="35">
        <v>15</v>
      </c>
      <c r="M33" s="36">
        <f t="shared" si="11"/>
        <v>65</v>
      </c>
      <c r="N33" s="36">
        <f t="shared" si="11"/>
        <v>134</v>
      </c>
      <c r="O33" s="36">
        <f t="shared" si="11"/>
        <v>134</v>
      </c>
      <c r="P33" s="36">
        <f t="shared" si="11"/>
        <v>225</v>
      </c>
      <c r="Q33" s="36">
        <f t="shared" si="11"/>
        <v>225</v>
      </c>
      <c r="R33" s="36">
        <f t="shared" si="11"/>
        <v>225</v>
      </c>
      <c r="T33" s="35">
        <v>15</v>
      </c>
      <c r="U33" s="37">
        <f t="shared" si="5"/>
        <v>4.333333333333333</v>
      </c>
      <c r="V33" s="37">
        <f t="shared" si="5"/>
        <v>8.9333333333333336</v>
      </c>
      <c r="W33" s="37">
        <f t="shared" si="5"/>
        <v>8.9333333333333336</v>
      </c>
      <c r="X33" s="37">
        <f t="shared" si="5"/>
        <v>15</v>
      </c>
      <c r="Y33" s="37">
        <f t="shared" si="5"/>
        <v>15</v>
      </c>
      <c r="Z33" s="37">
        <f t="shared" si="5"/>
        <v>15</v>
      </c>
    </row>
    <row r="34" spans="1:26" x14ac:dyDescent="0.25">
      <c r="A34" s="62"/>
      <c r="B34" s="225"/>
      <c r="C34" s="225"/>
      <c r="D34" s="225"/>
      <c r="E34" s="224"/>
      <c r="F34" s="224"/>
      <c r="G34" s="224"/>
      <c r="H34" s="224"/>
      <c r="I34" s="224"/>
      <c r="J34" s="224"/>
      <c r="K34" s="62"/>
      <c r="L34" s="28">
        <v>16</v>
      </c>
      <c r="M34" s="43">
        <f t="shared" ref="M34:R34" si="14">E23</f>
        <v>65</v>
      </c>
      <c r="N34" s="43">
        <f t="shared" si="14"/>
        <v>134</v>
      </c>
      <c r="O34" s="43">
        <f t="shared" si="14"/>
        <v>134</v>
      </c>
      <c r="P34" s="43">
        <f t="shared" si="14"/>
        <v>225</v>
      </c>
      <c r="Q34" s="43">
        <f t="shared" si="14"/>
        <v>225</v>
      </c>
      <c r="R34" s="43">
        <f t="shared" si="14"/>
        <v>225</v>
      </c>
      <c r="T34" s="28">
        <v>16</v>
      </c>
      <c r="U34" s="44">
        <f t="shared" si="5"/>
        <v>4.0625</v>
      </c>
      <c r="V34" s="44">
        <f t="shared" si="5"/>
        <v>8.375</v>
      </c>
      <c r="W34" s="44">
        <f t="shared" si="5"/>
        <v>8.375</v>
      </c>
      <c r="X34" s="44">
        <f t="shared" si="5"/>
        <v>14.0625</v>
      </c>
      <c r="Y34" s="44">
        <f t="shared" si="5"/>
        <v>14.0625</v>
      </c>
      <c r="Z34" s="44">
        <f t="shared" si="5"/>
        <v>14.0625</v>
      </c>
    </row>
    <row r="35" spans="1:26" x14ac:dyDescent="0.25">
      <c r="A35" s="62"/>
      <c r="B35" s="62"/>
      <c r="C35" s="62"/>
      <c r="D35" s="47"/>
      <c r="E35" s="47"/>
      <c r="F35" s="47"/>
      <c r="G35" s="63"/>
      <c r="H35" s="63"/>
      <c r="I35" s="63"/>
      <c r="J35" s="63"/>
      <c r="K35" s="62"/>
      <c r="L35" s="35">
        <v>17</v>
      </c>
      <c r="M35" s="36">
        <f t="shared" ref="M35:R37" si="15">IF(M34+M$19&gt;=M$38,M$38,M34+M$19)</f>
        <v>72</v>
      </c>
      <c r="N35" s="36">
        <f t="shared" si="15"/>
        <v>148</v>
      </c>
      <c r="O35" s="36">
        <f t="shared" si="15"/>
        <v>148</v>
      </c>
      <c r="P35" s="36">
        <f t="shared" si="15"/>
        <v>250</v>
      </c>
      <c r="Q35" s="36">
        <f t="shared" si="15"/>
        <v>250</v>
      </c>
      <c r="R35" s="36">
        <f t="shared" si="15"/>
        <v>250</v>
      </c>
      <c r="T35" s="35">
        <v>17</v>
      </c>
      <c r="U35" s="37">
        <f t="shared" si="5"/>
        <v>4.2352941176470589</v>
      </c>
      <c r="V35" s="37">
        <f t="shared" si="5"/>
        <v>8.7058823529411757</v>
      </c>
      <c r="W35" s="37">
        <f t="shared" si="5"/>
        <v>8.7058823529411757</v>
      </c>
      <c r="X35" s="37">
        <f t="shared" si="5"/>
        <v>14.705882352941176</v>
      </c>
      <c r="Y35" s="37">
        <f t="shared" si="5"/>
        <v>14.705882352941176</v>
      </c>
      <c r="Z35" s="37">
        <f t="shared" si="5"/>
        <v>14.705882352941176</v>
      </c>
    </row>
    <row r="36" spans="1:26" x14ac:dyDescent="0.25">
      <c r="A36" s="62"/>
      <c r="B36" s="62"/>
      <c r="C36" s="62"/>
      <c r="D36" s="47"/>
      <c r="E36" s="47"/>
      <c r="F36" s="47"/>
      <c r="G36" s="63"/>
      <c r="H36" s="63"/>
      <c r="I36" s="63"/>
      <c r="J36" s="63"/>
      <c r="K36" s="62"/>
      <c r="L36" s="35">
        <v>18</v>
      </c>
      <c r="M36" s="36">
        <f t="shared" si="15"/>
        <v>79</v>
      </c>
      <c r="N36" s="36">
        <f t="shared" si="15"/>
        <v>162</v>
      </c>
      <c r="O36" s="36">
        <f t="shared" si="15"/>
        <v>162</v>
      </c>
      <c r="P36" s="36">
        <f t="shared" si="15"/>
        <v>275</v>
      </c>
      <c r="Q36" s="36">
        <f t="shared" si="15"/>
        <v>275</v>
      </c>
      <c r="R36" s="36">
        <f t="shared" si="15"/>
        <v>275</v>
      </c>
      <c r="T36" s="35">
        <v>18</v>
      </c>
      <c r="U36" s="37">
        <f t="shared" si="5"/>
        <v>4.3888888888888893</v>
      </c>
      <c r="V36" s="37">
        <f t="shared" si="5"/>
        <v>9</v>
      </c>
      <c r="W36" s="37">
        <f t="shared" si="5"/>
        <v>9</v>
      </c>
      <c r="X36" s="37">
        <f t="shared" si="5"/>
        <v>15.277777777777779</v>
      </c>
      <c r="Y36" s="37">
        <f t="shared" si="5"/>
        <v>15.277777777777779</v>
      </c>
      <c r="Z36" s="37">
        <f t="shared" si="5"/>
        <v>15.277777777777779</v>
      </c>
    </row>
    <row r="37" spans="1:26" x14ac:dyDescent="0.25">
      <c r="A37" s="62"/>
      <c r="B37" s="62"/>
      <c r="C37" s="62"/>
      <c r="D37" s="47"/>
      <c r="E37" s="63"/>
      <c r="F37" s="63"/>
      <c r="G37" s="63"/>
      <c r="H37" s="63"/>
      <c r="I37" s="63"/>
      <c r="J37" s="63"/>
      <c r="K37" s="62"/>
      <c r="L37" s="35">
        <v>19</v>
      </c>
      <c r="M37" s="36">
        <f t="shared" si="15"/>
        <v>86</v>
      </c>
      <c r="N37" s="36">
        <f t="shared" si="15"/>
        <v>176</v>
      </c>
      <c r="O37" s="36">
        <f t="shared" si="15"/>
        <v>176</v>
      </c>
      <c r="P37" s="36">
        <f t="shared" si="15"/>
        <v>300</v>
      </c>
      <c r="Q37" s="36">
        <f t="shared" si="15"/>
        <v>300</v>
      </c>
      <c r="R37" s="36">
        <f t="shared" si="15"/>
        <v>300</v>
      </c>
      <c r="T37" s="35">
        <v>19</v>
      </c>
      <c r="U37" s="37">
        <f t="shared" si="5"/>
        <v>4.5263157894736841</v>
      </c>
      <c r="V37" s="37">
        <f t="shared" si="5"/>
        <v>9.2631578947368425</v>
      </c>
      <c r="W37" s="37">
        <f t="shared" si="5"/>
        <v>9.2631578947368425</v>
      </c>
      <c r="X37" s="37">
        <f t="shared" si="5"/>
        <v>15.789473684210526</v>
      </c>
      <c r="Y37" s="37">
        <f t="shared" si="5"/>
        <v>15.789473684210526</v>
      </c>
      <c r="Z37" s="37">
        <f t="shared" si="5"/>
        <v>15.789473684210526</v>
      </c>
    </row>
    <row r="38" spans="1:26" x14ac:dyDescent="0.25">
      <c r="D38" s="47"/>
      <c r="E38" s="63"/>
      <c r="F38" s="63"/>
      <c r="G38" s="63"/>
      <c r="H38" s="63"/>
      <c r="I38" s="63"/>
      <c r="J38" s="63"/>
      <c r="L38" s="64">
        <v>20</v>
      </c>
      <c r="M38" s="65">
        <f t="shared" ref="M38:R38" si="16">M34+M22</f>
        <v>87</v>
      </c>
      <c r="N38" s="65">
        <f t="shared" si="16"/>
        <v>184</v>
      </c>
      <c r="O38" s="65">
        <f t="shared" si="16"/>
        <v>184</v>
      </c>
      <c r="P38" s="65">
        <f t="shared" si="16"/>
        <v>305</v>
      </c>
      <c r="Q38" s="65">
        <f t="shared" si="16"/>
        <v>305</v>
      </c>
      <c r="R38" s="65">
        <f t="shared" si="16"/>
        <v>305</v>
      </c>
      <c r="T38" s="64">
        <v>20</v>
      </c>
      <c r="U38" s="66">
        <f t="shared" si="5"/>
        <v>4.3499999999999996</v>
      </c>
      <c r="V38" s="66">
        <f t="shared" si="5"/>
        <v>9.1999999999999993</v>
      </c>
      <c r="W38" s="66">
        <f t="shared" si="5"/>
        <v>9.1999999999999993</v>
      </c>
      <c r="X38" s="66">
        <f t="shared" si="5"/>
        <v>15.25</v>
      </c>
      <c r="Y38" s="66">
        <f t="shared" si="5"/>
        <v>15.25</v>
      </c>
      <c r="Z38" s="66">
        <f t="shared" si="5"/>
        <v>15.25</v>
      </c>
    </row>
    <row r="39" spans="1:26" x14ac:dyDescent="0.25">
      <c r="D39" s="47"/>
      <c r="E39" s="63"/>
      <c r="F39" s="63"/>
      <c r="G39" s="63"/>
      <c r="H39" s="63"/>
      <c r="I39" s="63"/>
      <c r="J39" s="63"/>
      <c r="L39" s="35">
        <v>21</v>
      </c>
      <c r="M39" s="36">
        <f t="shared" ref="M39:R41" si="17">IF(M38+M$19&gt;=M$42,M$42,M38+M$19)</f>
        <v>90</v>
      </c>
      <c r="N39" s="36">
        <f t="shared" si="17"/>
        <v>184</v>
      </c>
      <c r="O39" s="36">
        <f t="shared" si="17"/>
        <v>184</v>
      </c>
      <c r="P39" s="36">
        <f t="shared" si="17"/>
        <v>320</v>
      </c>
      <c r="Q39" s="36">
        <f t="shared" si="17"/>
        <v>320</v>
      </c>
      <c r="R39" s="36">
        <f t="shared" si="17"/>
        <v>320</v>
      </c>
      <c r="T39" s="35">
        <v>21</v>
      </c>
      <c r="U39" s="37">
        <f t="shared" si="5"/>
        <v>4.2857142857142856</v>
      </c>
      <c r="V39" s="37">
        <f t="shared" si="5"/>
        <v>8.7619047619047628</v>
      </c>
      <c r="W39" s="37">
        <f t="shared" si="5"/>
        <v>8.7619047619047628</v>
      </c>
      <c r="X39" s="37">
        <f t="shared" si="5"/>
        <v>15.238095238095237</v>
      </c>
      <c r="Y39" s="37">
        <f t="shared" si="5"/>
        <v>15.238095238095237</v>
      </c>
      <c r="Z39" s="37">
        <f t="shared" si="5"/>
        <v>15.238095238095237</v>
      </c>
    </row>
    <row r="40" spans="1:26" x14ac:dyDescent="0.25">
      <c r="D40" s="47"/>
      <c r="E40" s="63"/>
      <c r="F40" s="63"/>
      <c r="G40" s="63"/>
      <c r="H40" s="63"/>
      <c r="I40" s="63"/>
      <c r="J40" s="63"/>
      <c r="L40" s="35">
        <v>22</v>
      </c>
      <c r="M40" s="36">
        <f t="shared" si="17"/>
        <v>90</v>
      </c>
      <c r="N40" s="36">
        <f t="shared" si="17"/>
        <v>184</v>
      </c>
      <c r="O40" s="36">
        <f t="shared" si="17"/>
        <v>184</v>
      </c>
      <c r="P40" s="36">
        <f t="shared" si="17"/>
        <v>320</v>
      </c>
      <c r="Q40" s="36">
        <f t="shared" si="17"/>
        <v>320</v>
      </c>
      <c r="R40" s="36">
        <f t="shared" si="17"/>
        <v>320</v>
      </c>
      <c r="T40" s="35">
        <v>22</v>
      </c>
      <c r="U40" s="37">
        <f t="shared" si="5"/>
        <v>4.0909090909090908</v>
      </c>
      <c r="V40" s="37">
        <f t="shared" si="5"/>
        <v>8.3636363636363633</v>
      </c>
      <c r="W40" s="37">
        <f t="shared" si="5"/>
        <v>8.3636363636363633</v>
      </c>
      <c r="X40" s="37">
        <f t="shared" si="5"/>
        <v>14.545454545454545</v>
      </c>
      <c r="Y40" s="37">
        <f t="shared" si="5"/>
        <v>14.545454545454545</v>
      </c>
      <c r="Z40" s="37">
        <f t="shared" si="5"/>
        <v>14.545454545454545</v>
      </c>
    </row>
    <row r="41" spans="1:26" x14ac:dyDescent="0.25">
      <c r="D41" s="47"/>
      <c r="E41" s="63"/>
      <c r="F41" s="63"/>
      <c r="G41" s="63"/>
      <c r="H41" s="63"/>
      <c r="I41" s="63"/>
      <c r="J41" s="63"/>
      <c r="L41" s="35">
        <v>23</v>
      </c>
      <c r="M41" s="36">
        <f t="shared" si="17"/>
        <v>90</v>
      </c>
      <c r="N41" s="36">
        <f t="shared" si="17"/>
        <v>184</v>
      </c>
      <c r="O41" s="36">
        <f t="shared" si="17"/>
        <v>184</v>
      </c>
      <c r="P41" s="36">
        <f t="shared" si="17"/>
        <v>320</v>
      </c>
      <c r="Q41" s="36">
        <f t="shared" si="17"/>
        <v>320</v>
      </c>
      <c r="R41" s="36">
        <f t="shared" si="17"/>
        <v>320</v>
      </c>
      <c r="T41" s="35">
        <v>23</v>
      </c>
      <c r="U41" s="37">
        <f t="shared" si="5"/>
        <v>3.9130434782608696</v>
      </c>
      <c r="V41" s="37">
        <f t="shared" si="5"/>
        <v>8</v>
      </c>
      <c r="W41" s="37">
        <f t="shared" si="5"/>
        <v>8</v>
      </c>
      <c r="X41" s="37">
        <f t="shared" si="5"/>
        <v>13.913043478260869</v>
      </c>
      <c r="Y41" s="37">
        <f t="shared" si="5"/>
        <v>13.913043478260869</v>
      </c>
      <c r="Z41" s="37">
        <f t="shared" si="5"/>
        <v>13.913043478260869</v>
      </c>
    </row>
    <row r="42" spans="1:26" x14ac:dyDescent="0.25">
      <c r="D42" s="47"/>
      <c r="E42" s="63"/>
      <c r="F42" s="63"/>
      <c r="G42" s="63"/>
      <c r="H42" s="63"/>
      <c r="I42" s="63"/>
      <c r="J42" s="63"/>
      <c r="L42" s="28">
        <v>24</v>
      </c>
      <c r="M42" s="43">
        <f t="shared" ref="M42:R42" si="18">E24</f>
        <v>90</v>
      </c>
      <c r="N42" s="43">
        <f t="shared" si="18"/>
        <v>184</v>
      </c>
      <c r="O42" s="43">
        <f t="shared" si="18"/>
        <v>184</v>
      </c>
      <c r="P42" s="43">
        <f t="shared" si="18"/>
        <v>320</v>
      </c>
      <c r="Q42" s="43">
        <f t="shared" si="18"/>
        <v>320</v>
      </c>
      <c r="R42" s="43">
        <f t="shared" si="18"/>
        <v>320</v>
      </c>
      <c r="T42" s="28">
        <v>24</v>
      </c>
      <c r="U42" s="44">
        <f t="shared" si="5"/>
        <v>3.75</v>
      </c>
      <c r="V42" s="44">
        <f t="shared" si="5"/>
        <v>7.666666666666667</v>
      </c>
      <c r="W42" s="44">
        <f t="shared" si="5"/>
        <v>7.666666666666667</v>
      </c>
      <c r="X42" s="44">
        <f t="shared" si="5"/>
        <v>13.333333333333334</v>
      </c>
      <c r="Y42" s="44">
        <f t="shared" si="5"/>
        <v>13.333333333333334</v>
      </c>
      <c r="Z42" s="44">
        <f t="shared" si="5"/>
        <v>13.333333333333334</v>
      </c>
    </row>
    <row r="43" spans="1:26" x14ac:dyDescent="0.25">
      <c r="B43" s="62"/>
      <c r="C43" s="62"/>
      <c r="D43" s="62"/>
      <c r="E43" s="67"/>
      <c r="F43" s="67"/>
      <c r="G43" s="67"/>
      <c r="H43" s="67"/>
      <c r="I43" s="67"/>
      <c r="J43" s="67"/>
      <c r="N43" s="68"/>
      <c r="P43" s="68"/>
      <c r="R43" s="68"/>
      <c r="T43" s="68"/>
      <c r="X43" s="68"/>
      <c r="Z43" s="68"/>
    </row>
    <row r="44" spans="1:26" ht="18" x14ac:dyDescent="0.25">
      <c r="B44" s="19" t="s">
        <v>42</v>
      </c>
      <c r="C44" s="69"/>
      <c r="D44" s="70"/>
      <c r="E44" s="71"/>
      <c r="F44" s="71"/>
      <c r="G44" s="71"/>
      <c r="H44" s="71"/>
      <c r="I44" s="71"/>
      <c r="J44" s="72"/>
      <c r="L44" s="22" t="str">
        <f>B44</f>
        <v>UW Internal Rates fee-for-service With Labor</v>
      </c>
      <c r="M44" s="23"/>
      <c r="N44" s="23"/>
      <c r="O44" s="23"/>
      <c r="P44" s="23"/>
      <c r="Q44" s="23"/>
      <c r="R44" s="23"/>
      <c r="T44" s="22" t="s">
        <v>14</v>
      </c>
      <c r="U44" s="23"/>
      <c r="V44" s="23"/>
      <c r="W44" s="23"/>
      <c r="X44" s="23"/>
      <c r="Y44" s="23"/>
      <c r="Z44" s="23"/>
    </row>
    <row r="45" spans="1:26" x14ac:dyDescent="0.25">
      <c r="B45" s="24"/>
      <c r="C45" s="73"/>
      <c r="D45" s="26" t="s">
        <v>15</v>
      </c>
      <c r="E45" s="25" t="s">
        <v>16</v>
      </c>
      <c r="F45" s="74"/>
      <c r="G45" s="74"/>
      <c r="H45" s="74"/>
      <c r="I45" s="74"/>
      <c r="J45" s="75"/>
      <c r="L45" s="28"/>
      <c r="M45" s="28" t="str">
        <f t="shared" ref="M45:R45" si="19">E18</f>
        <v>TSQA</v>
      </c>
      <c r="N45" s="28" t="str">
        <f t="shared" si="19"/>
        <v>TSQV</v>
      </c>
      <c r="O45" s="28" t="str">
        <f t="shared" si="19"/>
        <v>OT1</v>
      </c>
      <c r="P45" s="28" t="str">
        <f t="shared" si="19"/>
        <v>QE +</v>
      </c>
      <c r="Q45" s="28" t="str">
        <f t="shared" si="19"/>
        <v>Fusion</v>
      </c>
      <c r="R45" s="28" t="str">
        <f t="shared" si="19"/>
        <v>Lumos</v>
      </c>
      <c r="T45" s="28"/>
      <c r="U45" s="28" t="str">
        <f t="shared" ref="U45:Z45" si="20">E18</f>
        <v>TSQA</v>
      </c>
      <c r="V45" s="28" t="str">
        <f t="shared" si="20"/>
        <v>TSQV</v>
      </c>
      <c r="W45" s="28" t="str">
        <f t="shared" si="20"/>
        <v>OT1</v>
      </c>
      <c r="X45" s="28" t="str">
        <f t="shared" si="20"/>
        <v>QE +</v>
      </c>
      <c r="Y45" s="28" t="str">
        <f t="shared" si="20"/>
        <v>Fusion</v>
      </c>
      <c r="Z45" s="28" t="str">
        <f t="shared" si="20"/>
        <v>Lumos</v>
      </c>
    </row>
    <row r="46" spans="1:26" x14ac:dyDescent="0.25">
      <c r="B46" s="29" t="s">
        <v>17</v>
      </c>
      <c r="C46" s="25" t="s">
        <v>18</v>
      </c>
      <c r="D46" s="26" t="s">
        <v>19</v>
      </c>
      <c r="E46" s="26" t="str">
        <f t="shared" ref="E46:J46" si="21">E18</f>
        <v>TSQA</v>
      </c>
      <c r="F46" s="26" t="str">
        <f t="shared" si="21"/>
        <v>TSQV</v>
      </c>
      <c r="G46" s="26" t="str">
        <f t="shared" si="21"/>
        <v>OT1</v>
      </c>
      <c r="H46" s="26" t="str">
        <f t="shared" si="21"/>
        <v>QE +</v>
      </c>
      <c r="I46" s="30" t="str">
        <f t="shared" si="21"/>
        <v>Fusion</v>
      </c>
      <c r="J46" s="30" t="str">
        <f t="shared" si="21"/>
        <v>Lumos</v>
      </c>
      <c r="L46" s="28" t="s">
        <v>26</v>
      </c>
      <c r="M46" s="28" t="s">
        <v>27</v>
      </c>
      <c r="N46" s="28" t="s">
        <v>27</v>
      </c>
      <c r="O46" s="28" t="s">
        <v>27</v>
      </c>
      <c r="P46" s="28" t="s">
        <v>27</v>
      </c>
      <c r="Q46" s="28" t="s">
        <v>27</v>
      </c>
      <c r="R46" s="28" t="s">
        <v>27</v>
      </c>
      <c r="T46" s="28" t="s">
        <v>26</v>
      </c>
      <c r="U46" s="28" t="s">
        <v>27</v>
      </c>
      <c r="V46" s="28" t="s">
        <v>27</v>
      </c>
      <c r="W46" s="28" t="s">
        <v>27</v>
      </c>
      <c r="X46" s="28" t="s">
        <v>27</v>
      </c>
      <c r="Y46" s="28" t="s">
        <v>27</v>
      </c>
      <c r="Z46" s="28" t="s">
        <v>27</v>
      </c>
    </row>
    <row r="47" spans="1:26" x14ac:dyDescent="0.25">
      <c r="B47" s="76"/>
      <c r="C47" s="77"/>
      <c r="D47" s="77"/>
      <c r="E47" s="77"/>
      <c r="F47" s="77"/>
      <c r="G47" s="77"/>
      <c r="H47" s="77"/>
      <c r="I47" s="78"/>
      <c r="J47" s="78"/>
      <c r="L47" s="35">
        <v>1</v>
      </c>
      <c r="M47" s="79">
        <f t="shared" ref="M47:R47" si="22">E48</f>
        <v>14</v>
      </c>
      <c r="N47" s="79">
        <f t="shared" si="22"/>
        <v>28</v>
      </c>
      <c r="O47" s="79">
        <f t="shared" si="22"/>
        <v>28</v>
      </c>
      <c r="P47" s="79">
        <f t="shared" si="22"/>
        <v>50</v>
      </c>
      <c r="Q47" s="79">
        <f t="shared" si="22"/>
        <v>50</v>
      </c>
      <c r="R47" s="79">
        <f t="shared" si="22"/>
        <v>50</v>
      </c>
      <c r="T47" s="35">
        <v>1</v>
      </c>
      <c r="U47" s="37">
        <f t="shared" ref="U47:Z70" si="23">M47/$T47</f>
        <v>14</v>
      </c>
      <c r="V47" s="37">
        <f t="shared" si="23"/>
        <v>28</v>
      </c>
      <c r="W47" s="37">
        <f t="shared" si="23"/>
        <v>28</v>
      </c>
      <c r="X47" s="37">
        <f t="shared" si="23"/>
        <v>50</v>
      </c>
      <c r="Y47" s="37">
        <f t="shared" si="23"/>
        <v>50</v>
      </c>
      <c r="Z47" s="37">
        <f t="shared" si="23"/>
        <v>50</v>
      </c>
    </row>
    <row r="48" spans="1:26" x14ac:dyDescent="0.25">
      <c r="B48" s="45" t="s">
        <v>28</v>
      </c>
      <c r="C48" s="46" t="str">
        <f>C20</f>
        <v>Hourly Rate</v>
      </c>
      <c r="D48" s="45">
        <v>1</v>
      </c>
      <c r="E48" s="42">
        <v>14</v>
      </c>
      <c r="F48" s="42">
        <v>28</v>
      </c>
      <c r="G48" s="42">
        <v>28</v>
      </c>
      <c r="H48" s="42">
        <v>50</v>
      </c>
      <c r="I48" s="42">
        <v>50</v>
      </c>
      <c r="J48" s="42">
        <v>50</v>
      </c>
      <c r="L48" s="35">
        <v>2</v>
      </c>
      <c r="M48" s="79">
        <f t="shared" ref="M48:R49" si="24">$L48*M$47</f>
        <v>28</v>
      </c>
      <c r="N48" s="79">
        <f t="shared" si="24"/>
        <v>56</v>
      </c>
      <c r="O48" s="79">
        <f t="shared" si="24"/>
        <v>56</v>
      </c>
      <c r="P48" s="79">
        <f t="shared" si="24"/>
        <v>100</v>
      </c>
      <c r="Q48" s="79">
        <f t="shared" si="24"/>
        <v>100</v>
      </c>
      <c r="R48" s="79">
        <f t="shared" si="24"/>
        <v>100</v>
      </c>
      <c r="T48" s="35">
        <v>2</v>
      </c>
      <c r="U48" s="37">
        <f t="shared" si="23"/>
        <v>14</v>
      </c>
      <c r="V48" s="37">
        <f t="shared" si="23"/>
        <v>28</v>
      </c>
      <c r="W48" s="37">
        <f t="shared" si="23"/>
        <v>28</v>
      </c>
      <c r="X48" s="37">
        <f t="shared" si="23"/>
        <v>50</v>
      </c>
      <c r="Y48" s="37">
        <f t="shared" si="23"/>
        <v>50</v>
      </c>
      <c r="Z48" s="37">
        <f t="shared" si="23"/>
        <v>50</v>
      </c>
    </row>
    <row r="49" spans="2:26" x14ac:dyDescent="0.25">
      <c r="B49" s="38" t="s">
        <v>30</v>
      </c>
      <c r="C49" s="39" t="str">
        <f>C21</f>
        <v>Half Day block (9am-1pm or 1pm-5pm) 4hrs</v>
      </c>
      <c r="D49" s="38">
        <v>4</v>
      </c>
      <c r="E49" s="42">
        <v>44</v>
      </c>
      <c r="F49" s="42">
        <v>100</v>
      </c>
      <c r="G49" s="42">
        <v>100</v>
      </c>
      <c r="H49" s="42">
        <v>160</v>
      </c>
      <c r="I49" s="42">
        <v>160</v>
      </c>
      <c r="J49" s="42">
        <v>160</v>
      </c>
      <c r="L49" s="35">
        <v>3</v>
      </c>
      <c r="M49" s="79">
        <f t="shared" si="24"/>
        <v>42</v>
      </c>
      <c r="N49" s="79">
        <f t="shared" si="24"/>
        <v>84</v>
      </c>
      <c r="O49" s="79">
        <f t="shared" si="24"/>
        <v>84</v>
      </c>
      <c r="P49" s="79">
        <f t="shared" si="24"/>
        <v>150</v>
      </c>
      <c r="Q49" s="79">
        <f t="shared" si="24"/>
        <v>150</v>
      </c>
      <c r="R49" s="79">
        <f t="shared" si="24"/>
        <v>150</v>
      </c>
      <c r="T49" s="35">
        <v>3</v>
      </c>
      <c r="U49" s="37">
        <f t="shared" si="23"/>
        <v>14</v>
      </c>
      <c r="V49" s="37">
        <f t="shared" si="23"/>
        <v>28</v>
      </c>
      <c r="W49" s="37">
        <f t="shared" si="23"/>
        <v>28</v>
      </c>
      <c r="X49" s="37">
        <f t="shared" si="23"/>
        <v>50</v>
      </c>
      <c r="Y49" s="37">
        <f t="shared" si="23"/>
        <v>50</v>
      </c>
      <c r="Z49" s="37">
        <f t="shared" si="23"/>
        <v>50</v>
      </c>
    </row>
    <row r="50" spans="2:26" x14ac:dyDescent="0.25">
      <c r="B50" s="38" t="s">
        <v>32</v>
      </c>
      <c r="C50" s="39" t="str">
        <f>C22</f>
        <v>Whole Day block (9am-5pm) 8 hrs</v>
      </c>
      <c r="D50" s="38">
        <v>8</v>
      </c>
      <c r="E50" s="42">
        <v>88</v>
      </c>
      <c r="F50" s="42">
        <v>184</v>
      </c>
      <c r="G50" s="42">
        <v>184</v>
      </c>
      <c r="H50" s="42">
        <v>300</v>
      </c>
      <c r="I50" s="42">
        <v>300</v>
      </c>
      <c r="J50" s="42">
        <v>300</v>
      </c>
      <c r="L50" s="28">
        <v>4</v>
      </c>
      <c r="M50" s="80">
        <f t="shared" ref="M50:R50" si="25">E49</f>
        <v>44</v>
      </c>
      <c r="N50" s="80">
        <f t="shared" si="25"/>
        <v>100</v>
      </c>
      <c r="O50" s="80">
        <f t="shared" si="25"/>
        <v>100</v>
      </c>
      <c r="P50" s="80">
        <f t="shared" si="25"/>
        <v>160</v>
      </c>
      <c r="Q50" s="80">
        <f t="shared" si="25"/>
        <v>160</v>
      </c>
      <c r="R50" s="80">
        <f t="shared" si="25"/>
        <v>160</v>
      </c>
      <c r="T50" s="28">
        <v>4</v>
      </c>
      <c r="U50" s="44">
        <f t="shared" si="23"/>
        <v>11</v>
      </c>
      <c r="V50" s="44">
        <f t="shared" si="23"/>
        <v>25</v>
      </c>
      <c r="W50" s="44">
        <f t="shared" si="23"/>
        <v>25</v>
      </c>
      <c r="X50" s="44">
        <f t="shared" si="23"/>
        <v>40</v>
      </c>
      <c r="Y50" s="44">
        <f t="shared" si="23"/>
        <v>40</v>
      </c>
      <c r="Z50" s="44">
        <f t="shared" si="23"/>
        <v>40</v>
      </c>
    </row>
    <row r="51" spans="2:26" x14ac:dyDescent="0.25">
      <c r="B51" s="38" t="s">
        <v>34</v>
      </c>
      <c r="C51" s="39" t="str">
        <f>C23</f>
        <v>Over Night block (5pm-9am) 16 hrs</v>
      </c>
      <c r="D51" s="40">
        <v>16</v>
      </c>
      <c r="E51" s="42">
        <v>130</v>
      </c>
      <c r="F51" s="42">
        <v>268</v>
      </c>
      <c r="G51" s="42">
        <v>268</v>
      </c>
      <c r="H51" s="42">
        <v>450</v>
      </c>
      <c r="I51" s="42">
        <v>450</v>
      </c>
      <c r="J51" s="42">
        <v>450</v>
      </c>
      <c r="L51" s="35">
        <v>5</v>
      </c>
      <c r="M51" s="79">
        <f>IF(M50+M$47&gt;=M$54,M$54,M50+M$47)</f>
        <v>58</v>
      </c>
      <c r="N51" s="79">
        <f t="shared" ref="N51:R53" si="26">IF(N50+N$47&gt;=N$54,N$54,N50+N$47)</f>
        <v>128</v>
      </c>
      <c r="O51" s="79">
        <f t="shared" si="26"/>
        <v>128</v>
      </c>
      <c r="P51" s="79">
        <f t="shared" si="26"/>
        <v>210</v>
      </c>
      <c r="Q51" s="79">
        <f t="shared" si="26"/>
        <v>210</v>
      </c>
      <c r="R51" s="79">
        <f t="shared" si="26"/>
        <v>210</v>
      </c>
      <c r="T51" s="35">
        <v>5</v>
      </c>
      <c r="U51" s="37">
        <f t="shared" si="23"/>
        <v>11.6</v>
      </c>
      <c r="V51" s="37">
        <f t="shared" si="23"/>
        <v>25.6</v>
      </c>
      <c r="W51" s="37">
        <f t="shared" si="23"/>
        <v>25.6</v>
      </c>
      <c r="X51" s="37">
        <f t="shared" si="23"/>
        <v>42</v>
      </c>
      <c r="Y51" s="37">
        <f t="shared" si="23"/>
        <v>42</v>
      </c>
      <c r="Z51" s="37">
        <f t="shared" si="23"/>
        <v>42</v>
      </c>
    </row>
    <row r="52" spans="2:26" x14ac:dyDescent="0.25">
      <c r="B52" s="45" t="s">
        <v>36</v>
      </c>
      <c r="C52" s="39" t="str">
        <f>C24</f>
        <v>consecutive 24hr block (9am-9am)</v>
      </c>
      <c r="D52" s="45">
        <v>24</v>
      </c>
      <c r="E52" s="42">
        <v>180</v>
      </c>
      <c r="F52" s="42">
        <v>368</v>
      </c>
      <c r="G52" s="42">
        <v>368</v>
      </c>
      <c r="H52" s="42">
        <v>640</v>
      </c>
      <c r="I52" s="42">
        <v>640</v>
      </c>
      <c r="J52" s="42">
        <v>640</v>
      </c>
      <c r="L52" s="35">
        <v>6</v>
      </c>
      <c r="M52" s="79">
        <f>IF(M51+M$47&gt;=M$54,M$54,M51+M$47)</f>
        <v>72</v>
      </c>
      <c r="N52" s="79">
        <f t="shared" si="26"/>
        <v>156</v>
      </c>
      <c r="O52" s="79">
        <f t="shared" si="26"/>
        <v>156</v>
      </c>
      <c r="P52" s="79">
        <f t="shared" si="26"/>
        <v>260</v>
      </c>
      <c r="Q52" s="79">
        <f t="shared" si="26"/>
        <v>260</v>
      </c>
      <c r="R52" s="79">
        <f t="shared" si="26"/>
        <v>260</v>
      </c>
      <c r="T52" s="35">
        <v>6</v>
      </c>
      <c r="U52" s="37">
        <f t="shared" si="23"/>
        <v>12</v>
      </c>
      <c r="V52" s="37">
        <f t="shared" si="23"/>
        <v>26</v>
      </c>
      <c r="W52" s="37">
        <f t="shared" si="23"/>
        <v>26</v>
      </c>
      <c r="X52" s="37">
        <f t="shared" si="23"/>
        <v>43.333333333333336</v>
      </c>
      <c r="Y52" s="37">
        <f t="shared" si="23"/>
        <v>43.333333333333336</v>
      </c>
      <c r="Z52" s="37">
        <f t="shared" si="23"/>
        <v>43.333333333333336</v>
      </c>
    </row>
    <row r="53" spans="2:26" x14ac:dyDescent="0.25">
      <c r="B53" s="47"/>
      <c r="C53" s="48"/>
      <c r="D53" s="47"/>
      <c r="E53" s="49"/>
      <c r="F53" s="49"/>
      <c r="G53" s="49"/>
      <c r="H53" s="49"/>
      <c r="I53" s="49"/>
      <c r="J53" s="49"/>
      <c r="L53" s="35">
        <v>7</v>
      </c>
      <c r="M53" s="79">
        <f>IF(M52+M$47&gt;=M$54,M$54,M52+M$47)</f>
        <v>86</v>
      </c>
      <c r="N53" s="79">
        <f t="shared" si="26"/>
        <v>184</v>
      </c>
      <c r="O53" s="79">
        <f t="shared" si="26"/>
        <v>184</v>
      </c>
      <c r="P53" s="79">
        <f t="shared" si="26"/>
        <v>300</v>
      </c>
      <c r="Q53" s="79">
        <f t="shared" si="26"/>
        <v>300</v>
      </c>
      <c r="R53" s="79">
        <f t="shared" si="26"/>
        <v>300</v>
      </c>
      <c r="T53" s="35">
        <v>7</v>
      </c>
      <c r="U53" s="37">
        <f t="shared" si="23"/>
        <v>12.285714285714286</v>
      </c>
      <c r="V53" s="37">
        <f t="shared" si="23"/>
        <v>26.285714285714285</v>
      </c>
      <c r="W53" s="37">
        <f t="shared" si="23"/>
        <v>26.285714285714285</v>
      </c>
      <c r="X53" s="37">
        <f t="shared" si="23"/>
        <v>42.857142857142854</v>
      </c>
      <c r="Y53" s="37">
        <f t="shared" si="23"/>
        <v>42.857142857142854</v>
      </c>
      <c r="Z53" s="37">
        <f t="shared" si="23"/>
        <v>42.857142857142854</v>
      </c>
    </row>
    <row r="54" spans="2:26" ht="15.75" x14ac:dyDescent="0.25">
      <c r="B54" s="47"/>
      <c r="C54" s="50" t="s">
        <v>38</v>
      </c>
      <c r="D54" s="51">
        <v>25</v>
      </c>
      <c r="E54" s="52"/>
      <c r="F54" s="49"/>
      <c r="G54" s="49"/>
      <c r="H54" s="49"/>
      <c r="I54" s="49"/>
      <c r="J54" s="49"/>
      <c r="L54" s="28">
        <v>8</v>
      </c>
      <c r="M54" s="80">
        <f t="shared" ref="M54:R54" si="27">E50</f>
        <v>88</v>
      </c>
      <c r="N54" s="80">
        <f t="shared" si="27"/>
        <v>184</v>
      </c>
      <c r="O54" s="80">
        <f t="shared" si="27"/>
        <v>184</v>
      </c>
      <c r="P54" s="80">
        <f t="shared" si="27"/>
        <v>300</v>
      </c>
      <c r="Q54" s="80">
        <f t="shared" si="27"/>
        <v>300</v>
      </c>
      <c r="R54" s="80">
        <f t="shared" si="27"/>
        <v>300</v>
      </c>
      <c r="T54" s="28">
        <v>8</v>
      </c>
      <c r="U54" s="44">
        <f t="shared" si="23"/>
        <v>11</v>
      </c>
      <c r="V54" s="44">
        <f t="shared" si="23"/>
        <v>23</v>
      </c>
      <c r="W54" s="44">
        <f t="shared" si="23"/>
        <v>23</v>
      </c>
      <c r="X54" s="44">
        <f t="shared" si="23"/>
        <v>37.5</v>
      </c>
      <c r="Y54" s="44">
        <f t="shared" si="23"/>
        <v>37.5</v>
      </c>
      <c r="Z54" s="44">
        <f t="shared" si="23"/>
        <v>37.5</v>
      </c>
    </row>
    <row r="55" spans="2:26" x14ac:dyDescent="0.25">
      <c r="B55" s="47"/>
      <c r="C55" s="53" t="s">
        <v>39</v>
      </c>
      <c r="D55" s="54">
        <f>ROUNDDOWN(D54/24,0)</f>
        <v>1</v>
      </c>
      <c r="E55" s="55">
        <f t="shared" ref="E55:J55" si="28">(ROUNDDOWN($D54/24,0))*E52</f>
        <v>180</v>
      </c>
      <c r="F55" s="55">
        <f t="shared" si="28"/>
        <v>368</v>
      </c>
      <c r="G55" s="55">
        <f t="shared" si="28"/>
        <v>368</v>
      </c>
      <c r="H55" s="55">
        <f t="shared" si="28"/>
        <v>640</v>
      </c>
      <c r="I55" s="55">
        <f t="shared" si="28"/>
        <v>640</v>
      </c>
      <c r="J55" s="55">
        <f t="shared" si="28"/>
        <v>640</v>
      </c>
      <c r="L55" s="35">
        <v>9</v>
      </c>
      <c r="M55" s="79">
        <f t="shared" ref="M55:R61" si="29">IF(M54+M$47&gt;=M$62,M$62,M54+M$47)</f>
        <v>102</v>
      </c>
      <c r="N55" s="79">
        <f t="shared" si="29"/>
        <v>212</v>
      </c>
      <c r="O55" s="79">
        <f t="shared" si="29"/>
        <v>212</v>
      </c>
      <c r="P55" s="79">
        <f t="shared" si="29"/>
        <v>350</v>
      </c>
      <c r="Q55" s="79">
        <f t="shared" si="29"/>
        <v>350</v>
      </c>
      <c r="R55" s="79">
        <f t="shared" si="29"/>
        <v>350</v>
      </c>
      <c r="T55" s="35">
        <v>9</v>
      </c>
      <c r="U55" s="37">
        <f t="shared" si="23"/>
        <v>11.333333333333334</v>
      </c>
      <c r="V55" s="37">
        <f t="shared" si="23"/>
        <v>23.555555555555557</v>
      </c>
      <c r="W55" s="37">
        <f t="shared" si="23"/>
        <v>23.555555555555557</v>
      </c>
      <c r="X55" s="37">
        <f t="shared" si="23"/>
        <v>38.888888888888886</v>
      </c>
      <c r="Y55" s="37">
        <f t="shared" si="23"/>
        <v>38.888888888888886</v>
      </c>
      <c r="Z55" s="37">
        <f t="shared" si="23"/>
        <v>38.888888888888886</v>
      </c>
    </row>
    <row r="56" spans="2:26" ht="15.75" thickBot="1" x14ac:dyDescent="0.3">
      <c r="B56" s="47"/>
      <c r="C56" s="56" t="s">
        <v>40</v>
      </c>
      <c r="D56" s="57">
        <f>D54-(ROUNDDOWN(D54/24,0)*24)</f>
        <v>1</v>
      </c>
      <c r="E56" s="58">
        <f t="shared" ref="E56:J56" si="30">IF($D56=$L47,M47,0)+IF($D56=$L48,M48,0)+IF($D56=$L49,M49,0)+IF($D56=$L50,M50,0)+IF($D56=$L51,M51,0)+IF($D56=$L52,M52,0)+IF($D56=$L53,M53,0)+IF($D56=$L54,M54,0)+IF($D56=$L55,M55,0)+IF($D56=$L56,M56,0)+IF($D56=$L57,M57,0)+IF($D56=$L58,M58,0)+IF($D56=$L59,M59,0)+IF($D56=$L60,M60,0)+IF($D56=$L61,M61,0)+IF($D56=$L62,M62,0)+IF($D56=$L63,M63,0)+IF($D56=$L64,M64,0)+IF($D56=$L65,M65,0)+IF($D56=$L66,M66,0)+IF($D56=$L67,M67,0)+IF($D56=$L68,M68,0)+IF($D56=$L69,M69,0)</f>
        <v>14</v>
      </c>
      <c r="F56" s="58">
        <f t="shared" si="30"/>
        <v>28</v>
      </c>
      <c r="G56" s="58">
        <f t="shared" si="30"/>
        <v>28</v>
      </c>
      <c r="H56" s="58">
        <f t="shared" si="30"/>
        <v>50</v>
      </c>
      <c r="I56" s="58">
        <f t="shared" si="30"/>
        <v>50</v>
      </c>
      <c r="J56" s="58">
        <f t="shared" si="30"/>
        <v>50</v>
      </c>
      <c r="L56" s="35">
        <v>10</v>
      </c>
      <c r="M56" s="79">
        <f t="shared" si="29"/>
        <v>116</v>
      </c>
      <c r="N56" s="79">
        <f t="shared" si="29"/>
        <v>240</v>
      </c>
      <c r="O56" s="79">
        <f t="shared" si="29"/>
        <v>240</v>
      </c>
      <c r="P56" s="79">
        <f t="shared" si="29"/>
        <v>400</v>
      </c>
      <c r="Q56" s="79">
        <f t="shared" si="29"/>
        <v>400</v>
      </c>
      <c r="R56" s="79">
        <f t="shared" si="29"/>
        <v>400</v>
      </c>
      <c r="T56" s="35">
        <v>10</v>
      </c>
      <c r="U56" s="37">
        <f t="shared" si="23"/>
        <v>11.6</v>
      </c>
      <c r="V56" s="37">
        <f t="shared" si="23"/>
        <v>24</v>
      </c>
      <c r="W56" s="37">
        <f t="shared" si="23"/>
        <v>24</v>
      </c>
      <c r="X56" s="37">
        <f t="shared" si="23"/>
        <v>40</v>
      </c>
      <c r="Y56" s="37">
        <f t="shared" si="23"/>
        <v>40</v>
      </c>
      <c r="Z56" s="37">
        <f t="shared" si="23"/>
        <v>40</v>
      </c>
    </row>
    <row r="57" spans="2:26" ht="15.75" thickBot="1" x14ac:dyDescent="0.3">
      <c r="B57" s="47"/>
      <c r="C57" s="59" t="s">
        <v>41</v>
      </c>
      <c r="D57" s="60"/>
      <c r="E57" s="61">
        <f t="shared" ref="E57:J57" si="31">E55+E56</f>
        <v>194</v>
      </c>
      <c r="F57" s="61">
        <f t="shared" si="31"/>
        <v>396</v>
      </c>
      <c r="G57" s="61">
        <f t="shared" si="31"/>
        <v>396</v>
      </c>
      <c r="H57" s="61">
        <f t="shared" si="31"/>
        <v>690</v>
      </c>
      <c r="I57" s="61">
        <f t="shared" si="31"/>
        <v>690</v>
      </c>
      <c r="J57" s="61">
        <f t="shared" si="31"/>
        <v>690</v>
      </c>
      <c r="L57" s="35">
        <v>11</v>
      </c>
      <c r="M57" s="79">
        <f t="shared" si="29"/>
        <v>130</v>
      </c>
      <c r="N57" s="79">
        <f t="shared" si="29"/>
        <v>268</v>
      </c>
      <c r="O57" s="79">
        <f t="shared" si="29"/>
        <v>268</v>
      </c>
      <c r="P57" s="79">
        <f t="shared" si="29"/>
        <v>450</v>
      </c>
      <c r="Q57" s="79">
        <f t="shared" si="29"/>
        <v>450</v>
      </c>
      <c r="R57" s="79">
        <f t="shared" si="29"/>
        <v>450</v>
      </c>
      <c r="T57" s="35">
        <v>11</v>
      </c>
      <c r="U57" s="37">
        <f t="shared" si="23"/>
        <v>11.818181818181818</v>
      </c>
      <c r="V57" s="37">
        <f t="shared" si="23"/>
        <v>24.363636363636363</v>
      </c>
      <c r="W57" s="37">
        <f t="shared" si="23"/>
        <v>24.363636363636363</v>
      </c>
      <c r="X57" s="37">
        <f t="shared" si="23"/>
        <v>40.909090909090907</v>
      </c>
      <c r="Y57" s="37">
        <f t="shared" si="23"/>
        <v>40.909090909090907</v>
      </c>
      <c r="Z57" s="37">
        <f t="shared" si="23"/>
        <v>40.909090909090907</v>
      </c>
    </row>
    <row r="58" spans="2:26" ht="15.75" thickTop="1" x14ac:dyDescent="0.25">
      <c r="B58" s="47"/>
      <c r="C58" s="48"/>
      <c r="D58" s="47"/>
      <c r="E58" s="81"/>
      <c r="F58" s="81"/>
      <c r="H58" s="81"/>
      <c r="I58" s="81"/>
      <c r="J58" s="81"/>
      <c r="L58" s="35">
        <v>12</v>
      </c>
      <c r="M58" s="79">
        <f t="shared" si="29"/>
        <v>130</v>
      </c>
      <c r="N58" s="79">
        <f t="shared" si="29"/>
        <v>268</v>
      </c>
      <c r="O58" s="79">
        <f t="shared" si="29"/>
        <v>268</v>
      </c>
      <c r="P58" s="79">
        <f t="shared" si="29"/>
        <v>450</v>
      </c>
      <c r="Q58" s="79">
        <f t="shared" si="29"/>
        <v>450</v>
      </c>
      <c r="R58" s="79">
        <f t="shared" si="29"/>
        <v>450</v>
      </c>
      <c r="T58" s="35">
        <v>12</v>
      </c>
      <c r="U58" s="37">
        <f t="shared" si="23"/>
        <v>10.833333333333334</v>
      </c>
      <c r="V58" s="37">
        <f t="shared" si="23"/>
        <v>22.333333333333332</v>
      </c>
      <c r="W58" s="37">
        <f t="shared" si="23"/>
        <v>22.333333333333332</v>
      </c>
      <c r="X58" s="37">
        <f t="shared" si="23"/>
        <v>37.5</v>
      </c>
      <c r="Y58" s="37">
        <f t="shared" si="23"/>
        <v>37.5</v>
      </c>
      <c r="Z58" s="37">
        <f t="shared" si="23"/>
        <v>37.5</v>
      </c>
    </row>
    <row r="59" spans="2:26" ht="15" customHeight="1" x14ac:dyDescent="0.25">
      <c r="B59" s="225"/>
      <c r="C59" s="225"/>
      <c r="D59" s="225"/>
      <c r="E59" s="224"/>
      <c r="F59" s="224"/>
      <c r="G59" s="224"/>
      <c r="H59" s="224"/>
      <c r="I59" s="224"/>
      <c r="J59" s="224"/>
      <c r="L59" s="35">
        <v>13</v>
      </c>
      <c r="M59" s="79">
        <f t="shared" si="29"/>
        <v>130</v>
      </c>
      <c r="N59" s="79">
        <f t="shared" si="29"/>
        <v>268</v>
      </c>
      <c r="O59" s="79">
        <f t="shared" si="29"/>
        <v>268</v>
      </c>
      <c r="P59" s="79">
        <f t="shared" si="29"/>
        <v>450</v>
      </c>
      <c r="Q59" s="79">
        <f t="shared" si="29"/>
        <v>450</v>
      </c>
      <c r="R59" s="79">
        <f t="shared" si="29"/>
        <v>450</v>
      </c>
      <c r="T59" s="35">
        <v>13</v>
      </c>
      <c r="U59" s="37">
        <f t="shared" si="23"/>
        <v>10</v>
      </c>
      <c r="V59" s="37">
        <f t="shared" si="23"/>
        <v>20.615384615384617</v>
      </c>
      <c r="W59" s="37">
        <f t="shared" si="23"/>
        <v>20.615384615384617</v>
      </c>
      <c r="X59" s="37">
        <f t="shared" si="23"/>
        <v>34.615384615384613</v>
      </c>
      <c r="Y59" s="37">
        <f t="shared" si="23"/>
        <v>34.615384615384613</v>
      </c>
      <c r="Z59" s="37">
        <f t="shared" si="23"/>
        <v>34.615384615384613</v>
      </c>
    </row>
    <row r="60" spans="2:26" x14ac:dyDescent="0.25">
      <c r="B60" s="225"/>
      <c r="C60" s="225"/>
      <c r="D60" s="225"/>
      <c r="E60" s="224"/>
      <c r="F60" s="224"/>
      <c r="G60" s="224"/>
      <c r="H60" s="224"/>
      <c r="I60" s="224"/>
      <c r="J60" s="224"/>
      <c r="L60" s="35">
        <v>14</v>
      </c>
      <c r="M60" s="79">
        <f t="shared" si="29"/>
        <v>130</v>
      </c>
      <c r="N60" s="79">
        <f t="shared" si="29"/>
        <v>268</v>
      </c>
      <c r="O60" s="79">
        <f t="shared" si="29"/>
        <v>268</v>
      </c>
      <c r="P60" s="79">
        <f t="shared" si="29"/>
        <v>450</v>
      </c>
      <c r="Q60" s="79">
        <f t="shared" si="29"/>
        <v>450</v>
      </c>
      <c r="R60" s="79">
        <f t="shared" si="29"/>
        <v>450</v>
      </c>
      <c r="T60" s="35">
        <v>14</v>
      </c>
      <c r="U60" s="37">
        <f t="shared" si="23"/>
        <v>9.2857142857142865</v>
      </c>
      <c r="V60" s="37">
        <f t="shared" si="23"/>
        <v>19.142857142857142</v>
      </c>
      <c r="W60" s="37">
        <f t="shared" si="23"/>
        <v>19.142857142857142</v>
      </c>
      <c r="X60" s="37">
        <f t="shared" si="23"/>
        <v>32.142857142857146</v>
      </c>
      <c r="Y60" s="37">
        <f t="shared" si="23"/>
        <v>32.142857142857146</v>
      </c>
      <c r="Z60" s="37">
        <f t="shared" si="23"/>
        <v>32.142857142857146</v>
      </c>
    </row>
    <row r="61" spans="2:26" ht="15" customHeight="1" x14ac:dyDescent="0.25">
      <c r="B61" s="225"/>
      <c r="C61" s="225"/>
      <c r="D61" s="225"/>
      <c r="E61" s="224"/>
      <c r="F61" s="224"/>
      <c r="G61" s="224"/>
      <c r="H61" s="224"/>
      <c r="I61" s="224"/>
      <c r="J61" s="224"/>
      <c r="L61" s="35">
        <v>15</v>
      </c>
      <c r="M61" s="79">
        <f t="shared" si="29"/>
        <v>130</v>
      </c>
      <c r="N61" s="79">
        <f t="shared" si="29"/>
        <v>268</v>
      </c>
      <c r="O61" s="79">
        <f t="shared" si="29"/>
        <v>268</v>
      </c>
      <c r="P61" s="79">
        <f t="shared" si="29"/>
        <v>450</v>
      </c>
      <c r="Q61" s="79">
        <f t="shared" si="29"/>
        <v>450</v>
      </c>
      <c r="R61" s="79">
        <f t="shared" si="29"/>
        <v>450</v>
      </c>
      <c r="T61" s="35">
        <v>15</v>
      </c>
      <c r="U61" s="37">
        <f t="shared" si="23"/>
        <v>8.6666666666666661</v>
      </c>
      <c r="V61" s="37">
        <f t="shared" si="23"/>
        <v>17.866666666666667</v>
      </c>
      <c r="W61" s="37">
        <f t="shared" si="23"/>
        <v>17.866666666666667</v>
      </c>
      <c r="X61" s="37">
        <f t="shared" si="23"/>
        <v>30</v>
      </c>
      <c r="Y61" s="37">
        <f t="shared" si="23"/>
        <v>30</v>
      </c>
      <c r="Z61" s="37">
        <f t="shared" si="23"/>
        <v>30</v>
      </c>
    </row>
    <row r="62" spans="2:26" x14ac:dyDescent="0.25">
      <c r="B62" s="225"/>
      <c r="C62" s="225"/>
      <c r="D62" s="225"/>
      <c r="E62" s="224"/>
      <c r="F62" s="224"/>
      <c r="G62" s="224"/>
      <c r="H62" s="224"/>
      <c r="I62" s="224"/>
      <c r="J62" s="224"/>
      <c r="L62" s="28">
        <v>16</v>
      </c>
      <c r="M62" s="80">
        <f t="shared" ref="M62:R62" si="32">E51</f>
        <v>130</v>
      </c>
      <c r="N62" s="80">
        <f t="shared" si="32"/>
        <v>268</v>
      </c>
      <c r="O62" s="80">
        <f t="shared" si="32"/>
        <v>268</v>
      </c>
      <c r="P62" s="80">
        <f t="shared" si="32"/>
        <v>450</v>
      </c>
      <c r="Q62" s="80">
        <f t="shared" si="32"/>
        <v>450</v>
      </c>
      <c r="R62" s="80">
        <f t="shared" si="32"/>
        <v>450</v>
      </c>
      <c r="T62" s="28">
        <v>16</v>
      </c>
      <c r="U62" s="44">
        <f t="shared" si="23"/>
        <v>8.125</v>
      </c>
      <c r="V62" s="44">
        <f t="shared" si="23"/>
        <v>16.75</v>
      </c>
      <c r="W62" s="44">
        <f t="shared" si="23"/>
        <v>16.75</v>
      </c>
      <c r="X62" s="44">
        <f t="shared" si="23"/>
        <v>28.125</v>
      </c>
      <c r="Y62" s="44">
        <f t="shared" si="23"/>
        <v>28.125</v>
      </c>
      <c r="Z62" s="44">
        <f t="shared" si="23"/>
        <v>28.125</v>
      </c>
    </row>
    <row r="63" spans="2:26" x14ac:dyDescent="0.25">
      <c r="B63" s="47"/>
      <c r="C63" s="48"/>
      <c r="D63" s="47"/>
      <c r="E63" s="81"/>
      <c r="F63" s="81"/>
      <c r="G63" s="81"/>
      <c r="H63" s="81"/>
      <c r="I63" s="81"/>
      <c r="J63" s="81"/>
      <c r="L63" s="35">
        <v>17</v>
      </c>
      <c r="M63" s="79">
        <f>IF(M62+M$47&gt;=M$66,M$66,M62+M$47)</f>
        <v>144</v>
      </c>
      <c r="N63" s="79">
        <f t="shared" ref="N63:R65" si="33">IF(N62+N$47&gt;=N$66,N$66,N62+N$47)</f>
        <v>296</v>
      </c>
      <c r="O63" s="79">
        <f t="shared" si="33"/>
        <v>296</v>
      </c>
      <c r="P63" s="79">
        <f t="shared" si="33"/>
        <v>500</v>
      </c>
      <c r="Q63" s="79">
        <f t="shared" si="33"/>
        <v>500</v>
      </c>
      <c r="R63" s="79">
        <f t="shared" si="33"/>
        <v>500</v>
      </c>
      <c r="T63" s="35">
        <v>17</v>
      </c>
      <c r="U63" s="37">
        <f t="shared" si="23"/>
        <v>8.4705882352941178</v>
      </c>
      <c r="V63" s="37">
        <f t="shared" si="23"/>
        <v>17.411764705882351</v>
      </c>
      <c r="W63" s="37">
        <f t="shared" si="23"/>
        <v>17.411764705882351</v>
      </c>
      <c r="X63" s="37">
        <f t="shared" si="23"/>
        <v>29.411764705882351</v>
      </c>
      <c r="Y63" s="37">
        <f t="shared" si="23"/>
        <v>29.411764705882351</v>
      </c>
      <c r="Z63" s="37">
        <f t="shared" si="23"/>
        <v>29.411764705882351</v>
      </c>
    </row>
    <row r="64" spans="2:26" x14ac:dyDescent="0.25">
      <c r="B64" s="47"/>
      <c r="C64" s="48"/>
      <c r="D64" s="47"/>
      <c r="E64" s="81"/>
      <c r="F64" s="81"/>
      <c r="G64" s="81"/>
      <c r="H64" s="81"/>
      <c r="I64" s="81"/>
      <c r="J64" s="81"/>
      <c r="L64" s="35">
        <v>18</v>
      </c>
      <c r="M64" s="79">
        <f>IF(M63+M$47&gt;=M$66,M$66,M63+M$47)</f>
        <v>158</v>
      </c>
      <c r="N64" s="79">
        <f t="shared" si="33"/>
        <v>324</v>
      </c>
      <c r="O64" s="79">
        <f t="shared" si="33"/>
        <v>324</v>
      </c>
      <c r="P64" s="79">
        <f t="shared" si="33"/>
        <v>550</v>
      </c>
      <c r="Q64" s="79">
        <f t="shared" si="33"/>
        <v>550</v>
      </c>
      <c r="R64" s="79">
        <f t="shared" si="33"/>
        <v>550</v>
      </c>
      <c r="T64" s="35">
        <v>18</v>
      </c>
      <c r="U64" s="37">
        <f t="shared" si="23"/>
        <v>8.7777777777777786</v>
      </c>
      <c r="V64" s="37">
        <f t="shared" si="23"/>
        <v>18</v>
      </c>
      <c r="W64" s="37">
        <f t="shared" si="23"/>
        <v>18</v>
      </c>
      <c r="X64" s="37">
        <f t="shared" si="23"/>
        <v>30.555555555555557</v>
      </c>
      <c r="Y64" s="37">
        <f t="shared" si="23"/>
        <v>30.555555555555557</v>
      </c>
      <c r="Z64" s="37">
        <f t="shared" si="23"/>
        <v>30.555555555555557</v>
      </c>
    </row>
    <row r="65" spans="2:26" x14ac:dyDescent="0.25">
      <c r="B65" s="47"/>
      <c r="C65" s="48"/>
      <c r="D65" s="47"/>
      <c r="E65" s="81"/>
      <c r="F65" s="81"/>
      <c r="G65" s="81"/>
      <c r="H65" s="81"/>
      <c r="I65" s="81"/>
      <c r="J65" s="81"/>
      <c r="L65" s="35">
        <v>19</v>
      </c>
      <c r="M65" s="79">
        <f>IF(M64+M$47&gt;=M$66,M$66,M64+M$47)</f>
        <v>172</v>
      </c>
      <c r="N65" s="79">
        <f t="shared" si="33"/>
        <v>352</v>
      </c>
      <c r="O65" s="79">
        <f t="shared" si="33"/>
        <v>352</v>
      </c>
      <c r="P65" s="79">
        <f t="shared" si="33"/>
        <v>600</v>
      </c>
      <c r="Q65" s="79">
        <f t="shared" si="33"/>
        <v>600</v>
      </c>
      <c r="R65" s="79">
        <f t="shared" si="33"/>
        <v>600</v>
      </c>
      <c r="T65" s="35">
        <v>19</v>
      </c>
      <c r="U65" s="37">
        <f t="shared" si="23"/>
        <v>9.0526315789473681</v>
      </c>
      <c r="V65" s="37">
        <f t="shared" si="23"/>
        <v>18.526315789473685</v>
      </c>
      <c r="W65" s="37">
        <f t="shared" si="23"/>
        <v>18.526315789473685</v>
      </c>
      <c r="X65" s="37">
        <f t="shared" si="23"/>
        <v>31.578947368421051</v>
      </c>
      <c r="Y65" s="37">
        <f t="shared" si="23"/>
        <v>31.578947368421051</v>
      </c>
      <c r="Z65" s="37">
        <f t="shared" si="23"/>
        <v>31.578947368421051</v>
      </c>
    </row>
    <row r="66" spans="2:26" x14ac:dyDescent="0.25">
      <c r="B66" s="47"/>
      <c r="C66" s="48"/>
      <c r="D66" s="47"/>
      <c r="E66" s="81"/>
      <c r="F66" s="81"/>
      <c r="G66" s="81"/>
      <c r="H66" s="81"/>
      <c r="I66" s="81"/>
      <c r="J66" s="81"/>
      <c r="L66" s="64">
        <v>20</v>
      </c>
      <c r="M66" s="82">
        <f t="shared" ref="M66:R66" si="34">M62+M50</f>
        <v>174</v>
      </c>
      <c r="N66" s="82">
        <f t="shared" si="34"/>
        <v>368</v>
      </c>
      <c r="O66" s="82">
        <f t="shared" si="34"/>
        <v>368</v>
      </c>
      <c r="P66" s="82">
        <f t="shared" si="34"/>
        <v>610</v>
      </c>
      <c r="Q66" s="82">
        <f t="shared" si="34"/>
        <v>610</v>
      </c>
      <c r="R66" s="82">
        <f t="shared" si="34"/>
        <v>610</v>
      </c>
      <c r="T66" s="64">
        <v>20</v>
      </c>
      <c r="U66" s="66">
        <f t="shared" si="23"/>
        <v>8.6999999999999993</v>
      </c>
      <c r="V66" s="66">
        <f t="shared" si="23"/>
        <v>18.399999999999999</v>
      </c>
      <c r="W66" s="66">
        <f t="shared" si="23"/>
        <v>18.399999999999999</v>
      </c>
      <c r="X66" s="66">
        <f t="shared" si="23"/>
        <v>30.5</v>
      </c>
      <c r="Y66" s="66">
        <f t="shared" si="23"/>
        <v>30.5</v>
      </c>
      <c r="Z66" s="66">
        <f t="shared" si="23"/>
        <v>30.5</v>
      </c>
    </row>
    <row r="67" spans="2:26" x14ac:dyDescent="0.25">
      <c r="B67" s="47"/>
      <c r="C67" s="48"/>
      <c r="D67" s="47"/>
      <c r="E67" s="81"/>
      <c r="F67" s="81"/>
      <c r="G67" s="81"/>
      <c r="H67" s="81"/>
      <c r="I67" s="81"/>
      <c r="J67" s="81"/>
      <c r="L67" s="35">
        <v>21</v>
      </c>
      <c r="M67" s="79">
        <f>IF(M66+M$47&gt;=M$70,M$70,M66+M$47)</f>
        <v>180</v>
      </c>
      <c r="N67" s="79">
        <f t="shared" ref="N67:R69" si="35">IF(N66+N$47&gt;=N$70,N$70,N66+N$47)</f>
        <v>368</v>
      </c>
      <c r="O67" s="79">
        <f t="shared" si="35"/>
        <v>368</v>
      </c>
      <c r="P67" s="79">
        <f t="shared" si="35"/>
        <v>640</v>
      </c>
      <c r="Q67" s="79">
        <f t="shared" si="35"/>
        <v>640</v>
      </c>
      <c r="R67" s="79">
        <f t="shared" si="35"/>
        <v>640</v>
      </c>
      <c r="T67" s="35">
        <v>21</v>
      </c>
      <c r="U67" s="37">
        <f t="shared" si="23"/>
        <v>8.5714285714285712</v>
      </c>
      <c r="V67" s="37">
        <f t="shared" si="23"/>
        <v>17.523809523809526</v>
      </c>
      <c r="W67" s="37">
        <f t="shared" si="23"/>
        <v>17.523809523809526</v>
      </c>
      <c r="X67" s="37">
        <f t="shared" si="23"/>
        <v>30.476190476190474</v>
      </c>
      <c r="Y67" s="37">
        <f t="shared" si="23"/>
        <v>30.476190476190474</v>
      </c>
      <c r="Z67" s="37">
        <f t="shared" si="23"/>
        <v>30.476190476190474</v>
      </c>
    </row>
    <row r="68" spans="2:26" x14ac:dyDescent="0.25">
      <c r="B68" s="47"/>
      <c r="C68" s="48"/>
      <c r="D68" s="47"/>
      <c r="E68" s="81"/>
      <c r="F68" s="81"/>
      <c r="G68" s="81"/>
      <c r="H68" s="81"/>
      <c r="I68" s="81"/>
      <c r="J68" s="81"/>
      <c r="L68" s="35">
        <v>22</v>
      </c>
      <c r="M68" s="79">
        <f>IF(M67+M$47&gt;=M$70,M$70,M67+M$47)</f>
        <v>180</v>
      </c>
      <c r="N68" s="79">
        <f t="shared" si="35"/>
        <v>368</v>
      </c>
      <c r="O68" s="79">
        <f t="shared" si="35"/>
        <v>368</v>
      </c>
      <c r="P68" s="79">
        <f t="shared" si="35"/>
        <v>640</v>
      </c>
      <c r="Q68" s="79">
        <f t="shared" si="35"/>
        <v>640</v>
      </c>
      <c r="R68" s="79">
        <f t="shared" si="35"/>
        <v>640</v>
      </c>
      <c r="T68" s="35">
        <v>22</v>
      </c>
      <c r="U68" s="37">
        <f t="shared" si="23"/>
        <v>8.1818181818181817</v>
      </c>
      <c r="V68" s="37">
        <f t="shared" si="23"/>
        <v>16.727272727272727</v>
      </c>
      <c r="W68" s="37">
        <f t="shared" si="23"/>
        <v>16.727272727272727</v>
      </c>
      <c r="X68" s="37">
        <f t="shared" si="23"/>
        <v>29.09090909090909</v>
      </c>
      <c r="Y68" s="37">
        <f t="shared" si="23"/>
        <v>29.09090909090909</v>
      </c>
      <c r="Z68" s="37">
        <f t="shared" si="23"/>
        <v>29.09090909090909</v>
      </c>
    </row>
    <row r="69" spans="2:26" x14ac:dyDescent="0.25">
      <c r="B69" s="47"/>
      <c r="C69" s="48"/>
      <c r="D69" s="47"/>
      <c r="E69" s="81"/>
      <c r="F69" s="81"/>
      <c r="G69" s="81"/>
      <c r="H69" s="81"/>
      <c r="I69" s="81"/>
      <c r="J69" s="81"/>
      <c r="L69" s="35">
        <v>23</v>
      </c>
      <c r="M69" s="79">
        <f>IF(M68+M$47&gt;=M$70,M$70,M68+M$47)</f>
        <v>180</v>
      </c>
      <c r="N69" s="79">
        <f t="shared" si="35"/>
        <v>368</v>
      </c>
      <c r="O69" s="79">
        <f t="shared" si="35"/>
        <v>368</v>
      </c>
      <c r="P69" s="79">
        <f t="shared" si="35"/>
        <v>640</v>
      </c>
      <c r="Q69" s="79">
        <f t="shared" si="35"/>
        <v>640</v>
      </c>
      <c r="R69" s="79">
        <f t="shared" si="35"/>
        <v>640</v>
      </c>
      <c r="T69" s="35">
        <v>23</v>
      </c>
      <c r="U69" s="37">
        <f t="shared" si="23"/>
        <v>7.8260869565217392</v>
      </c>
      <c r="V69" s="37">
        <f t="shared" si="23"/>
        <v>16</v>
      </c>
      <c r="W69" s="37">
        <f t="shared" si="23"/>
        <v>16</v>
      </c>
      <c r="X69" s="37">
        <f t="shared" si="23"/>
        <v>27.826086956521738</v>
      </c>
      <c r="Y69" s="37">
        <f t="shared" si="23"/>
        <v>27.826086956521738</v>
      </c>
      <c r="Z69" s="37">
        <f t="shared" si="23"/>
        <v>27.826086956521738</v>
      </c>
    </row>
    <row r="70" spans="2:26" x14ac:dyDescent="0.25">
      <c r="B70" s="47"/>
      <c r="C70" s="48"/>
      <c r="D70" s="47"/>
      <c r="E70" s="81"/>
      <c r="F70" s="81"/>
      <c r="G70" s="81"/>
      <c r="H70" s="81"/>
      <c r="I70" s="81"/>
      <c r="J70" s="81"/>
      <c r="L70" s="28">
        <v>24</v>
      </c>
      <c r="M70" s="80">
        <f t="shared" ref="M70:R70" si="36">E52</f>
        <v>180</v>
      </c>
      <c r="N70" s="80">
        <f t="shared" si="36"/>
        <v>368</v>
      </c>
      <c r="O70" s="80">
        <f t="shared" si="36"/>
        <v>368</v>
      </c>
      <c r="P70" s="80">
        <f t="shared" si="36"/>
        <v>640</v>
      </c>
      <c r="Q70" s="80">
        <f t="shared" si="36"/>
        <v>640</v>
      </c>
      <c r="R70" s="80">
        <f t="shared" si="36"/>
        <v>640</v>
      </c>
      <c r="T70" s="28">
        <v>24</v>
      </c>
      <c r="U70" s="44">
        <f t="shared" si="23"/>
        <v>7.5</v>
      </c>
      <c r="V70" s="44">
        <f t="shared" si="23"/>
        <v>15.333333333333334</v>
      </c>
      <c r="W70" s="44">
        <f t="shared" si="23"/>
        <v>15.333333333333334</v>
      </c>
      <c r="X70" s="44">
        <f t="shared" si="23"/>
        <v>26.666666666666668</v>
      </c>
      <c r="Y70" s="44">
        <f t="shared" si="23"/>
        <v>26.666666666666668</v>
      </c>
      <c r="Z70" s="44">
        <f t="shared" si="23"/>
        <v>26.666666666666668</v>
      </c>
    </row>
    <row r="71" spans="2:26" x14ac:dyDescent="0.25">
      <c r="B71" s="62"/>
      <c r="C71" s="62"/>
      <c r="D71" s="62"/>
      <c r="E71" s="67"/>
      <c r="F71" s="67"/>
      <c r="G71" s="67"/>
      <c r="H71" s="67"/>
      <c r="I71" s="67"/>
      <c r="J71" s="67"/>
    </row>
    <row r="72" spans="2:26" ht="18" x14ac:dyDescent="0.25">
      <c r="B72" s="83" t="s">
        <v>43</v>
      </c>
      <c r="C72" s="84"/>
      <c r="D72" s="84"/>
      <c r="E72" s="85"/>
      <c r="F72" s="85"/>
      <c r="G72" s="85"/>
      <c r="H72" s="85"/>
      <c r="I72" s="85"/>
      <c r="J72" s="86"/>
      <c r="L72" s="87" t="str">
        <f>B72</f>
        <v>External Billing Rates - Non Profit With Labor</v>
      </c>
      <c r="M72" s="88"/>
      <c r="N72" s="88"/>
      <c r="O72" s="88"/>
      <c r="P72" s="88"/>
      <c r="Q72" s="88"/>
      <c r="R72" s="88"/>
      <c r="T72" s="87" t="s">
        <v>14</v>
      </c>
      <c r="U72" s="88"/>
      <c r="V72" s="88"/>
      <c r="W72" s="88"/>
      <c r="X72" s="88"/>
      <c r="Y72" s="88"/>
      <c r="Z72" s="88"/>
    </row>
    <row r="73" spans="2:26" x14ac:dyDescent="0.25">
      <c r="B73" s="89"/>
      <c r="C73" s="90"/>
      <c r="D73" s="91" t="s">
        <v>15</v>
      </c>
      <c r="E73" s="92" t="s">
        <v>16</v>
      </c>
      <c r="F73" s="93"/>
      <c r="G73" s="93"/>
      <c r="H73" s="93"/>
      <c r="I73" s="93"/>
      <c r="J73" s="94"/>
      <c r="L73" s="95"/>
      <c r="M73" s="95" t="str">
        <f t="shared" ref="M73:R73" si="37">E18</f>
        <v>TSQA</v>
      </c>
      <c r="N73" s="95" t="str">
        <f t="shared" si="37"/>
        <v>TSQV</v>
      </c>
      <c r="O73" s="95" t="str">
        <f t="shared" si="37"/>
        <v>OT1</v>
      </c>
      <c r="P73" s="95" t="str">
        <f t="shared" si="37"/>
        <v>QE +</v>
      </c>
      <c r="Q73" s="95" t="str">
        <f t="shared" si="37"/>
        <v>Fusion</v>
      </c>
      <c r="R73" s="95" t="str">
        <f t="shared" si="37"/>
        <v>Lumos</v>
      </c>
      <c r="T73" s="95"/>
      <c r="U73" s="95" t="str">
        <f t="shared" ref="U73:Z73" si="38">E18</f>
        <v>TSQA</v>
      </c>
      <c r="V73" s="95" t="str">
        <f t="shared" si="38"/>
        <v>TSQV</v>
      </c>
      <c r="W73" s="95" t="str">
        <f t="shared" si="38"/>
        <v>OT1</v>
      </c>
      <c r="X73" s="95" t="str">
        <f t="shared" si="38"/>
        <v>QE +</v>
      </c>
      <c r="Y73" s="95" t="str">
        <f t="shared" si="38"/>
        <v>Fusion</v>
      </c>
      <c r="Z73" s="95" t="str">
        <f t="shared" si="38"/>
        <v>Lumos</v>
      </c>
    </row>
    <row r="74" spans="2:26" x14ac:dyDescent="0.25">
      <c r="B74" s="96" t="s">
        <v>17</v>
      </c>
      <c r="C74" s="92" t="s">
        <v>18</v>
      </c>
      <c r="D74" s="91" t="s">
        <v>19</v>
      </c>
      <c r="E74" s="91" t="str">
        <f t="shared" ref="E74:J74" si="39">E18</f>
        <v>TSQA</v>
      </c>
      <c r="F74" s="91" t="str">
        <f t="shared" si="39"/>
        <v>TSQV</v>
      </c>
      <c r="G74" s="91" t="str">
        <f t="shared" si="39"/>
        <v>OT1</v>
      </c>
      <c r="H74" s="91" t="str">
        <f t="shared" si="39"/>
        <v>QE +</v>
      </c>
      <c r="I74" s="97" t="str">
        <f t="shared" si="39"/>
        <v>Fusion</v>
      </c>
      <c r="J74" s="97" t="str">
        <f t="shared" si="39"/>
        <v>Lumos</v>
      </c>
      <c r="L74" s="95" t="s">
        <v>26</v>
      </c>
      <c r="M74" s="95" t="s">
        <v>27</v>
      </c>
      <c r="N74" s="95" t="s">
        <v>27</v>
      </c>
      <c r="O74" s="95" t="s">
        <v>27</v>
      </c>
      <c r="P74" s="95" t="s">
        <v>27</v>
      </c>
      <c r="Q74" s="95" t="s">
        <v>27</v>
      </c>
      <c r="R74" s="95" t="s">
        <v>27</v>
      </c>
      <c r="T74" s="95" t="s">
        <v>26</v>
      </c>
      <c r="U74" s="95" t="s">
        <v>27</v>
      </c>
      <c r="V74" s="95" t="s">
        <v>27</v>
      </c>
      <c r="W74" s="95" t="s">
        <v>27</v>
      </c>
      <c r="X74" s="95" t="s">
        <v>27</v>
      </c>
      <c r="Y74" s="95" t="s">
        <v>27</v>
      </c>
      <c r="Z74" s="95" t="s">
        <v>27</v>
      </c>
    </row>
    <row r="75" spans="2:26" x14ac:dyDescent="0.25">
      <c r="B75" s="98"/>
      <c r="C75" s="99"/>
      <c r="D75" s="99"/>
      <c r="E75" s="100"/>
      <c r="F75" s="100"/>
      <c r="G75" s="100"/>
      <c r="H75" s="100"/>
      <c r="I75" s="101"/>
      <c r="J75" s="101"/>
      <c r="L75" s="35">
        <v>1</v>
      </c>
      <c r="M75" s="79">
        <f t="shared" ref="M75:R75" si="40">E76</f>
        <v>72.568250452731263</v>
      </c>
      <c r="N75" s="79">
        <f t="shared" si="40"/>
        <v>76.917758806947973</v>
      </c>
      <c r="O75" s="79">
        <f t="shared" si="40"/>
        <v>73.383783126978443</v>
      </c>
      <c r="P75" s="79">
        <f t="shared" si="40"/>
        <v>79.688058030454656</v>
      </c>
      <c r="Q75" s="79">
        <f t="shared" si="40"/>
        <v>101.9906475455296</v>
      </c>
      <c r="R75" s="79">
        <f t="shared" si="40"/>
        <v>101.9906475455296</v>
      </c>
      <c r="T75" s="35">
        <v>1</v>
      </c>
      <c r="U75" s="37">
        <f t="shared" ref="U75:Z98" si="41">M75/$T75</f>
        <v>72.568250452731263</v>
      </c>
      <c r="V75" s="37">
        <f t="shared" si="41"/>
        <v>76.917758806947973</v>
      </c>
      <c r="W75" s="37">
        <f t="shared" si="41"/>
        <v>73.383783126978443</v>
      </c>
      <c r="X75" s="37">
        <f t="shared" si="41"/>
        <v>79.688058030454656</v>
      </c>
      <c r="Y75" s="37">
        <f t="shared" si="41"/>
        <v>101.9906475455296</v>
      </c>
      <c r="Z75" s="37">
        <f t="shared" si="41"/>
        <v>101.9906475455296</v>
      </c>
    </row>
    <row r="76" spans="2:26" x14ac:dyDescent="0.25">
      <c r="B76" s="45" t="s">
        <v>28</v>
      </c>
      <c r="C76" s="102" t="str">
        <f>C20</f>
        <v>Hourly Rate</v>
      </c>
      <c r="D76" s="45">
        <v>1</v>
      </c>
      <c r="E76" s="103">
        <v>72.568250452731263</v>
      </c>
      <c r="F76" s="103">
        <v>76.917758806947973</v>
      </c>
      <c r="G76" s="103">
        <v>73.383783126978443</v>
      </c>
      <c r="H76" s="103">
        <v>79.688058030454656</v>
      </c>
      <c r="I76" s="103">
        <v>101.9906475455296</v>
      </c>
      <c r="J76" s="103">
        <v>101.9906475455296</v>
      </c>
      <c r="L76" s="35">
        <v>2</v>
      </c>
      <c r="M76" s="79">
        <f t="shared" ref="M76:R77" si="42">$L76*M$75</f>
        <v>145.13650090546253</v>
      </c>
      <c r="N76" s="79">
        <f t="shared" si="42"/>
        <v>153.83551761389595</v>
      </c>
      <c r="O76" s="79">
        <f t="shared" si="42"/>
        <v>146.76756625395689</v>
      </c>
      <c r="P76" s="79">
        <f t="shared" si="42"/>
        <v>159.37611606090931</v>
      </c>
      <c r="Q76" s="79">
        <f t="shared" si="42"/>
        <v>203.9812950910592</v>
      </c>
      <c r="R76" s="79">
        <f t="shared" si="42"/>
        <v>203.9812950910592</v>
      </c>
      <c r="T76" s="35">
        <v>2</v>
      </c>
      <c r="U76" s="37">
        <f t="shared" si="41"/>
        <v>72.568250452731263</v>
      </c>
      <c r="V76" s="37">
        <f t="shared" si="41"/>
        <v>76.917758806947973</v>
      </c>
      <c r="W76" s="37">
        <f t="shared" si="41"/>
        <v>73.383783126978443</v>
      </c>
      <c r="X76" s="37">
        <f t="shared" si="41"/>
        <v>79.688058030454656</v>
      </c>
      <c r="Y76" s="37">
        <f t="shared" si="41"/>
        <v>101.9906475455296</v>
      </c>
      <c r="Z76" s="37">
        <f t="shared" si="41"/>
        <v>101.9906475455296</v>
      </c>
    </row>
    <row r="77" spans="2:26" x14ac:dyDescent="0.25">
      <c r="B77" s="38" t="s">
        <v>30</v>
      </c>
      <c r="C77" s="104" t="str">
        <f>C21</f>
        <v>Half Day block (9am-1pm or 1pm-5pm) 4hrs</v>
      </c>
      <c r="D77" s="38">
        <v>4</v>
      </c>
      <c r="E77" s="103">
        <v>253.98887658455942</v>
      </c>
      <c r="F77" s="103">
        <v>269.2121558243179</v>
      </c>
      <c r="G77" s="103">
        <v>256.84324094442456</v>
      </c>
      <c r="H77" s="103">
        <v>278.90820310659132</v>
      </c>
      <c r="I77" s="103">
        <v>356.96726640935361</v>
      </c>
      <c r="J77" s="103">
        <v>356.96726640935361</v>
      </c>
      <c r="L77" s="35">
        <v>3</v>
      </c>
      <c r="M77" s="79">
        <f t="shared" si="42"/>
        <v>217.70475135819379</v>
      </c>
      <c r="N77" s="79">
        <f t="shared" si="42"/>
        <v>230.75327642084392</v>
      </c>
      <c r="O77" s="79">
        <f t="shared" si="42"/>
        <v>220.15134938093533</v>
      </c>
      <c r="P77" s="79">
        <f t="shared" si="42"/>
        <v>239.06417409136395</v>
      </c>
      <c r="Q77" s="79">
        <f t="shared" si="42"/>
        <v>305.97194263658878</v>
      </c>
      <c r="R77" s="79">
        <f t="shared" si="42"/>
        <v>305.97194263658878</v>
      </c>
      <c r="T77" s="35">
        <v>3</v>
      </c>
      <c r="U77" s="37">
        <f t="shared" si="41"/>
        <v>72.568250452731263</v>
      </c>
      <c r="V77" s="37">
        <f t="shared" si="41"/>
        <v>76.917758806947973</v>
      </c>
      <c r="W77" s="37">
        <f t="shared" si="41"/>
        <v>73.383783126978443</v>
      </c>
      <c r="X77" s="37">
        <f t="shared" si="41"/>
        <v>79.688058030454656</v>
      </c>
      <c r="Y77" s="37">
        <f t="shared" si="41"/>
        <v>101.9906475455296</v>
      </c>
      <c r="Z77" s="37">
        <f t="shared" si="41"/>
        <v>101.9906475455296</v>
      </c>
    </row>
    <row r="78" spans="2:26" x14ac:dyDescent="0.25">
      <c r="B78" s="38" t="s">
        <v>32</v>
      </c>
      <c r="C78" s="104" t="str">
        <f>C22</f>
        <v>Whole Day block (9am-5pm) 8 hrs</v>
      </c>
      <c r="D78" s="38">
        <v>8</v>
      </c>
      <c r="E78" s="103">
        <v>471.69362794275321</v>
      </c>
      <c r="F78" s="103">
        <v>499.96543224516182</v>
      </c>
      <c r="G78" s="103">
        <v>476.99459032535987</v>
      </c>
      <c r="H78" s="103">
        <v>517.97237719795521</v>
      </c>
      <c r="I78" s="103">
        <v>662.93920904594233</v>
      </c>
      <c r="J78" s="103">
        <v>662.93920904594233</v>
      </c>
      <c r="L78" s="95">
        <v>4</v>
      </c>
      <c r="M78" s="105">
        <f t="shared" ref="M78:R78" si="43">E77</f>
        <v>253.98887658455942</v>
      </c>
      <c r="N78" s="105">
        <f t="shared" si="43"/>
        <v>269.2121558243179</v>
      </c>
      <c r="O78" s="105">
        <f t="shared" si="43"/>
        <v>256.84324094442456</v>
      </c>
      <c r="P78" s="105">
        <f t="shared" si="43"/>
        <v>278.90820310659132</v>
      </c>
      <c r="Q78" s="105">
        <f t="shared" si="43"/>
        <v>356.96726640935361</v>
      </c>
      <c r="R78" s="105">
        <f t="shared" si="43"/>
        <v>356.96726640935361</v>
      </c>
      <c r="T78" s="95">
        <v>4</v>
      </c>
      <c r="U78" s="106">
        <f t="shared" si="41"/>
        <v>63.497219146139855</v>
      </c>
      <c r="V78" s="106">
        <f t="shared" si="41"/>
        <v>67.303038956079476</v>
      </c>
      <c r="W78" s="106">
        <f t="shared" si="41"/>
        <v>64.210810236106141</v>
      </c>
      <c r="X78" s="106">
        <f t="shared" si="41"/>
        <v>69.727050776647829</v>
      </c>
      <c r="Y78" s="106">
        <f t="shared" si="41"/>
        <v>89.241816602338403</v>
      </c>
      <c r="Z78" s="106">
        <f t="shared" si="41"/>
        <v>89.241816602338403</v>
      </c>
    </row>
    <row r="79" spans="2:26" x14ac:dyDescent="0.25">
      <c r="B79" s="107" t="s">
        <v>34</v>
      </c>
      <c r="C79" s="104" t="str">
        <f>C23</f>
        <v>Over Night block (5pm-9am) 16 hrs</v>
      </c>
      <c r="D79" s="38">
        <v>16</v>
      </c>
      <c r="E79" s="103">
        <v>616.83012884821574</v>
      </c>
      <c r="F79" s="103">
        <v>653.80094985905771</v>
      </c>
      <c r="G79" s="103">
        <v>623.76215657931675</v>
      </c>
      <c r="H79" s="103">
        <v>677.34849325886455</v>
      </c>
      <c r="I79" s="103">
        <v>866.92050413700156</v>
      </c>
      <c r="J79" s="103">
        <v>866.92050413700156</v>
      </c>
      <c r="L79" s="35">
        <v>5</v>
      </c>
      <c r="M79" s="79">
        <f>IF(M78+M$75&gt;=M$82,M$82,M78+M$75)</f>
        <v>326.55712703729068</v>
      </c>
      <c r="N79" s="79">
        <f t="shared" ref="N79:R81" si="44">IF(N78+N$75&gt;=N$82,N$82,N78+N$75)</f>
        <v>346.12991463126588</v>
      </c>
      <c r="O79" s="79">
        <f t="shared" si="44"/>
        <v>330.22702407140298</v>
      </c>
      <c r="P79" s="79">
        <f t="shared" si="44"/>
        <v>358.59626113704599</v>
      </c>
      <c r="Q79" s="79">
        <f t="shared" si="44"/>
        <v>458.95791395488322</v>
      </c>
      <c r="R79" s="79">
        <f t="shared" si="44"/>
        <v>458.95791395488322</v>
      </c>
      <c r="T79" s="35">
        <v>5</v>
      </c>
      <c r="U79" s="37">
        <f t="shared" si="41"/>
        <v>65.311425407458131</v>
      </c>
      <c r="V79" s="37">
        <f t="shared" si="41"/>
        <v>69.225982926253181</v>
      </c>
      <c r="W79" s="37">
        <f t="shared" si="41"/>
        <v>66.045404814280602</v>
      </c>
      <c r="X79" s="37">
        <f t="shared" si="41"/>
        <v>71.7192522274092</v>
      </c>
      <c r="Y79" s="37">
        <f t="shared" si="41"/>
        <v>91.791582790976648</v>
      </c>
      <c r="Z79" s="37">
        <f t="shared" si="41"/>
        <v>91.791582790976648</v>
      </c>
    </row>
    <row r="80" spans="2:26" x14ac:dyDescent="0.25">
      <c r="B80" s="38" t="s">
        <v>36</v>
      </c>
      <c r="C80" s="104" t="str">
        <f>C24</f>
        <v>consecutive 24hr block (9am-9am)</v>
      </c>
      <c r="D80" s="108">
        <v>24</v>
      </c>
      <c r="E80" s="103">
        <v>1088.5237567909689</v>
      </c>
      <c r="F80" s="103">
        <v>1153.7663821042197</v>
      </c>
      <c r="G80" s="103">
        <v>1100.7567469046767</v>
      </c>
      <c r="H80" s="103">
        <v>1195.3208704568199</v>
      </c>
      <c r="I80" s="103">
        <v>1529.859713182944</v>
      </c>
      <c r="J80" s="103">
        <v>1529.859713182944</v>
      </c>
      <c r="L80" s="35">
        <v>6</v>
      </c>
      <c r="M80" s="79">
        <f>IF(M79+M$75&gt;=M$82,M$82,M79+M$75)</f>
        <v>399.12537749002195</v>
      </c>
      <c r="N80" s="79">
        <f t="shared" si="44"/>
        <v>423.04767343821385</v>
      </c>
      <c r="O80" s="79">
        <f t="shared" si="44"/>
        <v>403.61080719838139</v>
      </c>
      <c r="P80" s="79">
        <f t="shared" si="44"/>
        <v>438.28431916750066</v>
      </c>
      <c r="Q80" s="79">
        <f t="shared" si="44"/>
        <v>560.94856150041278</v>
      </c>
      <c r="R80" s="79">
        <f t="shared" si="44"/>
        <v>560.94856150041278</v>
      </c>
      <c r="T80" s="35">
        <v>6</v>
      </c>
      <c r="U80" s="37">
        <f t="shared" si="41"/>
        <v>66.520896248336996</v>
      </c>
      <c r="V80" s="37">
        <f t="shared" si="41"/>
        <v>70.507945573035641</v>
      </c>
      <c r="W80" s="37">
        <f t="shared" si="41"/>
        <v>67.268467866396904</v>
      </c>
      <c r="X80" s="37">
        <f t="shared" si="41"/>
        <v>73.047386527916771</v>
      </c>
      <c r="Y80" s="37">
        <f t="shared" si="41"/>
        <v>93.491426916735463</v>
      </c>
      <c r="Z80" s="37">
        <f t="shared" si="41"/>
        <v>93.491426916735463</v>
      </c>
    </row>
    <row r="81" spans="1:26" x14ac:dyDescent="0.25">
      <c r="B81" s="62"/>
      <c r="C81" s="62"/>
      <c r="D81" s="47"/>
      <c r="E81" s="81"/>
      <c r="F81" s="81"/>
      <c r="G81" s="81"/>
      <c r="H81" s="81"/>
      <c r="I81" s="81"/>
      <c r="J81" s="81"/>
      <c r="L81" s="35">
        <v>7</v>
      </c>
      <c r="M81" s="79">
        <f>IF(M80+M$75&gt;=M$82,M$82,M80+M$75)</f>
        <v>471.69362794275321</v>
      </c>
      <c r="N81" s="79">
        <f t="shared" si="44"/>
        <v>499.96543224516182</v>
      </c>
      <c r="O81" s="79">
        <f t="shared" si="44"/>
        <v>476.99459032535987</v>
      </c>
      <c r="P81" s="79">
        <f t="shared" si="44"/>
        <v>517.97237719795521</v>
      </c>
      <c r="Q81" s="79">
        <f t="shared" si="44"/>
        <v>662.93920904594233</v>
      </c>
      <c r="R81" s="79">
        <f t="shared" si="44"/>
        <v>662.93920904594233</v>
      </c>
      <c r="T81" s="35">
        <v>7</v>
      </c>
      <c r="U81" s="37">
        <f t="shared" si="41"/>
        <v>67.384803991821883</v>
      </c>
      <c r="V81" s="37">
        <f t="shared" si="41"/>
        <v>71.423633177880262</v>
      </c>
      <c r="W81" s="37">
        <f t="shared" si="41"/>
        <v>68.142084332194273</v>
      </c>
      <c r="X81" s="37">
        <f t="shared" si="41"/>
        <v>73.996053885422171</v>
      </c>
      <c r="Y81" s="37">
        <f t="shared" si="41"/>
        <v>94.705601292277478</v>
      </c>
      <c r="Z81" s="37">
        <f t="shared" si="41"/>
        <v>94.705601292277478</v>
      </c>
    </row>
    <row r="82" spans="1:26" ht="15.75" x14ac:dyDescent="0.25">
      <c r="C82" s="50" t="s">
        <v>38</v>
      </c>
      <c r="D82" s="51">
        <v>24</v>
      </c>
      <c r="E82" s="109"/>
      <c r="F82" s="81"/>
      <c r="G82" s="81"/>
      <c r="H82" s="81"/>
      <c r="I82" s="81"/>
      <c r="J82" s="81"/>
      <c r="L82" s="95">
        <v>8</v>
      </c>
      <c r="M82" s="105">
        <f t="shared" ref="M82:R82" si="45">E78</f>
        <v>471.69362794275321</v>
      </c>
      <c r="N82" s="105">
        <f t="shared" si="45"/>
        <v>499.96543224516182</v>
      </c>
      <c r="O82" s="105">
        <f t="shared" si="45"/>
        <v>476.99459032535987</v>
      </c>
      <c r="P82" s="105">
        <f t="shared" si="45"/>
        <v>517.97237719795521</v>
      </c>
      <c r="Q82" s="105">
        <f t="shared" si="45"/>
        <v>662.93920904594233</v>
      </c>
      <c r="R82" s="105">
        <f t="shared" si="45"/>
        <v>662.93920904594233</v>
      </c>
      <c r="T82" s="95">
        <v>8</v>
      </c>
      <c r="U82" s="106">
        <f t="shared" si="41"/>
        <v>58.961703492844151</v>
      </c>
      <c r="V82" s="106">
        <f t="shared" si="41"/>
        <v>62.495679030645228</v>
      </c>
      <c r="W82" s="106">
        <f t="shared" si="41"/>
        <v>59.624323790669983</v>
      </c>
      <c r="X82" s="106">
        <f t="shared" si="41"/>
        <v>64.746547149744401</v>
      </c>
      <c r="Y82" s="106">
        <f t="shared" si="41"/>
        <v>82.867401130742792</v>
      </c>
      <c r="Z82" s="106">
        <f t="shared" si="41"/>
        <v>82.867401130742792</v>
      </c>
    </row>
    <row r="83" spans="1:26" x14ac:dyDescent="0.25">
      <c r="C83" s="53" t="s">
        <v>39</v>
      </c>
      <c r="D83" s="54">
        <f>ROUNDDOWN(D82/24,0)</f>
        <v>1</v>
      </c>
      <c r="E83" s="110">
        <f t="shared" ref="E83:J83" si="46">(ROUNDDOWN($D82/24,0))*E80</f>
        <v>1088.5237567909689</v>
      </c>
      <c r="F83" s="110">
        <f t="shared" si="46"/>
        <v>1153.7663821042197</v>
      </c>
      <c r="G83" s="110">
        <f t="shared" si="46"/>
        <v>1100.7567469046767</v>
      </c>
      <c r="H83" s="110">
        <f t="shared" si="46"/>
        <v>1195.3208704568199</v>
      </c>
      <c r="I83" s="110">
        <f t="shared" si="46"/>
        <v>1529.859713182944</v>
      </c>
      <c r="J83" s="110">
        <f t="shared" si="46"/>
        <v>1529.859713182944</v>
      </c>
      <c r="L83" s="35">
        <v>9</v>
      </c>
      <c r="M83" s="79">
        <f t="shared" ref="M83:R89" si="47">IF(M82+M$75&gt;=M$90,M$90,M82+M$75)</f>
        <v>544.26187839548447</v>
      </c>
      <c r="N83" s="79">
        <f t="shared" si="47"/>
        <v>576.88319105210985</v>
      </c>
      <c r="O83" s="79">
        <f t="shared" si="47"/>
        <v>550.37837345233834</v>
      </c>
      <c r="P83" s="79">
        <f t="shared" si="47"/>
        <v>597.66043522840982</v>
      </c>
      <c r="Q83" s="79">
        <f t="shared" si="47"/>
        <v>764.92985659147189</v>
      </c>
      <c r="R83" s="79">
        <f t="shared" si="47"/>
        <v>764.92985659147189</v>
      </c>
      <c r="T83" s="35">
        <v>9</v>
      </c>
      <c r="U83" s="37">
        <f t="shared" si="41"/>
        <v>60.473542043942722</v>
      </c>
      <c r="V83" s="37">
        <f t="shared" si="41"/>
        <v>64.09813233912331</v>
      </c>
      <c r="W83" s="37">
        <f t="shared" si="41"/>
        <v>61.153152605815372</v>
      </c>
      <c r="X83" s="37">
        <f t="shared" si="41"/>
        <v>66.406715025378872</v>
      </c>
      <c r="Y83" s="37">
        <f t="shared" si="41"/>
        <v>84.992206287941315</v>
      </c>
      <c r="Z83" s="37">
        <f t="shared" si="41"/>
        <v>84.992206287941315</v>
      </c>
    </row>
    <row r="84" spans="1:26" ht="15.75" thickBot="1" x14ac:dyDescent="0.3">
      <c r="C84" s="56" t="s">
        <v>40</v>
      </c>
      <c r="D84" s="57">
        <f>D82-(ROUNDDOWN(D82/24,0)*24)</f>
        <v>0</v>
      </c>
      <c r="E84" s="111">
        <f t="shared" ref="E84:J84" si="48">IF($D84=$L75,M75,0)+IF($D84=$L76,M76,0)+IF($D84=$L77,M77,0)+IF($D84=$L78,M78,0)+IF($D84=$L79,M79,0)+IF($D84=$L80,M80,0)+IF($D84=$L81,M81,0)+IF($D84=$L82,M82,0)+IF($D84=$L83,M83,0)+IF($D84=$L84,M84,0)+IF($D84=$L85,M85,0)+IF($D84=$L86,M86,0)+IF($D84=$L87,M87,0)+IF($D84=$L88,M88,0)+IF($D84=$L89,M89,0)+IF($D84=$L90,M90,0)+IF($D84=$L91,M91,0)+IF($D84=$L92,M92,0)+IF($D84=$L93,M93,0)+IF($D84=$L94,M94,0)+IF($D84=$L95,M95,0)+IF($D84=$L96,M96,0)+IF($D84=$L97,M97,0)</f>
        <v>0</v>
      </c>
      <c r="F84" s="111">
        <f t="shared" si="48"/>
        <v>0</v>
      </c>
      <c r="G84" s="111">
        <f t="shared" si="48"/>
        <v>0</v>
      </c>
      <c r="H84" s="111">
        <f t="shared" si="48"/>
        <v>0</v>
      </c>
      <c r="I84" s="111">
        <f t="shared" si="48"/>
        <v>0</v>
      </c>
      <c r="J84" s="111">
        <f t="shared" si="48"/>
        <v>0</v>
      </c>
      <c r="L84" s="35">
        <v>10</v>
      </c>
      <c r="M84" s="79">
        <f t="shared" si="47"/>
        <v>616.83012884821574</v>
      </c>
      <c r="N84" s="79">
        <f t="shared" si="47"/>
        <v>653.80094985905771</v>
      </c>
      <c r="O84" s="79">
        <f t="shared" si="47"/>
        <v>623.76215657931675</v>
      </c>
      <c r="P84" s="79">
        <f t="shared" si="47"/>
        <v>677.34849325886444</v>
      </c>
      <c r="Q84" s="79">
        <f t="shared" si="47"/>
        <v>866.92050413700144</v>
      </c>
      <c r="R84" s="79">
        <f t="shared" si="47"/>
        <v>866.92050413700144</v>
      </c>
      <c r="T84" s="35">
        <v>10</v>
      </c>
      <c r="U84" s="37">
        <f t="shared" si="41"/>
        <v>61.683012884821572</v>
      </c>
      <c r="V84" s="37">
        <f t="shared" si="41"/>
        <v>65.380094985905771</v>
      </c>
      <c r="W84" s="37">
        <f t="shared" si="41"/>
        <v>62.376215657931674</v>
      </c>
      <c r="X84" s="37">
        <f t="shared" si="41"/>
        <v>67.734849325886444</v>
      </c>
      <c r="Y84" s="37">
        <f t="shared" si="41"/>
        <v>86.692050413700144</v>
      </c>
      <c r="Z84" s="37">
        <f t="shared" si="41"/>
        <v>86.692050413700144</v>
      </c>
    </row>
    <row r="85" spans="1:26" ht="15.75" thickBot="1" x14ac:dyDescent="0.3">
      <c r="C85" s="59" t="s">
        <v>41</v>
      </c>
      <c r="D85" s="60"/>
      <c r="E85" s="112">
        <f t="shared" ref="E85:J85" si="49">E83+E84</f>
        <v>1088.5237567909689</v>
      </c>
      <c r="F85" s="112">
        <f t="shared" si="49"/>
        <v>1153.7663821042197</v>
      </c>
      <c r="G85" s="112">
        <f t="shared" si="49"/>
        <v>1100.7567469046767</v>
      </c>
      <c r="H85" s="112">
        <f t="shared" si="49"/>
        <v>1195.3208704568199</v>
      </c>
      <c r="I85" s="112">
        <f t="shared" si="49"/>
        <v>1529.859713182944</v>
      </c>
      <c r="J85" s="112">
        <f t="shared" si="49"/>
        <v>1529.859713182944</v>
      </c>
      <c r="L85" s="35">
        <v>11</v>
      </c>
      <c r="M85" s="79">
        <f t="shared" si="47"/>
        <v>616.83012884821574</v>
      </c>
      <c r="N85" s="79">
        <f t="shared" si="47"/>
        <v>653.80094985905771</v>
      </c>
      <c r="O85" s="79">
        <f t="shared" si="47"/>
        <v>623.76215657931675</v>
      </c>
      <c r="P85" s="79">
        <f t="shared" si="47"/>
        <v>677.34849325886455</v>
      </c>
      <c r="Q85" s="79">
        <f t="shared" si="47"/>
        <v>866.92050413700156</v>
      </c>
      <c r="R85" s="79">
        <f t="shared" si="47"/>
        <v>866.92050413700156</v>
      </c>
      <c r="T85" s="35">
        <v>11</v>
      </c>
      <c r="U85" s="37">
        <f t="shared" si="41"/>
        <v>56.075466258928707</v>
      </c>
      <c r="V85" s="37">
        <f t="shared" si="41"/>
        <v>59.436449987187068</v>
      </c>
      <c r="W85" s="37">
        <f t="shared" si="41"/>
        <v>56.705650598119703</v>
      </c>
      <c r="X85" s="37">
        <f t="shared" si="41"/>
        <v>61.577135750805866</v>
      </c>
      <c r="Y85" s="37">
        <f t="shared" si="41"/>
        <v>78.810954921545601</v>
      </c>
      <c r="Z85" s="37">
        <f t="shared" si="41"/>
        <v>78.810954921545601</v>
      </c>
    </row>
    <row r="86" spans="1:26" ht="15.75" thickTop="1" x14ac:dyDescent="0.25">
      <c r="L86" s="35">
        <v>12</v>
      </c>
      <c r="M86" s="79">
        <f t="shared" si="47"/>
        <v>616.83012884821574</v>
      </c>
      <c r="N86" s="79">
        <f t="shared" si="47"/>
        <v>653.80094985905771</v>
      </c>
      <c r="O86" s="79">
        <f t="shared" si="47"/>
        <v>623.76215657931675</v>
      </c>
      <c r="P86" s="79">
        <f t="shared" si="47"/>
        <v>677.34849325886455</v>
      </c>
      <c r="Q86" s="79">
        <f t="shared" si="47"/>
        <v>866.92050413700156</v>
      </c>
      <c r="R86" s="79">
        <f t="shared" si="47"/>
        <v>866.92050413700156</v>
      </c>
      <c r="T86" s="35">
        <v>12</v>
      </c>
      <c r="U86" s="37">
        <f t="shared" si="41"/>
        <v>51.402510737351314</v>
      </c>
      <c r="V86" s="37">
        <f t="shared" si="41"/>
        <v>54.483412488254807</v>
      </c>
      <c r="W86" s="37">
        <f t="shared" si="41"/>
        <v>51.980179714943063</v>
      </c>
      <c r="X86" s="37">
        <f t="shared" si="41"/>
        <v>56.445707771572046</v>
      </c>
      <c r="Y86" s="37">
        <f t="shared" si="41"/>
        <v>72.243375344750135</v>
      </c>
      <c r="Z86" s="37">
        <f t="shared" si="41"/>
        <v>72.243375344750135</v>
      </c>
    </row>
    <row r="87" spans="1:26" ht="15" customHeight="1" x14ac:dyDescent="0.25">
      <c r="A87" s="113"/>
      <c r="B87" s="225"/>
      <c r="C87" s="225"/>
      <c r="D87" s="225"/>
      <c r="E87" s="224"/>
      <c r="F87" s="224"/>
      <c r="G87" s="224"/>
      <c r="H87" s="224"/>
      <c r="I87" s="224"/>
      <c r="J87" s="224"/>
      <c r="L87" s="35">
        <v>13</v>
      </c>
      <c r="M87" s="79">
        <f t="shared" si="47"/>
        <v>616.83012884821574</v>
      </c>
      <c r="N87" s="79">
        <f t="shared" si="47"/>
        <v>653.80094985905771</v>
      </c>
      <c r="O87" s="79">
        <f t="shared" si="47"/>
        <v>623.76215657931675</v>
      </c>
      <c r="P87" s="79">
        <f t="shared" si="47"/>
        <v>677.34849325886455</v>
      </c>
      <c r="Q87" s="79">
        <f t="shared" si="47"/>
        <v>866.92050413700156</v>
      </c>
      <c r="R87" s="79">
        <f t="shared" si="47"/>
        <v>866.92050413700156</v>
      </c>
      <c r="T87" s="35">
        <v>13</v>
      </c>
      <c r="U87" s="37">
        <f t="shared" si="41"/>
        <v>47.448471449862751</v>
      </c>
      <c r="V87" s="37">
        <f t="shared" si="41"/>
        <v>50.292380758389058</v>
      </c>
      <c r="W87" s="37">
        <f t="shared" si="41"/>
        <v>47.981704352255136</v>
      </c>
      <c r="X87" s="37">
        <f t="shared" si="41"/>
        <v>52.103730250681892</v>
      </c>
      <c r="Y87" s="37">
        <f t="shared" si="41"/>
        <v>66.686192625923198</v>
      </c>
      <c r="Z87" s="37">
        <f t="shared" si="41"/>
        <v>66.686192625923198</v>
      </c>
    </row>
    <row r="88" spans="1:26" x14ac:dyDescent="0.25">
      <c r="A88" s="113"/>
      <c r="B88" s="225"/>
      <c r="C88" s="225"/>
      <c r="D88" s="225"/>
      <c r="E88" s="224"/>
      <c r="F88" s="224"/>
      <c r="G88" s="224"/>
      <c r="H88" s="224"/>
      <c r="I88" s="224"/>
      <c r="J88" s="224"/>
      <c r="L88" s="35">
        <v>14</v>
      </c>
      <c r="M88" s="79">
        <f t="shared" si="47"/>
        <v>616.83012884821574</v>
      </c>
      <c r="N88" s="79">
        <f t="shared" si="47"/>
        <v>653.80094985905771</v>
      </c>
      <c r="O88" s="79">
        <f t="shared" si="47"/>
        <v>623.76215657931675</v>
      </c>
      <c r="P88" s="79">
        <f t="shared" si="47"/>
        <v>677.34849325886455</v>
      </c>
      <c r="Q88" s="79">
        <f t="shared" si="47"/>
        <v>866.92050413700156</v>
      </c>
      <c r="R88" s="79">
        <f t="shared" si="47"/>
        <v>866.92050413700156</v>
      </c>
      <c r="T88" s="35">
        <v>14</v>
      </c>
      <c r="U88" s="37">
        <f t="shared" si="41"/>
        <v>44.059294917729694</v>
      </c>
      <c r="V88" s="37">
        <f t="shared" si="41"/>
        <v>46.700067847075552</v>
      </c>
      <c r="W88" s="37">
        <f t="shared" si="41"/>
        <v>44.554439755665484</v>
      </c>
      <c r="X88" s="37">
        <f t="shared" si="41"/>
        <v>48.38203523277604</v>
      </c>
      <c r="Y88" s="37">
        <f t="shared" si="41"/>
        <v>61.92289315264297</v>
      </c>
      <c r="Z88" s="37">
        <f t="shared" si="41"/>
        <v>61.92289315264297</v>
      </c>
    </row>
    <row r="89" spans="1:26" ht="15" customHeight="1" x14ac:dyDescent="0.25">
      <c r="A89" s="113"/>
      <c r="B89" s="225"/>
      <c r="C89" s="225"/>
      <c r="D89" s="225"/>
      <c r="E89" s="224"/>
      <c r="F89" s="224"/>
      <c r="G89" s="224"/>
      <c r="H89" s="224"/>
      <c r="I89" s="224"/>
      <c r="J89" s="224"/>
      <c r="L89" s="35">
        <v>15</v>
      </c>
      <c r="M89" s="79">
        <f t="shared" si="47"/>
        <v>616.83012884821574</v>
      </c>
      <c r="N89" s="79">
        <f t="shared" si="47"/>
        <v>653.80094985905771</v>
      </c>
      <c r="O89" s="79">
        <f t="shared" si="47"/>
        <v>623.76215657931675</v>
      </c>
      <c r="P89" s="79">
        <f t="shared" si="47"/>
        <v>677.34849325886455</v>
      </c>
      <c r="Q89" s="79">
        <f t="shared" si="47"/>
        <v>866.92050413700156</v>
      </c>
      <c r="R89" s="79">
        <f t="shared" si="47"/>
        <v>866.92050413700156</v>
      </c>
      <c r="T89" s="35">
        <v>15</v>
      </c>
      <c r="U89" s="37">
        <f t="shared" si="41"/>
        <v>41.122008589881048</v>
      </c>
      <c r="V89" s="37">
        <f t="shared" si="41"/>
        <v>43.58672999060385</v>
      </c>
      <c r="W89" s="37">
        <f t="shared" si="41"/>
        <v>41.584143771954452</v>
      </c>
      <c r="X89" s="37">
        <f t="shared" si="41"/>
        <v>45.156566217257634</v>
      </c>
      <c r="Y89" s="37">
        <f t="shared" si="41"/>
        <v>57.794700275800103</v>
      </c>
      <c r="Z89" s="37">
        <f t="shared" si="41"/>
        <v>57.794700275800103</v>
      </c>
    </row>
    <row r="90" spans="1:26" x14ac:dyDescent="0.25">
      <c r="A90" s="113"/>
      <c r="B90" s="225"/>
      <c r="C90" s="225"/>
      <c r="D90" s="225"/>
      <c r="E90" s="224"/>
      <c r="F90" s="224"/>
      <c r="G90" s="224"/>
      <c r="H90" s="224"/>
      <c r="I90" s="224"/>
      <c r="J90" s="224"/>
      <c r="L90" s="95">
        <v>16</v>
      </c>
      <c r="M90" s="105">
        <f t="shared" ref="M90:R90" si="50">E79</f>
        <v>616.83012884821574</v>
      </c>
      <c r="N90" s="105">
        <f t="shared" si="50"/>
        <v>653.80094985905771</v>
      </c>
      <c r="O90" s="105">
        <f t="shared" si="50"/>
        <v>623.76215657931675</v>
      </c>
      <c r="P90" s="105">
        <f t="shared" si="50"/>
        <v>677.34849325886455</v>
      </c>
      <c r="Q90" s="105">
        <f t="shared" si="50"/>
        <v>866.92050413700156</v>
      </c>
      <c r="R90" s="105">
        <f t="shared" si="50"/>
        <v>866.92050413700156</v>
      </c>
      <c r="T90" s="95">
        <v>16</v>
      </c>
      <c r="U90" s="106">
        <f t="shared" si="41"/>
        <v>38.551883053013484</v>
      </c>
      <c r="V90" s="106">
        <f t="shared" si="41"/>
        <v>40.862559366191107</v>
      </c>
      <c r="W90" s="106">
        <f t="shared" si="41"/>
        <v>38.985134786207297</v>
      </c>
      <c r="X90" s="106">
        <f t="shared" si="41"/>
        <v>42.334280828679034</v>
      </c>
      <c r="Y90" s="106">
        <f t="shared" si="41"/>
        <v>54.182531508562597</v>
      </c>
      <c r="Z90" s="106">
        <f t="shared" si="41"/>
        <v>54.182531508562597</v>
      </c>
    </row>
    <row r="91" spans="1:26" x14ac:dyDescent="0.25">
      <c r="B91" s="113"/>
      <c r="C91" s="113"/>
      <c r="D91" s="113"/>
      <c r="E91" s="113"/>
      <c r="F91" s="113"/>
      <c r="G91" s="113"/>
      <c r="H91" s="113"/>
      <c r="I91" s="113"/>
      <c r="J91" s="113"/>
      <c r="L91" s="35">
        <v>17</v>
      </c>
      <c r="M91" s="79">
        <f>IF(M90+M$75&gt;=M$94,M$94,M90+M$75)</f>
        <v>689.398379300947</v>
      </c>
      <c r="N91" s="79">
        <f t="shared" ref="N91:R93" si="51">IF(N90+N$75&gt;=N$94,N$94,N90+N$75)</f>
        <v>730.71870866600568</v>
      </c>
      <c r="O91" s="79">
        <f t="shared" si="51"/>
        <v>697.14593970629517</v>
      </c>
      <c r="P91" s="79">
        <f t="shared" si="51"/>
        <v>757.03655128931916</v>
      </c>
      <c r="Q91" s="79">
        <f t="shared" si="51"/>
        <v>968.91115168253111</v>
      </c>
      <c r="R91" s="79">
        <f t="shared" si="51"/>
        <v>968.91115168253111</v>
      </c>
      <c r="T91" s="35">
        <v>17</v>
      </c>
      <c r="U91" s="37">
        <f t="shared" si="41"/>
        <v>40.552845841232177</v>
      </c>
      <c r="V91" s="37">
        <f t="shared" si="41"/>
        <v>42.983453450941511</v>
      </c>
      <c r="W91" s="37">
        <f t="shared" si="41"/>
        <v>41.008584688605595</v>
      </c>
      <c r="X91" s="37">
        <f t="shared" si="41"/>
        <v>44.531561840548186</v>
      </c>
      <c r="Y91" s="37">
        <f t="shared" si="41"/>
        <v>56.994773628384181</v>
      </c>
      <c r="Z91" s="37">
        <f t="shared" si="41"/>
        <v>56.994773628384181</v>
      </c>
    </row>
    <row r="92" spans="1:26" x14ac:dyDescent="0.25">
      <c r="B92" s="113"/>
      <c r="C92" s="113"/>
      <c r="D92" s="113"/>
      <c r="E92" s="113"/>
      <c r="F92" s="113"/>
      <c r="G92" s="113"/>
      <c r="H92" s="113"/>
      <c r="I92" s="113"/>
      <c r="J92" s="113"/>
      <c r="L92" s="35">
        <v>18</v>
      </c>
      <c r="M92" s="79">
        <f>IF(M91+M$75&gt;=M$94,M$94,M91+M$75)</f>
        <v>761.96662975367826</v>
      </c>
      <c r="N92" s="79">
        <f t="shared" si="51"/>
        <v>807.63646747295365</v>
      </c>
      <c r="O92" s="79">
        <f t="shared" si="51"/>
        <v>770.52972283327358</v>
      </c>
      <c r="P92" s="79">
        <f t="shared" si="51"/>
        <v>836.72460931977378</v>
      </c>
      <c r="Q92" s="79">
        <f t="shared" si="51"/>
        <v>1070.9017992280608</v>
      </c>
      <c r="R92" s="79">
        <f t="shared" si="51"/>
        <v>1070.9017992280608</v>
      </c>
      <c r="T92" s="35">
        <v>18</v>
      </c>
      <c r="U92" s="37">
        <f t="shared" si="41"/>
        <v>42.331479430759906</v>
      </c>
      <c r="V92" s="37">
        <f t="shared" si="41"/>
        <v>44.868692637386317</v>
      </c>
      <c r="W92" s="37">
        <f t="shared" si="41"/>
        <v>42.807206824070754</v>
      </c>
      <c r="X92" s="37">
        <f t="shared" si="41"/>
        <v>46.484700517765212</v>
      </c>
      <c r="Y92" s="37">
        <f t="shared" si="41"/>
        <v>59.494544401558933</v>
      </c>
      <c r="Z92" s="37">
        <f t="shared" si="41"/>
        <v>59.494544401558933</v>
      </c>
    </row>
    <row r="93" spans="1:26" x14ac:dyDescent="0.25">
      <c r="B93" s="113"/>
      <c r="C93" s="113"/>
      <c r="D93" s="113"/>
      <c r="E93" s="113"/>
      <c r="F93" s="113"/>
      <c r="G93" s="113"/>
      <c r="H93" s="113"/>
      <c r="I93" s="113"/>
      <c r="J93" s="113"/>
      <c r="L93" s="35">
        <v>19</v>
      </c>
      <c r="M93" s="79">
        <f>IF(M92+M$75&gt;=M$94,M$94,M92+M$75)</f>
        <v>834.53488020640953</v>
      </c>
      <c r="N93" s="79">
        <f t="shared" si="51"/>
        <v>884.55422627990163</v>
      </c>
      <c r="O93" s="79">
        <f t="shared" si="51"/>
        <v>843.913505960252</v>
      </c>
      <c r="P93" s="79">
        <f t="shared" si="51"/>
        <v>916.41266735022839</v>
      </c>
      <c r="Q93" s="79">
        <f t="shared" si="51"/>
        <v>1172.8924467735903</v>
      </c>
      <c r="R93" s="79">
        <f t="shared" si="51"/>
        <v>1172.8924467735903</v>
      </c>
      <c r="T93" s="35">
        <v>19</v>
      </c>
      <c r="U93" s="37">
        <f t="shared" si="41"/>
        <v>43.922888431916292</v>
      </c>
      <c r="V93" s="37">
        <f t="shared" si="41"/>
        <v>46.55548559367903</v>
      </c>
      <c r="W93" s="37">
        <f t="shared" si="41"/>
        <v>44.416500313697476</v>
      </c>
      <c r="X93" s="37">
        <f t="shared" si="41"/>
        <v>48.232245650012018</v>
      </c>
      <c r="Y93" s="37">
        <f t="shared" si="41"/>
        <v>61.731181409136333</v>
      </c>
      <c r="Z93" s="37">
        <f t="shared" si="41"/>
        <v>61.731181409136333</v>
      </c>
    </row>
    <row r="94" spans="1:26" x14ac:dyDescent="0.25">
      <c r="B94" s="113"/>
      <c r="C94" s="113"/>
      <c r="D94" s="113"/>
      <c r="E94" s="113"/>
      <c r="F94" s="113"/>
      <c r="G94" s="113"/>
      <c r="H94" s="113"/>
      <c r="I94" s="113"/>
      <c r="J94" s="113"/>
      <c r="L94" s="95">
        <v>20</v>
      </c>
      <c r="M94" s="105">
        <f t="shared" ref="M94:R94" si="52">M90+M78</f>
        <v>870.81900543277516</v>
      </c>
      <c r="N94" s="105">
        <f t="shared" si="52"/>
        <v>923.01310568337567</v>
      </c>
      <c r="O94" s="105">
        <f t="shared" si="52"/>
        <v>880.60539752374132</v>
      </c>
      <c r="P94" s="105">
        <f t="shared" si="52"/>
        <v>956.25669636545581</v>
      </c>
      <c r="Q94" s="105">
        <f t="shared" si="52"/>
        <v>1223.8877705463551</v>
      </c>
      <c r="R94" s="105">
        <f t="shared" si="52"/>
        <v>1223.8877705463551</v>
      </c>
      <c r="T94" s="95">
        <v>20</v>
      </c>
      <c r="U94" s="106">
        <f t="shared" si="41"/>
        <v>43.540950271638756</v>
      </c>
      <c r="V94" s="106">
        <f t="shared" si="41"/>
        <v>46.150655284168785</v>
      </c>
      <c r="W94" s="106">
        <f t="shared" si="41"/>
        <v>44.030269876187063</v>
      </c>
      <c r="X94" s="106">
        <f t="shared" si="41"/>
        <v>47.81283481827279</v>
      </c>
      <c r="Y94" s="106">
        <f t="shared" si="41"/>
        <v>61.194388527317756</v>
      </c>
      <c r="Z94" s="106">
        <f t="shared" si="41"/>
        <v>61.194388527317756</v>
      </c>
    </row>
    <row r="95" spans="1:26" x14ac:dyDescent="0.25">
      <c r="L95" s="35">
        <v>21</v>
      </c>
      <c r="M95" s="79">
        <f t="shared" ref="M95:R96" si="53">IF(M94+M$75&gt;=M$98,M$98,M94+M$75)</f>
        <v>943.38725588550642</v>
      </c>
      <c r="N95" s="79">
        <f t="shared" si="53"/>
        <v>999.93086449032364</v>
      </c>
      <c r="O95" s="79">
        <f t="shared" si="53"/>
        <v>953.98918065071973</v>
      </c>
      <c r="P95" s="79">
        <f t="shared" si="53"/>
        <v>1035.9447543959104</v>
      </c>
      <c r="Q95" s="79">
        <f t="shared" si="53"/>
        <v>1325.8784180918847</v>
      </c>
      <c r="R95" s="79">
        <f t="shared" si="53"/>
        <v>1325.8784180918847</v>
      </c>
      <c r="T95" s="35">
        <v>21</v>
      </c>
      <c r="U95" s="37">
        <f t="shared" si="41"/>
        <v>44.923202661214589</v>
      </c>
      <c r="V95" s="37">
        <f t="shared" si="41"/>
        <v>47.615755451920172</v>
      </c>
      <c r="W95" s="37">
        <f t="shared" si="41"/>
        <v>45.428056221462846</v>
      </c>
      <c r="X95" s="37">
        <f t="shared" si="41"/>
        <v>49.330702590281447</v>
      </c>
      <c r="Y95" s="37">
        <f t="shared" si="41"/>
        <v>63.137067528184986</v>
      </c>
      <c r="Z95" s="37">
        <f t="shared" si="41"/>
        <v>63.137067528184986</v>
      </c>
    </row>
    <row r="96" spans="1:26" x14ac:dyDescent="0.25">
      <c r="L96" s="35">
        <v>22</v>
      </c>
      <c r="M96" s="79">
        <f t="shared" si="53"/>
        <v>1015.9555063382377</v>
      </c>
      <c r="N96" s="79">
        <f t="shared" si="53"/>
        <v>1076.8486232972716</v>
      </c>
      <c r="O96" s="79">
        <f t="shared" si="53"/>
        <v>1027.3729637776983</v>
      </c>
      <c r="P96" s="79">
        <f t="shared" si="53"/>
        <v>1115.632812426365</v>
      </c>
      <c r="Q96" s="79">
        <f t="shared" si="53"/>
        <v>1427.8690656374142</v>
      </c>
      <c r="R96" s="79">
        <f t="shared" si="53"/>
        <v>1427.8690656374142</v>
      </c>
      <c r="T96" s="35">
        <v>22</v>
      </c>
      <c r="U96" s="37">
        <f t="shared" si="41"/>
        <v>46.179795742647165</v>
      </c>
      <c r="V96" s="37">
        <f t="shared" si="41"/>
        <v>48.947664695330531</v>
      </c>
      <c r="W96" s="37">
        <f t="shared" si="41"/>
        <v>46.69877108080447</v>
      </c>
      <c r="X96" s="37">
        <f t="shared" si="41"/>
        <v>50.710582383016593</v>
      </c>
      <c r="Y96" s="37">
        <f t="shared" si="41"/>
        <v>64.903139347155189</v>
      </c>
      <c r="Z96" s="37">
        <f t="shared" si="41"/>
        <v>64.903139347155189</v>
      </c>
    </row>
    <row r="97" spans="2:26" x14ac:dyDescent="0.25">
      <c r="L97" s="35">
        <v>23</v>
      </c>
      <c r="M97" s="79">
        <f t="shared" ref="M97:R97" si="54">ROUNDUP(IF(M96+M$75&gt;=M$98,M$98,M96+M$75),0)</f>
        <v>1089</v>
      </c>
      <c r="N97" s="79">
        <f t="shared" si="54"/>
        <v>1154</v>
      </c>
      <c r="O97" s="79">
        <f t="shared" si="54"/>
        <v>1101</v>
      </c>
      <c r="P97" s="79">
        <f t="shared" si="54"/>
        <v>1196</v>
      </c>
      <c r="Q97" s="79">
        <f t="shared" si="54"/>
        <v>1530</v>
      </c>
      <c r="R97" s="79">
        <f t="shared" si="54"/>
        <v>1530</v>
      </c>
      <c r="T97" s="35">
        <v>23</v>
      </c>
      <c r="U97" s="37">
        <f t="shared" si="41"/>
        <v>47.347826086956523</v>
      </c>
      <c r="V97" s="37">
        <f t="shared" si="41"/>
        <v>50.173913043478258</v>
      </c>
      <c r="W97" s="37">
        <f t="shared" si="41"/>
        <v>47.869565217391305</v>
      </c>
      <c r="X97" s="37">
        <f t="shared" si="41"/>
        <v>52</v>
      </c>
      <c r="Y97" s="37">
        <f t="shared" si="41"/>
        <v>66.521739130434781</v>
      </c>
      <c r="Z97" s="37">
        <f t="shared" si="41"/>
        <v>66.521739130434781</v>
      </c>
    </row>
    <row r="98" spans="2:26" x14ac:dyDescent="0.25">
      <c r="L98" s="95">
        <v>24</v>
      </c>
      <c r="M98" s="105">
        <f t="shared" ref="M98:R98" si="55">E80</f>
        <v>1088.5237567909689</v>
      </c>
      <c r="N98" s="105">
        <f t="shared" si="55"/>
        <v>1153.7663821042197</v>
      </c>
      <c r="O98" s="105">
        <f t="shared" si="55"/>
        <v>1100.7567469046767</v>
      </c>
      <c r="P98" s="105">
        <f t="shared" si="55"/>
        <v>1195.3208704568199</v>
      </c>
      <c r="Q98" s="105">
        <f t="shared" si="55"/>
        <v>1529.859713182944</v>
      </c>
      <c r="R98" s="105">
        <f t="shared" si="55"/>
        <v>1529.859713182944</v>
      </c>
      <c r="T98" s="95">
        <v>24</v>
      </c>
      <c r="U98" s="106">
        <f t="shared" si="41"/>
        <v>45.355156532957039</v>
      </c>
      <c r="V98" s="106">
        <f t="shared" si="41"/>
        <v>48.07359925434249</v>
      </c>
      <c r="W98" s="106">
        <f t="shared" si="41"/>
        <v>45.86486445436153</v>
      </c>
      <c r="X98" s="106">
        <f t="shared" si="41"/>
        <v>49.805036269034161</v>
      </c>
      <c r="Y98" s="106">
        <f t="shared" si="41"/>
        <v>63.744154715956</v>
      </c>
      <c r="Z98" s="106">
        <f t="shared" si="41"/>
        <v>63.744154715956</v>
      </c>
    </row>
    <row r="100" spans="2:26" ht="18" x14ac:dyDescent="0.25">
      <c r="B100" s="83" t="s">
        <v>44</v>
      </c>
      <c r="C100" s="114"/>
      <c r="D100" s="115"/>
      <c r="E100" s="116"/>
      <c r="F100" s="85"/>
      <c r="G100" s="85"/>
      <c r="H100" s="85"/>
      <c r="I100" s="85"/>
      <c r="J100" s="86"/>
      <c r="L100" s="87" t="str">
        <f>B100</f>
        <v>External Billing Rates - Commercial With Labor</v>
      </c>
      <c r="M100" s="88"/>
      <c r="N100" s="88"/>
      <c r="O100" s="88"/>
      <c r="P100" s="88"/>
      <c r="Q100" s="88"/>
      <c r="R100" s="88"/>
      <c r="T100" s="87" t="s">
        <v>14</v>
      </c>
      <c r="U100" s="88"/>
      <c r="V100" s="88"/>
      <c r="W100" s="88"/>
      <c r="X100" s="88"/>
      <c r="Y100" s="88"/>
      <c r="Z100" s="88"/>
    </row>
    <row r="101" spans="2:26" x14ac:dyDescent="0.25">
      <c r="B101" s="89"/>
      <c r="C101" s="90"/>
      <c r="D101" s="91" t="s">
        <v>15</v>
      </c>
      <c r="E101" s="92" t="s">
        <v>16</v>
      </c>
      <c r="F101" s="93"/>
      <c r="G101" s="93"/>
      <c r="H101" s="93"/>
      <c r="I101" s="93"/>
      <c r="J101" s="94"/>
      <c r="L101" s="95"/>
      <c r="M101" s="95" t="str">
        <f t="shared" ref="M101:R101" si="56">E18</f>
        <v>TSQA</v>
      </c>
      <c r="N101" s="95" t="str">
        <f t="shared" si="56"/>
        <v>TSQV</v>
      </c>
      <c r="O101" s="95" t="str">
        <f t="shared" si="56"/>
        <v>OT1</v>
      </c>
      <c r="P101" s="95" t="str">
        <f t="shared" si="56"/>
        <v>QE +</v>
      </c>
      <c r="Q101" s="95" t="str">
        <f t="shared" si="56"/>
        <v>Fusion</v>
      </c>
      <c r="R101" s="95" t="str">
        <f t="shared" si="56"/>
        <v>Lumos</v>
      </c>
      <c r="T101" s="95"/>
      <c r="U101" s="95" t="str">
        <f t="shared" ref="U101:Z101" si="57">E18</f>
        <v>TSQA</v>
      </c>
      <c r="V101" s="95" t="str">
        <f t="shared" si="57"/>
        <v>TSQV</v>
      </c>
      <c r="W101" s="95" t="str">
        <f t="shared" si="57"/>
        <v>OT1</v>
      </c>
      <c r="X101" s="95" t="str">
        <f t="shared" si="57"/>
        <v>QE +</v>
      </c>
      <c r="Y101" s="95" t="str">
        <f t="shared" si="57"/>
        <v>Fusion</v>
      </c>
      <c r="Z101" s="95" t="str">
        <f t="shared" si="57"/>
        <v>Lumos</v>
      </c>
    </row>
    <row r="102" spans="2:26" x14ac:dyDescent="0.25">
      <c r="B102" s="117"/>
      <c r="C102" s="118"/>
      <c r="D102" s="119" t="s">
        <v>19</v>
      </c>
      <c r="E102" s="119" t="str">
        <f t="shared" ref="E102:J102" si="58">E18</f>
        <v>TSQA</v>
      </c>
      <c r="F102" s="119" t="str">
        <f t="shared" si="58"/>
        <v>TSQV</v>
      </c>
      <c r="G102" s="119" t="str">
        <f t="shared" si="58"/>
        <v>OT1</v>
      </c>
      <c r="H102" s="119" t="str">
        <f t="shared" si="58"/>
        <v>QE +</v>
      </c>
      <c r="I102" s="120" t="str">
        <f t="shared" si="58"/>
        <v>Fusion</v>
      </c>
      <c r="J102" s="120" t="str">
        <f t="shared" si="58"/>
        <v>Lumos</v>
      </c>
      <c r="L102" s="95" t="s">
        <v>26</v>
      </c>
      <c r="M102" s="95" t="s">
        <v>27</v>
      </c>
      <c r="N102" s="95" t="s">
        <v>27</v>
      </c>
      <c r="O102" s="95" t="s">
        <v>27</v>
      </c>
      <c r="P102" s="95" t="s">
        <v>27</v>
      </c>
      <c r="Q102" s="95" t="s">
        <v>27</v>
      </c>
      <c r="R102" s="95" t="s">
        <v>27</v>
      </c>
      <c r="T102" s="95" t="s">
        <v>26</v>
      </c>
      <c r="U102" s="95" t="s">
        <v>27</v>
      </c>
      <c r="V102" s="95" t="s">
        <v>27</v>
      </c>
      <c r="W102" s="95" t="s">
        <v>27</v>
      </c>
      <c r="X102" s="95" t="s">
        <v>27</v>
      </c>
      <c r="Y102" s="95" t="s">
        <v>27</v>
      </c>
      <c r="Z102" s="95" t="s">
        <v>27</v>
      </c>
    </row>
    <row r="103" spans="2:26" x14ac:dyDescent="0.25">
      <c r="B103" s="76"/>
      <c r="C103" s="77"/>
      <c r="D103" s="77"/>
      <c r="E103" s="121"/>
      <c r="F103" s="121"/>
      <c r="G103" s="121"/>
      <c r="H103" s="122"/>
      <c r="I103" s="122"/>
      <c r="J103" s="122"/>
      <c r="L103" s="35">
        <v>1</v>
      </c>
      <c r="M103" s="79">
        <f t="shared" ref="M103:R103" si="59">E104</f>
        <v>152.70575045273125</v>
      </c>
      <c r="N103" s="79">
        <f t="shared" si="59"/>
        <v>157.05525880694799</v>
      </c>
      <c r="O103" s="79">
        <f t="shared" si="59"/>
        <v>158.86378312697843</v>
      </c>
      <c r="P103" s="79">
        <f t="shared" si="59"/>
        <v>218.59305803045467</v>
      </c>
      <c r="Q103" s="79">
        <f t="shared" si="59"/>
        <v>294.3206475455296</v>
      </c>
      <c r="R103" s="79">
        <f t="shared" si="59"/>
        <v>294.3206475455296</v>
      </c>
      <c r="T103" s="35">
        <v>1</v>
      </c>
      <c r="U103" s="37">
        <f t="shared" ref="U103:Z126" si="60">M103/$T103</f>
        <v>152.70575045273125</v>
      </c>
      <c r="V103" s="37">
        <f t="shared" si="60"/>
        <v>157.05525880694799</v>
      </c>
      <c r="W103" s="37">
        <f t="shared" si="60"/>
        <v>158.86378312697843</v>
      </c>
      <c r="X103" s="37">
        <f t="shared" si="60"/>
        <v>218.59305803045467</v>
      </c>
      <c r="Y103" s="37">
        <f t="shared" si="60"/>
        <v>294.3206475455296</v>
      </c>
      <c r="Z103" s="37">
        <f t="shared" si="60"/>
        <v>294.3206475455296</v>
      </c>
    </row>
    <row r="104" spans="2:26" x14ac:dyDescent="0.25">
      <c r="B104" s="38" t="s">
        <v>28</v>
      </c>
      <c r="C104" s="123" t="str">
        <f>C20</f>
        <v>Hourly Rate</v>
      </c>
      <c r="D104" s="38">
        <v>1</v>
      </c>
      <c r="E104" s="124">
        <v>152.70575045273125</v>
      </c>
      <c r="F104" s="124">
        <v>157.05525880694799</v>
      </c>
      <c r="G104" s="124">
        <v>158.86378312697843</v>
      </c>
      <c r="H104" s="124">
        <v>218.59305803045467</v>
      </c>
      <c r="I104" s="124">
        <v>294.3206475455296</v>
      </c>
      <c r="J104" s="124">
        <v>294.3206475455296</v>
      </c>
      <c r="L104" s="35">
        <v>2</v>
      </c>
      <c r="M104" s="79">
        <f t="shared" ref="M104:R105" si="61">$L104*M$103</f>
        <v>305.4115009054625</v>
      </c>
      <c r="N104" s="79">
        <f t="shared" si="61"/>
        <v>314.11051761389598</v>
      </c>
      <c r="O104" s="79">
        <f t="shared" si="61"/>
        <v>317.72756625395687</v>
      </c>
      <c r="P104" s="79">
        <f t="shared" si="61"/>
        <v>437.18611606090934</v>
      </c>
      <c r="Q104" s="79">
        <f t="shared" si="61"/>
        <v>588.64129509105919</v>
      </c>
      <c r="R104" s="79">
        <f t="shared" si="61"/>
        <v>588.64129509105919</v>
      </c>
      <c r="T104" s="35">
        <v>2</v>
      </c>
      <c r="U104" s="37">
        <f t="shared" si="60"/>
        <v>152.70575045273125</v>
      </c>
      <c r="V104" s="37">
        <f t="shared" si="60"/>
        <v>157.05525880694799</v>
      </c>
      <c r="W104" s="37">
        <f t="shared" si="60"/>
        <v>158.86378312697843</v>
      </c>
      <c r="X104" s="37">
        <f t="shared" si="60"/>
        <v>218.59305803045467</v>
      </c>
      <c r="Y104" s="37">
        <f t="shared" si="60"/>
        <v>294.3206475455296</v>
      </c>
      <c r="Z104" s="37">
        <f t="shared" si="60"/>
        <v>294.3206475455296</v>
      </c>
    </row>
    <row r="105" spans="2:26" x14ac:dyDescent="0.25">
      <c r="B105" s="38" t="s">
        <v>30</v>
      </c>
      <c r="C105" s="123" t="str">
        <f>C21</f>
        <v>Half Day block (9am-1pm or 1pm-5pm) 4hrs</v>
      </c>
      <c r="D105" s="38">
        <v>4</v>
      </c>
      <c r="E105" s="124">
        <v>534.47012658455935</v>
      </c>
      <c r="F105" s="124">
        <v>549.69340582431801</v>
      </c>
      <c r="G105" s="124">
        <v>556.02324094442451</v>
      </c>
      <c r="H105" s="124">
        <v>765.07570310659139</v>
      </c>
      <c r="I105" s="124">
        <v>1030.1222664093536</v>
      </c>
      <c r="J105" s="124">
        <v>1030.1222664093536</v>
      </c>
      <c r="L105" s="35">
        <v>3</v>
      </c>
      <c r="M105" s="79">
        <f t="shared" si="61"/>
        <v>458.11725135819376</v>
      </c>
      <c r="N105" s="79">
        <f t="shared" si="61"/>
        <v>471.16577642084394</v>
      </c>
      <c r="O105" s="79">
        <f t="shared" si="61"/>
        <v>476.5913493809353</v>
      </c>
      <c r="P105" s="79">
        <f t="shared" si="61"/>
        <v>655.77917409136398</v>
      </c>
      <c r="Q105" s="79">
        <f t="shared" si="61"/>
        <v>882.96194263658879</v>
      </c>
      <c r="R105" s="79">
        <f t="shared" si="61"/>
        <v>882.96194263658879</v>
      </c>
      <c r="T105" s="35">
        <v>3</v>
      </c>
      <c r="U105" s="37">
        <f t="shared" si="60"/>
        <v>152.70575045273125</v>
      </c>
      <c r="V105" s="37">
        <f t="shared" si="60"/>
        <v>157.05525880694799</v>
      </c>
      <c r="W105" s="37">
        <f t="shared" si="60"/>
        <v>158.86378312697843</v>
      </c>
      <c r="X105" s="37">
        <f t="shared" si="60"/>
        <v>218.59305803045467</v>
      </c>
      <c r="Y105" s="37">
        <f t="shared" si="60"/>
        <v>294.3206475455296</v>
      </c>
      <c r="Z105" s="37">
        <f t="shared" si="60"/>
        <v>294.3206475455296</v>
      </c>
    </row>
    <row r="106" spans="2:26" x14ac:dyDescent="0.25">
      <c r="B106" s="38" t="s">
        <v>32</v>
      </c>
      <c r="C106" s="123" t="str">
        <f>C22</f>
        <v>Whole Day block (9am-5pm) 8 hrs</v>
      </c>
      <c r="D106" s="38">
        <v>8</v>
      </c>
      <c r="E106" s="124">
        <v>992.58737794275316</v>
      </c>
      <c r="F106" s="124">
        <v>1020.8591822451619</v>
      </c>
      <c r="G106" s="124">
        <v>1032.6145903253598</v>
      </c>
      <c r="H106" s="124">
        <v>1420.8548771979554</v>
      </c>
      <c r="I106" s="124">
        <v>1913.0842090459423</v>
      </c>
      <c r="J106" s="124">
        <v>1913.0842090459423</v>
      </c>
      <c r="L106" s="95">
        <v>4</v>
      </c>
      <c r="M106" s="105">
        <f t="shared" ref="M106:R106" si="62">E105</f>
        <v>534.47012658455935</v>
      </c>
      <c r="N106" s="105">
        <f t="shared" si="62"/>
        <v>549.69340582431801</v>
      </c>
      <c r="O106" s="105">
        <f t="shared" si="62"/>
        <v>556.02324094442451</v>
      </c>
      <c r="P106" s="105">
        <f t="shared" si="62"/>
        <v>765.07570310659139</v>
      </c>
      <c r="Q106" s="105">
        <f t="shared" si="62"/>
        <v>1030.1222664093536</v>
      </c>
      <c r="R106" s="105">
        <f t="shared" si="62"/>
        <v>1030.1222664093536</v>
      </c>
      <c r="T106" s="95">
        <v>4</v>
      </c>
      <c r="U106" s="106">
        <f t="shared" si="60"/>
        <v>133.61753164613984</v>
      </c>
      <c r="V106" s="106">
        <f t="shared" si="60"/>
        <v>137.4233514560795</v>
      </c>
      <c r="W106" s="106">
        <f t="shared" si="60"/>
        <v>139.00581023610613</v>
      </c>
      <c r="X106" s="106">
        <f t="shared" si="60"/>
        <v>191.26892577664785</v>
      </c>
      <c r="Y106" s="106">
        <f t="shared" si="60"/>
        <v>257.53056660233841</v>
      </c>
      <c r="Z106" s="106">
        <f t="shared" si="60"/>
        <v>257.53056660233841</v>
      </c>
    </row>
    <row r="107" spans="2:26" x14ac:dyDescent="0.25">
      <c r="B107" s="107" t="s">
        <v>34</v>
      </c>
      <c r="C107" s="123" t="str">
        <f>C23</f>
        <v>Over Night block (5pm-9am) 16 hrs</v>
      </c>
      <c r="D107" s="38">
        <v>16</v>
      </c>
      <c r="E107" s="124">
        <v>1297.9988788482156</v>
      </c>
      <c r="F107" s="124">
        <v>1334.969699859058</v>
      </c>
      <c r="G107" s="124">
        <v>1350.3421565793167</v>
      </c>
      <c r="H107" s="124">
        <v>1858.0409932588648</v>
      </c>
      <c r="I107" s="124">
        <v>2501.7255041370017</v>
      </c>
      <c r="J107" s="124">
        <v>2501.7255041370017</v>
      </c>
      <c r="L107" s="35">
        <v>5</v>
      </c>
      <c r="M107" s="79">
        <f>IF(M106+M$103&gt;=M$110,M$110,M106+M$103)</f>
        <v>687.17587703729055</v>
      </c>
      <c r="N107" s="79">
        <f t="shared" ref="N107:R109" si="63">IF(N106+N$103&gt;=N$110,N$110,N106+N$103)</f>
        <v>706.74866463126602</v>
      </c>
      <c r="O107" s="79">
        <f t="shared" si="63"/>
        <v>714.88702407140295</v>
      </c>
      <c r="P107" s="79">
        <f t="shared" si="63"/>
        <v>983.66876113704609</v>
      </c>
      <c r="Q107" s="79">
        <f t="shared" si="63"/>
        <v>1324.4429139548834</v>
      </c>
      <c r="R107" s="79">
        <f t="shared" si="63"/>
        <v>1324.4429139548834</v>
      </c>
      <c r="T107" s="35">
        <v>5</v>
      </c>
      <c r="U107" s="37">
        <f t="shared" si="60"/>
        <v>137.4351754074581</v>
      </c>
      <c r="V107" s="37">
        <f t="shared" si="60"/>
        <v>141.34973292625321</v>
      </c>
      <c r="W107" s="37">
        <f t="shared" si="60"/>
        <v>142.97740481428059</v>
      </c>
      <c r="X107" s="37">
        <f t="shared" si="60"/>
        <v>196.73375222740921</v>
      </c>
      <c r="Y107" s="37">
        <f t="shared" si="60"/>
        <v>264.88858279097667</v>
      </c>
      <c r="Z107" s="37">
        <f t="shared" si="60"/>
        <v>264.88858279097667</v>
      </c>
    </row>
    <row r="108" spans="2:26" x14ac:dyDescent="0.25">
      <c r="B108" s="38" t="s">
        <v>36</v>
      </c>
      <c r="C108" s="123" t="str">
        <f>C24</f>
        <v>consecutive 24hr block (9am-9am)</v>
      </c>
      <c r="D108" s="108">
        <v>24</v>
      </c>
      <c r="E108" s="124">
        <v>2290.5862567909689</v>
      </c>
      <c r="F108" s="124">
        <v>2355.8288821042197</v>
      </c>
      <c r="G108" s="124">
        <v>2382.9567469046765</v>
      </c>
      <c r="H108" s="124">
        <v>3278.8958704568199</v>
      </c>
      <c r="I108" s="124">
        <v>4414.8097131829436</v>
      </c>
      <c r="J108" s="124">
        <v>4414.8097131829436</v>
      </c>
      <c r="L108" s="35">
        <v>6</v>
      </c>
      <c r="M108" s="79">
        <f>IF(M107+M$103&gt;=M$110,M$110,M107+M$103)</f>
        <v>839.88162749002186</v>
      </c>
      <c r="N108" s="79">
        <f t="shared" si="63"/>
        <v>863.80392343821404</v>
      </c>
      <c r="O108" s="79">
        <f t="shared" si="63"/>
        <v>873.75080719838138</v>
      </c>
      <c r="P108" s="79">
        <f t="shared" si="63"/>
        <v>1202.2618191675008</v>
      </c>
      <c r="Q108" s="79">
        <f t="shared" si="63"/>
        <v>1618.7635615004128</v>
      </c>
      <c r="R108" s="79">
        <f t="shared" si="63"/>
        <v>1618.7635615004128</v>
      </c>
      <c r="T108" s="35">
        <v>6</v>
      </c>
      <c r="U108" s="37">
        <f t="shared" si="60"/>
        <v>139.98027124833698</v>
      </c>
      <c r="V108" s="37">
        <f t="shared" si="60"/>
        <v>143.96732057303566</v>
      </c>
      <c r="W108" s="37">
        <f t="shared" si="60"/>
        <v>145.62513453306357</v>
      </c>
      <c r="X108" s="37">
        <f t="shared" si="60"/>
        <v>200.37696986125013</v>
      </c>
      <c r="Y108" s="37">
        <f t="shared" si="60"/>
        <v>269.79392691673547</v>
      </c>
      <c r="Z108" s="37">
        <f t="shared" si="60"/>
        <v>269.79392691673547</v>
      </c>
    </row>
    <row r="109" spans="2:26" x14ac:dyDescent="0.25">
      <c r="B109" s="47"/>
      <c r="C109" s="48"/>
      <c r="D109" s="47"/>
      <c r="E109" s="81"/>
      <c r="F109" s="81"/>
      <c r="G109" s="81"/>
      <c r="H109" s="81"/>
      <c r="I109" s="81"/>
      <c r="J109" s="81"/>
      <c r="L109" s="35">
        <v>7</v>
      </c>
      <c r="M109" s="79">
        <f>IF(M108+M$103&gt;=M$110,M$110,M108+M$103)</f>
        <v>992.58737794275316</v>
      </c>
      <c r="N109" s="79">
        <f t="shared" si="63"/>
        <v>1020.8591822451619</v>
      </c>
      <c r="O109" s="79">
        <f t="shared" si="63"/>
        <v>1032.6145903253598</v>
      </c>
      <c r="P109" s="79">
        <f t="shared" si="63"/>
        <v>1420.8548771979554</v>
      </c>
      <c r="Q109" s="79">
        <f t="shared" si="63"/>
        <v>1913.0842090459423</v>
      </c>
      <c r="R109" s="79">
        <f t="shared" si="63"/>
        <v>1913.0842090459423</v>
      </c>
      <c r="T109" s="35">
        <v>7</v>
      </c>
      <c r="U109" s="37">
        <f t="shared" si="60"/>
        <v>141.79819684896475</v>
      </c>
      <c r="V109" s="37">
        <f t="shared" si="60"/>
        <v>145.83702603502314</v>
      </c>
      <c r="W109" s="37">
        <f t="shared" si="60"/>
        <v>147.51637004647998</v>
      </c>
      <c r="X109" s="37">
        <f t="shared" si="60"/>
        <v>202.97926817113648</v>
      </c>
      <c r="Y109" s="37">
        <f t="shared" si="60"/>
        <v>273.29774414942034</v>
      </c>
      <c r="Z109" s="37">
        <f t="shared" si="60"/>
        <v>273.29774414942034</v>
      </c>
    </row>
    <row r="110" spans="2:26" ht="15.75" x14ac:dyDescent="0.25">
      <c r="B110" s="47"/>
      <c r="C110" s="50" t="s">
        <v>38</v>
      </c>
      <c r="D110" s="51">
        <v>24</v>
      </c>
      <c r="E110" s="109"/>
      <c r="F110" s="81"/>
      <c r="G110" s="81"/>
      <c r="H110" s="81"/>
      <c r="I110" s="81"/>
      <c r="J110" s="81"/>
      <c r="L110" s="95">
        <v>8</v>
      </c>
      <c r="M110" s="105">
        <f t="shared" ref="M110:R110" si="64">E106</f>
        <v>992.58737794275316</v>
      </c>
      <c r="N110" s="105">
        <f t="shared" si="64"/>
        <v>1020.8591822451619</v>
      </c>
      <c r="O110" s="105">
        <f t="shared" si="64"/>
        <v>1032.6145903253598</v>
      </c>
      <c r="P110" s="105">
        <f t="shared" si="64"/>
        <v>1420.8548771979554</v>
      </c>
      <c r="Q110" s="105">
        <f t="shared" si="64"/>
        <v>1913.0842090459423</v>
      </c>
      <c r="R110" s="105">
        <f t="shared" si="64"/>
        <v>1913.0842090459423</v>
      </c>
      <c r="T110" s="95">
        <v>8</v>
      </c>
      <c r="U110" s="106">
        <f t="shared" si="60"/>
        <v>124.07342224284415</v>
      </c>
      <c r="V110" s="106">
        <f t="shared" si="60"/>
        <v>127.60739778064524</v>
      </c>
      <c r="W110" s="106">
        <f t="shared" si="60"/>
        <v>129.07682379066998</v>
      </c>
      <c r="X110" s="106">
        <f t="shared" si="60"/>
        <v>177.60685964974442</v>
      </c>
      <c r="Y110" s="106">
        <f t="shared" si="60"/>
        <v>239.13552613074279</v>
      </c>
      <c r="Z110" s="106">
        <f t="shared" si="60"/>
        <v>239.13552613074279</v>
      </c>
    </row>
    <row r="111" spans="2:26" x14ac:dyDescent="0.25">
      <c r="B111" s="47"/>
      <c r="C111" s="53" t="s">
        <v>39</v>
      </c>
      <c r="D111" s="54">
        <f>ROUNDDOWN(D110/24,0)</f>
        <v>1</v>
      </c>
      <c r="E111" s="110">
        <f t="shared" ref="E111:J111" si="65">(ROUNDDOWN($D110/24,0))*E108</f>
        <v>2290.5862567909689</v>
      </c>
      <c r="F111" s="110">
        <f t="shared" si="65"/>
        <v>2355.8288821042197</v>
      </c>
      <c r="G111" s="110">
        <f t="shared" si="65"/>
        <v>2382.9567469046765</v>
      </c>
      <c r="H111" s="110">
        <f t="shared" si="65"/>
        <v>3278.8958704568199</v>
      </c>
      <c r="I111" s="110">
        <f t="shared" si="65"/>
        <v>4414.8097131829436</v>
      </c>
      <c r="J111" s="110">
        <f t="shared" si="65"/>
        <v>4414.8097131829436</v>
      </c>
      <c r="L111" s="35">
        <v>9</v>
      </c>
      <c r="M111" s="79">
        <f t="shared" ref="M111:R117" si="66">IF(M110+M$103&gt;=M$118,M$118,M110+M$103)</f>
        <v>1145.2931283954845</v>
      </c>
      <c r="N111" s="79">
        <f t="shared" si="66"/>
        <v>1177.9144410521099</v>
      </c>
      <c r="O111" s="79">
        <f t="shared" si="66"/>
        <v>1191.4783734523382</v>
      </c>
      <c r="P111" s="79">
        <f t="shared" si="66"/>
        <v>1639.44793522841</v>
      </c>
      <c r="Q111" s="79">
        <f t="shared" si="66"/>
        <v>2207.4048565914718</v>
      </c>
      <c r="R111" s="79">
        <f t="shared" si="66"/>
        <v>2207.4048565914718</v>
      </c>
      <c r="T111" s="35">
        <v>9</v>
      </c>
      <c r="U111" s="37">
        <f t="shared" si="60"/>
        <v>127.25479204394271</v>
      </c>
      <c r="V111" s="37">
        <f t="shared" si="60"/>
        <v>130.87938233912331</v>
      </c>
      <c r="W111" s="37">
        <f t="shared" si="60"/>
        <v>132.38648593914868</v>
      </c>
      <c r="X111" s="37">
        <f t="shared" si="60"/>
        <v>182.16088169204556</v>
      </c>
      <c r="Y111" s="37">
        <f t="shared" si="60"/>
        <v>245.26720628794132</v>
      </c>
      <c r="Z111" s="37">
        <f t="shared" si="60"/>
        <v>245.26720628794132</v>
      </c>
    </row>
    <row r="112" spans="2:26" ht="15.75" thickBot="1" x14ac:dyDescent="0.3">
      <c r="B112" s="47"/>
      <c r="C112" s="56" t="s">
        <v>40</v>
      </c>
      <c r="D112" s="57">
        <f>D110-(ROUNDDOWN(D110/24,0)*24)</f>
        <v>0</v>
      </c>
      <c r="E112" s="111">
        <f t="shared" ref="E112:J112" si="67">IF($D112=$L103,M103,0)+IF($D112=$L104,M104,0)+IF($D112=$L105,M105,0)+IF($D112=$L106,M106,0)+IF($D112=$L107,M107,0)+IF($D112=$L108,M108,0)+IF($D112=$L109,M109,0)+IF($D112=$L110,M110,0)+IF($D112=$L111,M111,0)+IF($D112=$L112,M112,0)+IF($D112=$L113,M113,0)+IF($D112=$L114,M114,0)+IF($D112=$L115,M115,0)+IF($D112=$L116,M116,0)+IF($D112=$L117,M117,0)+IF($D112=$L118,M118,0)+IF($D112=$L119,M119,0)+IF($D112=$L120,M120,0)+IF($D112=$L121,M121,0)+IF($D112=$L122,M122,0)+IF($D112=$L123,M123,0)+IF($D112=$L124,M124,0)+IF($D112=$L125,M125,0)</f>
        <v>0</v>
      </c>
      <c r="F112" s="111">
        <f t="shared" si="67"/>
        <v>0</v>
      </c>
      <c r="G112" s="111">
        <f t="shared" si="67"/>
        <v>0</v>
      </c>
      <c r="H112" s="111">
        <f t="shared" si="67"/>
        <v>0</v>
      </c>
      <c r="I112" s="111">
        <f t="shared" si="67"/>
        <v>0</v>
      </c>
      <c r="J112" s="111">
        <f t="shared" si="67"/>
        <v>0</v>
      </c>
      <c r="L112" s="35">
        <v>10</v>
      </c>
      <c r="M112" s="79">
        <f t="shared" si="66"/>
        <v>1297.9988788482156</v>
      </c>
      <c r="N112" s="79">
        <f t="shared" si="66"/>
        <v>1334.969699859058</v>
      </c>
      <c r="O112" s="79">
        <f t="shared" si="66"/>
        <v>1350.3421565793167</v>
      </c>
      <c r="P112" s="79">
        <f t="shared" si="66"/>
        <v>1858.0409932588648</v>
      </c>
      <c r="Q112" s="79">
        <f t="shared" si="66"/>
        <v>2501.7255041370017</v>
      </c>
      <c r="R112" s="79">
        <f t="shared" si="66"/>
        <v>2501.7255041370017</v>
      </c>
      <c r="T112" s="35">
        <v>10</v>
      </c>
      <c r="U112" s="37">
        <f t="shared" si="60"/>
        <v>129.79988788482154</v>
      </c>
      <c r="V112" s="37">
        <f t="shared" si="60"/>
        <v>133.49696998590579</v>
      </c>
      <c r="W112" s="37">
        <f t="shared" si="60"/>
        <v>135.03421565793167</v>
      </c>
      <c r="X112" s="37">
        <f t="shared" si="60"/>
        <v>185.80409932588648</v>
      </c>
      <c r="Y112" s="37">
        <f t="shared" si="60"/>
        <v>250.17255041370018</v>
      </c>
      <c r="Z112" s="37">
        <f t="shared" si="60"/>
        <v>250.17255041370018</v>
      </c>
    </row>
    <row r="113" spans="1:26" ht="15.75" thickBot="1" x14ac:dyDescent="0.3">
      <c r="B113" s="47"/>
      <c r="C113" s="59" t="s">
        <v>41</v>
      </c>
      <c r="D113" s="60"/>
      <c r="E113" s="112">
        <f t="shared" ref="E113:J113" si="68">E111+E112</f>
        <v>2290.5862567909689</v>
      </c>
      <c r="F113" s="112">
        <f t="shared" si="68"/>
        <v>2355.8288821042197</v>
      </c>
      <c r="G113" s="112">
        <f t="shared" si="68"/>
        <v>2382.9567469046765</v>
      </c>
      <c r="H113" s="112">
        <f t="shared" si="68"/>
        <v>3278.8958704568199</v>
      </c>
      <c r="I113" s="112">
        <f t="shared" si="68"/>
        <v>4414.8097131829436</v>
      </c>
      <c r="J113" s="112">
        <f t="shared" si="68"/>
        <v>4414.8097131829436</v>
      </c>
      <c r="L113" s="35">
        <v>11</v>
      </c>
      <c r="M113" s="79">
        <f t="shared" si="66"/>
        <v>1297.9988788482156</v>
      </c>
      <c r="N113" s="79">
        <f t="shared" si="66"/>
        <v>1334.969699859058</v>
      </c>
      <c r="O113" s="79">
        <f t="shared" si="66"/>
        <v>1350.3421565793167</v>
      </c>
      <c r="P113" s="79">
        <f t="shared" si="66"/>
        <v>1858.0409932588648</v>
      </c>
      <c r="Q113" s="79">
        <f t="shared" si="66"/>
        <v>2501.7255041370017</v>
      </c>
      <c r="R113" s="79">
        <f t="shared" si="66"/>
        <v>2501.7255041370017</v>
      </c>
      <c r="T113" s="35">
        <v>11</v>
      </c>
      <c r="U113" s="37">
        <f t="shared" si="60"/>
        <v>117.9998980771105</v>
      </c>
      <c r="V113" s="37">
        <f t="shared" si="60"/>
        <v>121.3608818053689</v>
      </c>
      <c r="W113" s="37">
        <f t="shared" si="60"/>
        <v>122.75837787084697</v>
      </c>
      <c r="X113" s="37">
        <f t="shared" si="60"/>
        <v>168.91281756898772</v>
      </c>
      <c r="Y113" s="37">
        <f t="shared" si="60"/>
        <v>227.42959128518197</v>
      </c>
      <c r="Z113" s="37">
        <f t="shared" si="60"/>
        <v>227.42959128518197</v>
      </c>
    </row>
    <row r="114" spans="1:26" ht="15.75" thickTop="1" x14ac:dyDescent="0.25">
      <c r="B114" s="47"/>
      <c r="C114" s="48"/>
      <c r="D114" s="47"/>
      <c r="E114" s="63"/>
      <c r="F114" s="63"/>
      <c r="G114" s="63"/>
      <c r="H114" s="63"/>
      <c r="I114" s="63"/>
      <c r="J114" s="63"/>
      <c r="L114" s="35">
        <v>12</v>
      </c>
      <c r="M114" s="79">
        <f t="shared" si="66"/>
        <v>1297.9988788482156</v>
      </c>
      <c r="N114" s="79">
        <f t="shared" si="66"/>
        <v>1334.969699859058</v>
      </c>
      <c r="O114" s="79">
        <f t="shared" si="66"/>
        <v>1350.3421565793167</v>
      </c>
      <c r="P114" s="79">
        <f t="shared" si="66"/>
        <v>1858.0409932588648</v>
      </c>
      <c r="Q114" s="79">
        <f t="shared" si="66"/>
        <v>2501.7255041370017</v>
      </c>
      <c r="R114" s="79">
        <f t="shared" si="66"/>
        <v>2501.7255041370017</v>
      </c>
      <c r="T114" s="35">
        <v>12</v>
      </c>
      <c r="U114" s="37">
        <f t="shared" si="60"/>
        <v>108.1665732373513</v>
      </c>
      <c r="V114" s="37">
        <f t="shared" si="60"/>
        <v>111.24747498825484</v>
      </c>
      <c r="W114" s="37">
        <f t="shared" si="60"/>
        <v>112.52851304827639</v>
      </c>
      <c r="X114" s="37">
        <f t="shared" si="60"/>
        <v>154.83674943823874</v>
      </c>
      <c r="Y114" s="37">
        <f t="shared" si="60"/>
        <v>208.47712534475014</v>
      </c>
      <c r="Z114" s="37">
        <f t="shared" si="60"/>
        <v>208.47712534475014</v>
      </c>
    </row>
    <row r="115" spans="1:26" ht="15" customHeight="1" x14ac:dyDescent="0.25">
      <c r="A115" s="113"/>
      <c r="B115" s="225"/>
      <c r="C115" s="225"/>
      <c r="D115" s="225"/>
      <c r="E115" s="224"/>
      <c r="F115" s="224"/>
      <c r="G115" s="224"/>
      <c r="H115" s="224"/>
      <c r="I115" s="224"/>
      <c r="J115" s="224"/>
      <c r="L115" s="35">
        <v>13</v>
      </c>
      <c r="M115" s="79">
        <f t="shared" si="66"/>
        <v>1297.9988788482156</v>
      </c>
      <c r="N115" s="79">
        <f t="shared" si="66"/>
        <v>1334.969699859058</v>
      </c>
      <c r="O115" s="79">
        <f t="shared" si="66"/>
        <v>1350.3421565793167</v>
      </c>
      <c r="P115" s="79">
        <f t="shared" si="66"/>
        <v>1858.0409932588648</v>
      </c>
      <c r="Q115" s="79">
        <f t="shared" si="66"/>
        <v>2501.7255041370017</v>
      </c>
      <c r="R115" s="79">
        <f t="shared" si="66"/>
        <v>2501.7255041370017</v>
      </c>
      <c r="T115" s="35">
        <v>13</v>
      </c>
      <c r="U115" s="37">
        <f t="shared" si="60"/>
        <v>99.846067603708889</v>
      </c>
      <c r="V115" s="37">
        <f t="shared" si="60"/>
        <v>102.68997691223522</v>
      </c>
      <c r="W115" s="37">
        <f t="shared" si="60"/>
        <v>103.87247358302436</v>
      </c>
      <c r="X115" s="37">
        <f t="shared" si="60"/>
        <v>142.9262302506819</v>
      </c>
      <c r="Y115" s="37">
        <f t="shared" si="60"/>
        <v>192.44042339515397</v>
      </c>
      <c r="Z115" s="37">
        <f t="shared" si="60"/>
        <v>192.44042339515397</v>
      </c>
    </row>
    <row r="116" spans="1:26" x14ac:dyDescent="0.25">
      <c r="A116" s="113"/>
      <c r="B116" s="225"/>
      <c r="C116" s="225"/>
      <c r="D116" s="225"/>
      <c r="E116" s="224"/>
      <c r="F116" s="224"/>
      <c r="G116" s="224"/>
      <c r="H116" s="224"/>
      <c r="I116" s="224"/>
      <c r="J116" s="224"/>
      <c r="K116" s="7"/>
      <c r="L116" s="35">
        <v>14</v>
      </c>
      <c r="M116" s="79">
        <f t="shared" si="66"/>
        <v>1297.9988788482156</v>
      </c>
      <c r="N116" s="79">
        <f t="shared" si="66"/>
        <v>1334.969699859058</v>
      </c>
      <c r="O116" s="79">
        <f t="shared" si="66"/>
        <v>1350.3421565793167</v>
      </c>
      <c r="P116" s="79">
        <f t="shared" si="66"/>
        <v>1858.0409932588648</v>
      </c>
      <c r="Q116" s="79">
        <f t="shared" si="66"/>
        <v>2501.7255041370017</v>
      </c>
      <c r="R116" s="79">
        <f t="shared" si="66"/>
        <v>2501.7255041370017</v>
      </c>
      <c r="S116" s="68"/>
      <c r="T116" s="35">
        <v>14</v>
      </c>
      <c r="U116" s="37">
        <f t="shared" si="60"/>
        <v>92.714205632015393</v>
      </c>
      <c r="V116" s="37">
        <f t="shared" si="60"/>
        <v>95.354978561361278</v>
      </c>
      <c r="W116" s="37">
        <f t="shared" si="60"/>
        <v>96.4530111842369</v>
      </c>
      <c r="X116" s="37">
        <f t="shared" si="60"/>
        <v>132.71721380420462</v>
      </c>
      <c r="Y116" s="37">
        <f t="shared" si="60"/>
        <v>178.69467886692868</v>
      </c>
      <c r="Z116" s="37">
        <f t="shared" si="60"/>
        <v>178.69467886692868</v>
      </c>
    </row>
    <row r="117" spans="1:26" ht="15" customHeight="1" x14ac:dyDescent="0.25">
      <c r="A117" s="113"/>
      <c r="B117" s="225"/>
      <c r="C117" s="225"/>
      <c r="D117" s="225"/>
      <c r="E117" s="224"/>
      <c r="F117" s="224"/>
      <c r="G117" s="224"/>
      <c r="H117" s="224"/>
      <c r="I117" s="224"/>
      <c r="J117" s="224"/>
      <c r="L117" s="35">
        <v>15</v>
      </c>
      <c r="M117" s="79">
        <f t="shared" si="66"/>
        <v>1297.9988788482156</v>
      </c>
      <c r="N117" s="79">
        <f t="shared" si="66"/>
        <v>1334.969699859058</v>
      </c>
      <c r="O117" s="79">
        <f t="shared" si="66"/>
        <v>1350.3421565793167</v>
      </c>
      <c r="P117" s="79">
        <f t="shared" si="66"/>
        <v>1858.0409932588648</v>
      </c>
      <c r="Q117" s="79">
        <f t="shared" si="66"/>
        <v>2501.7255041370017</v>
      </c>
      <c r="R117" s="79">
        <f t="shared" si="66"/>
        <v>2501.7255041370017</v>
      </c>
      <c r="T117" s="35">
        <v>15</v>
      </c>
      <c r="U117" s="37">
        <f t="shared" si="60"/>
        <v>86.533258589881044</v>
      </c>
      <c r="V117" s="37">
        <f t="shared" si="60"/>
        <v>88.997979990603866</v>
      </c>
      <c r="W117" s="37">
        <f t="shared" si="60"/>
        <v>90.022810438621107</v>
      </c>
      <c r="X117" s="37">
        <f t="shared" si="60"/>
        <v>123.86939955059098</v>
      </c>
      <c r="Y117" s="37">
        <f t="shared" si="60"/>
        <v>166.78170027580012</v>
      </c>
      <c r="Z117" s="37">
        <f t="shared" si="60"/>
        <v>166.78170027580012</v>
      </c>
    </row>
    <row r="118" spans="1:26" x14ac:dyDescent="0.25">
      <c r="A118" s="113"/>
      <c r="B118" s="225"/>
      <c r="C118" s="225"/>
      <c r="D118" s="225"/>
      <c r="E118" s="224"/>
      <c r="F118" s="224"/>
      <c r="G118" s="224"/>
      <c r="H118" s="224"/>
      <c r="I118" s="224"/>
      <c r="J118" s="224"/>
      <c r="L118" s="95">
        <v>16</v>
      </c>
      <c r="M118" s="105">
        <f t="shared" ref="M118:R118" si="69">E107</f>
        <v>1297.9988788482156</v>
      </c>
      <c r="N118" s="105">
        <f t="shared" si="69"/>
        <v>1334.969699859058</v>
      </c>
      <c r="O118" s="105">
        <f t="shared" si="69"/>
        <v>1350.3421565793167</v>
      </c>
      <c r="P118" s="105">
        <f t="shared" si="69"/>
        <v>1858.0409932588648</v>
      </c>
      <c r="Q118" s="105">
        <f t="shared" si="69"/>
        <v>2501.7255041370017</v>
      </c>
      <c r="R118" s="105">
        <f t="shared" si="69"/>
        <v>2501.7255041370017</v>
      </c>
      <c r="T118" s="95">
        <v>16</v>
      </c>
      <c r="U118" s="106">
        <f t="shared" si="60"/>
        <v>81.124929928013472</v>
      </c>
      <c r="V118" s="106">
        <f t="shared" si="60"/>
        <v>83.435606241191124</v>
      </c>
      <c r="W118" s="106">
        <f t="shared" si="60"/>
        <v>84.396384786207292</v>
      </c>
      <c r="X118" s="106">
        <f t="shared" si="60"/>
        <v>116.12756207867905</v>
      </c>
      <c r="Y118" s="106">
        <f t="shared" si="60"/>
        <v>156.35784400856261</v>
      </c>
      <c r="Z118" s="106">
        <f t="shared" si="60"/>
        <v>156.35784400856261</v>
      </c>
    </row>
    <row r="119" spans="1:26" x14ac:dyDescent="0.25">
      <c r="L119" s="35">
        <v>17</v>
      </c>
      <c r="M119" s="79">
        <f>IF(M118+M$103&gt;=M$122,M$122,M118+M$103)</f>
        <v>1450.7046293009469</v>
      </c>
      <c r="N119" s="79">
        <f t="shared" ref="N119:R121" si="70">IF(N118+N$103&gt;=N$122,N$122,N118+N$103)</f>
        <v>1492.0249586660059</v>
      </c>
      <c r="O119" s="79">
        <f t="shared" si="70"/>
        <v>1509.2059397062951</v>
      </c>
      <c r="P119" s="79">
        <f t="shared" si="70"/>
        <v>2076.6340512893194</v>
      </c>
      <c r="Q119" s="79">
        <f t="shared" si="70"/>
        <v>2796.0461516825312</v>
      </c>
      <c r="R119" s="79">
        <f t="shared" si="70"/>
        <v>2796.0461516825312</v>
      </c>
      <c r="T119" s="35">
        <v>17</v>
      </c>
      <c r="U119" s="37">
        <f t="shared" si="60"/>
        <v>85.335566429467463</v>
      </c>
      <c r="V119" s="37">
        <f t="shared" si="60"/>
        <v>87.766174039176818</v>
      </c>
      <c r="W119" s="37">
        <f t="shared" si="60"/>
        <v>88.776819982723239</v>
      </c>
      <c r="X119" s="37">
        <f t="shared" si="60"/>
        <v>122.15494419348937</v>
      </c>
      <c r="Y119" s="37">
        <f t="shared" si="60"/>
        <v>164.47330304014889</v>
      </c>
      <c r="Z119" s="37">
        <f t="shared" si="60"/>
        <v>164.47330304014889</v>
      </c>
    </row>
    <row r="120" spans="1:26" x14ac:dyDescent="0.25">
      <c r="L120" s="35">
        <v>18</v>
      </c>
      <c r="M120" s="79">
        <f>IF(M119+M$103&gt;=M$122,M$122,M119+M$103)</f>
        <v>1603.4103797536782</v>
      </c>
      <c r="N120" s="79">
        <f t="shared" si="70"/>
        <v>1649.0802174729538</v>
      </c>
      <c r="O120" s="79">
        <f t="shared" si="70"/>
        <v>1668.0697228332735</v>
      </c>
      <c r="P120" s="79">
        <f t="shared" si="70"/>
        <v>2295.2271093197742</v>
      </c>
      <c r="Q120" s="79">
        <f t="shared" si="70"/>
        <v>3090.3667992280607</v>
      </c>
      <c r="R120" s="79">
        <f t="shared" si="70"/>
        <v>3090.3667992280607</v>
      </c>
      <c r="T120" s="35">
        <v>18</v>
      </c>
      <c r="U120" s="37">
        <f t="shared" si="60"/>
        <v>89.078354430759902</v>
      </c>
      <c r="V120" s="37">
        <f t="shared" si="60"/>
        <v>91.61556763738632</v>
      </c>
      <c r="W120" s="37">
        <f t="shared" si="60"/>
        <v>92.670540157404091</v>
      </c>
      <c r="X120" s="37">
        <f t="shared" si="60"/>
        <v>127.5126171844319</v>
      </c>
      <c r="Y120" s="37">
        <f t="shared" si="60"/>
        <v>171.68704440155892</v>
      </c>
      <c r="Z120" s="37">
        <f t="shared" si="60"/>
        <v>171.68704440155892</v>
      </c>
    </row>
    <row r="121" spans="1:26" x14ac:dyDescent="0.25">
      <c r="L121" s="35">
        <v>19</v>
      </c>
      <c r="M121" s="79">
        <f>IF(M120+M$103&gt;=M$122,M$122,M120+M$103)</f>
        <v>1756.1161302064095</v>
      </c>
      <c r="N121" s="79">
        <f t="shared" si="70"/>
        <v>1806.1354762799017</v>
      </c>
      <c r="O121" s="79">
        <f t="shared" si="70"/>
        <v>1826.933505960252</v>
      </c>
      <c r="P121" s="79">
        <f t="shared" si="70"/>
        <v>2513.820167350229</v>
      </c>
      <c r="Q121" s="79">
        <f t="shared" si="70"/>
        <v>3384.6874467735902</v>
      </c>
      <c r="R121" s="79">
        <f t="shared" si="70"/>
        <v>3384.6874467735902</v>
      </c>
      <c r="T121" s="35">
        <v>19</v>
      </c>
      <c r="U121" s="37">
        <f t="shared" si="60"/>
        <v>92.42716474770576</v>
      </c>
      <c r="V121" s="37">
        <f t="shared" si="60"/>
        <v>95.059761909468506</v>
      </c>
      <c r="W121" s="37">
        <f t="shared" si="60"/>
        <v>96.154395050539577</v>
      </c>
      <c r="X121" s="37">
        <f t="shared" si="60"/>
        <v>132.30632459738047</v>
      </c>
      <c r="Y121" s="37">
        <f t="shared" si="60"/>
        <v>178.14144456703107</v>
      </c>
      <c r="Z121" s="37">
        <f t="shared" si="60"/>
        <v>178.14144456703107</v>
      </c>
    </row>
    <row r="122" spans="1:26" x14ac:dyDescent="0.25">
      <c r="L122" s="95">
        <v>20</v>
      </c>
      <c r="M122" s="105">
        <f t="shared" ref="M122:R122" si="71">M118+M106</f>
        <v>1832.4690054327748</v>
      </c>
      <c r="N122" s="105">
        <f t="shared" si="71"/>
        <v>1884.663105683376</v>
      </c>
      <c r="O122" s="105">
        <f t="shared" si="71"/>
        <v>1906.3653975237412</v>
      </c>
      <c r="P122" s="105">
        <f t="shared" si="71"/>
        <v>2623.1166963654559</v>
      </c>
      <c r="Q122" s="105">
        <f t="shared" si="71"/>
        <v>3531.8477705463556</v>
      </c>
      <c r="R122" s="105">
        <f t="shared" si="71"/>
        <v>3531.8477705463556</v>
      </c>
      <c r="T122" s="95">
        <v>20</v>
      </c>
      <c r="U122" s="106">
        <f t="shared" si="60"/>
        <v>91.623450271638745</v>
      </c>
      <c r="V122" s="106">
        <f t="shared" si="60"/>
        <v>94.233155284168802</v>
      </c>
      <c r="W122" s="106">
        <f t="shared" si="60"/>
        <v>95.31826987618706</v>
      </c>
      <c r="X122" s="106">
        <f t="shared" si="60"/>
        <v>131.15583481827281</v>
      </c>
      <c r="Y122" s="106">
        <f t="shared" si="60"/>
        <v>176.59238852731778</v>
      </c>
      <c r="Z122" s="106">
        <f t="shared" si="60"/>
        <v>176.59238852731778</v>
      </c>
    </row>
    <row r="123" spans="1:26" x14ac:dyDescent="0.25">
      <c r="L123" s="35">
        <v>21</v>
      </c>
      <c r="M123" s="79">
        <f t="shared" ref="M123:R124" si="72">IF(M122+M$103&gt;=M$126,M$126,M122+M$103)</f>
        <v>1985.1747558855061</v>
      </c>
      <c r="N123" s="79">
        <f t="shared" si="72"/>
        <v>2041.7183644903239</v>
      </c>
      <c r="O123" s="79">
        <f t="shared" si="72"/>
        <v>2065.2291806507196</v>
      </c>
      <c r="P123" s="79">
        <f t="shared" si="72"/>
        <v>2841.7097543959107</v>
      </c>
      <c r="Q123" s="79">
        <f t="shared" si="72"/>
        <v>3826.1684180918851</v>
      </c>
      <c r="R123" s="79">
        <f t="shared" si="72"/>
        <v>3826.1684180918851</v>
      </c>
      <c r="T123" s="35">
        <v>21</v>
      </c>
      <c r="U123" s="37">
        <f t="shared" si="60"/>
        <v>94.532131232643152</v>
      </c>
      <c r="V123" s="37">
        <f t="shared" si="60"/>
        <v>97.224684023348757</v>
      </c>
      <c r="W123" s="37">
        <f t="shared" si="60"/>
        <v>98.344246697653318</v>
      </c>
      <c r="X123" s="37">
        <f t="shared" si="60"/>
        <v>135.319512114091</v>
      </c>
      <c r="Y123" s="37">
        <f t="shared" si="60"/>
        <v>182.19849609961358</v>
      </c>
      <c r="Z123" s="37">
        <f t="shared" si="60"/>
        <v>182.19849609961358</v>
      </c>
    </row>
    <row r="124" spans="1:26" x14ac:dyDescent="0.25">
      <c r="L124" s="35">
        <v>22</v>
      </c>
      <c r="M124" s="79">
        <f t="shared" si="72"/>
        <v>2137.8805063382374</v>
      </c>
      <c r="N124" s="79">
        <f t="shared" si="72"/>
        <v>2198.773623297272</v>
      </c>
      <c r="O124" s="79">
        <f t="shared" si="72"/>
        <v>2224.0929637776981</v>
      </c>
      <c r="P124" s="79">
        <f t="shared" si="72"/>
        <v>3060.3028124263656</v>
      </c>
      <c r="Q124" s="79">
        <f t="shared" si="72"/>
        <v>4120.4890656374146</v>
      </c>
      <c r="R124" s="79">
        <f t="shared" si="72"/>
        <v>4120.4890656374146</v>
      </c>
      <c r="T124" s="35">
        <v>22</v>
      </c>
      <c r="U124" s="37">
        <f t="shared" si="60"/>
        <v>97.176386651738071</v>
      </c>
      <c r="V124" s="37">
        <f t="shared" si="60"/>
        <v>99.944255604421457</v>
      </c>
      <c r="W124" s="37">
        <f t="shared" si="60"/>
        <v>101.09513471716809</v>
      </c>
      <c r="X124" s="37">
        <f t="shared" si="60"/>
        <v>139.10467329210752</v>
      </c>
      <c r="Y124" s="37">
        <f t="shared" si="60"/>
        <v>187.29495752897338</v>
      </c>
      <c r="Z124" s="37">
        <f t="shared" si="60"/>
        <v>187.29495752897338</v>
      </c>
    </row>
    <row r="125" spans="1:26" x14ac:dyDescent="0.25">
      <c r="L125" s="35">
        <v>23</v>
      </c>
      <c r="M125" s="79">
        <f t="shared" ref="M125:R125" si="73">ROUNDUP(IF(M124+M$103&gt;=M$126,M$126,M124+M$103),0)</f>
        <v>2291</v>
      </c>
      <c r="N125" s="79">
        <f t="shared" si="73"/>
        <v>2356</v>
      </c>
      <c r="O125" s="79">
        <f t="shared" si="73"/>
        <v>2383</v>
      </c>
      <c r="P125" s="79">
        <f t="shared" si="73"/>
        <v>3279</v>
      </c>
      <c r="Q125" s="79">
        <f t="shared" si="73"/>
        <v>4415</v>
      </c>
      <c r="R125" s="79">
        <f t="shared" si="73"/>
        <v>4415</v>
      </c>
      <c r="T125" s="35">
        <v>23</v>
      </c>
      <c r="U125" s="37">
        <f t="shared" si="60"/>
        <v>99.608695652173907</v>
      </c>
      <c r="V125" s="37">
        <f t="shared" si="60"/>
        <v>102.43478260869566</v>
      </c>
      <c r="W125" s="37">
        <f t="shared" si="60"/>
        <v>103.60869565217391</v>
      </c>
      <c r="X125" s="37">
        <f t="shared" si="60"/>
        <v>142.56521739130434</v>
      </c>
      <c r="Y125" s="37">
        <f t="shared" si="60"/>
        <v>191.95652173913044</v>
      </c>
      <c r="Z125" s="37">
        <f t="shared" si="60"/>
        <v>191.95652173913044</v>
      </c>
    </row>
    <row r="126" spans="1:26" x14ac:dyDescent="0.25">
      <c r="L126" s="95">
        <v>24</v>
      </c>
      <c r="M126" s="105">
        <f t="shared" ref="M126:R126" si="74">E108</f>
        <v>2290.5862567909689</v>
      </c>
      <c r="N126" s="105">
        <f t="shared" si="74"/>
        <v>2355.8288821042197</v>
      </c>
      <c r="O126" s="105">
        <f t="shared" si="74"/>
        <v>2382.9567469046765</v>
      </c>
      <c r="P126" s="105">
        <f t="shared" si="74"/>
        <v>3278.8958704568199</v>
      </c>
      <c r="Q126" s="105">
        <f t="shared" si="74"/>
        <v>4414.8097131829436</v>
      </c>
      <c r="R126" s="105">
        <f t="shared" si="74"/>
        <v>4414.8097131829436</v>
      </c>
      <c r="T126" s="95">
        <v>24</v>
      </c>
      <c r="U126" s="106">
        <f t="shared" si="60"/>
        <v>95.441094032957039</v>
      </c>
      <c r="V126" s="106">
        <f t="shared" si="60"/>
        <v>98.159536754342483</v>
      </c>
      <c r="W126" s="106">
        <f t="shared" si="60"/>
        <v>99.289864454361521</v>
      </c>
      <c r="X126" s="106">
        <f t="shared" si="60"/>
        <v>136.62066126903417</v>
      </c>
      <c r="Y126" s="106">
        <f t="shared" si="60"/>
        <v>183.95040471595598</v>
      </c>
      <c r="Z126" s="106">
        <f t="shared" si="60"/>
        <v>183.95040471595598</v>
      </c>
    </row>
  </sheetData>
  <protectedRanges>
    <protectedRange sqref="D26 D54 D82 D110" name="Range1"/>
  </protectedRanges>
  <mergeCells count="59">
    <mergeCell ref="E11:H11"/>
    <mergeCell ref="E12:H12"/>
    <mergeCell ref="E13:H13"/>
    <mergeCell ref="B31:D32"/>
    <mergeCell ref="E31:E32"/>
    <mergeCell ref="F31:F32"/>
    <mergeCell ref="G31:G32"/>
    <mergeCell ref="H31:H32"/>
    <mergeCell ref="I31:I32"/>
    <mergeCell ref="J31:J32"/>
    <mergeCell ref="B33:D34"/>
    <mergeCell ref="E33:E34"/>
    <mergeCell ref="F33:F34"/>
    <mergeCell ref="G33:G34"/>
    <mergeCell ref="H33:H34"/>
    <mergeCell ref="I33:I34"/>
    <mergeCell ref="J33:J34"/>
    <mergeCell ref="J59:J60"/>
    <mergeCell ref="B61:D62"/>
    <mergeCell ref="E61:E62"/>
    <mergeCell ref="F61:F62"/>
    <mergeCell ref="G61:G62"/>
    <mergeCell ref="H61:H62"/>
    <mergeCell ref="I61:I62"/>
    <mergeCell ref="J61:J62"/>
    <mergeCell ref="B59:D60"/>
    <mergeCell ref="E59:E60"/>
    <mergeCell ref="F59:F60"/>
    <mergeCell ref="G59:G60"/>
    <mergeCell ref="H59:H60"/>
    <mergeCell ref="I59:I60"/>
    <mergeCell ref="J87:J88"/>
    <mergeCell ref="B89:D90"/>
    <mergeCell ref="E89:E90"/>
    <mergeCell ref="F89:F90"/>
    <mergeCell ref="G89:G90"/>
    <mergeCell ref="H89:H90"/>
    <mergeCell ref="I89:I90"/>
    <mergeCell ref="J89:J90"/>
    <mergeCell ref="B87:D88"/>
    <mergeCell ref="E87:E88"/>
    <mergeCell ref="F87:F88"/>
    <mergeCell ref="G87:G88"/>
    <mergeCell ref="H87:H88"/>
    <mergeCell ref="I87:I88"/>
    <mergeCell ref="J115:J116"/>
    <mergeCell ref="B117:D118"/>
    <mergeCell ref="E117:E118"/>
    <mergeCell ref="F117:F118"/>
    <mergeCell ref="G117:G118"/>
    <mergeCell ref="H117:H118"/>
    <mergeCell ref="I117:I118"/>
    <mergeCell ref="J117:J118"/>
    <mergeCell ref="B115:D116"/>
    <mergeCell ref="E115:E116"/>
    <mergeCell ref="F115:F116"/>
    <mergeCell ref="G115:G116"/>
    <mergeCell ref="H115:H116"/>
    <mergeCell ref="I115:I116"/>
  </mergeCells>
  <hyperlinks>
    <hyperlink ref="B11" location="'20170201'!B16" display="'20170201'!B16"/>
    <hyperlink ref="E11" location="'20111201'!A33" display="'20111201'!A33"/>
    <hyperlink ref="E12" location="'20111201'!A50" display="'20111201'!A50"/>
    <hyperlink ref="E13" location="'20111201'!A67" display="'20111201'!A67"/>
    <hyperlink ref="L10" r:id="rId1"/>
    <hyperlink ref="E11:H11" location="'20170201'!B44" display="'20170201'!B44"/>
    <hyperlink ref="E12:H12" location="'20170201'!B72" display="'20170201'!B72"/>
    <hyperlink ref="E13:H13" location="'20170201'!B100" display="'20170201'!B100"/>
  </hyperlinks>
  <pageMargins left="0.7" right="0.7" top="0.75" bottom="0.75" header="0.3" footer="0.3"/>
  <pageSetup scale="6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7"/>
  <sheetViews>
    <sheetView zoomScaleNormal="100" workbookViewId="0">
      <selection activeCell="B31" sqref="B31"/>
    </sheetView>
  </sheetViews>
  <sheetFormatPr defaultRowHeight="15" x14ac:dyDescent="0.25"/>
  <cols>
    <col min="1" max="1" width="2.85546875" style="125" customWidth="1"/>
    <col min="2" max="2" width="28.5703125" style="125" customWidth="1"/>
    <col min="3" max="3" width="19.5703125" style="125" customWidth="1"/>
    <col min="4" max="4" width="17.28515625" style="125" customWidth="1"/>
    <col min="5" max="5" width="4.28515625" style="125" customWidth="1"/>
    <col min="6" max="10" width="15.140625" style="125" customWidth="1"/>
    <col min="11" max="11" width="5" style="125" customWidth="1"/>
    <col min="12" max="12" width="11.7109375" style="125" customWidth="1"/>
    <col min="13" max="13" width="2.85546875" style="125" customWidth="1"/>
    <col min="14" max="14" width="10.140625" style="125" customWidth="1"/>
    <col min="15" max="19" width="9.42578125" style="125" bestFit="1" customWidth="1"/>
    <col min="20" max="21" width="9.140625" style="125"/>
    <col min="22" max="25" width="10.5703125" style="125" bestFit="1" customWidth="1"/>
    <col min="26" max="26" width="9.42578125" style="125" bestFit="1" customWidth="1"/>
    <col min="27" max="28" width="9.140625" style="125"/>
    <col min="29" max="30" width="10.5703125" style="125" bestFit="1" customWidth="1"/>
    <col min="31" max="32" width="10.5703125" style="153" bestFit="1" customWidth="1"/>
    <col min="33" max="33" width="9.42578125" style="153" bestFit="1" customWidth="1"/>
    <col min="34" max="34" width="9.140625" style="113"/>
    <col min="35" max="35" width="9.140625" style="7"/>
    <col min="36" max="36" width="9.85546875" style="7" bestFit="1" customWidth="1"/>
    <col min="37" max="37" width="9.5703125" style="7" bestFit="1" customWidth="1"/>
    <col min="38" max="39" width="9.85546875" style="7" bestFit="1" customWidth="1"/>
    <col min="40" max="40" width="9.28515625" style="7" bestFit="1" customWidth="1"/>
    <col min="41" max="41" width="9.85546875" style="7" bestFit="1" customWidth="1"/>
    <col min="42" max="42" width="9.140625" style="7"/>
    <col min="43" max="16384" width="9.140625" style="125"/>
  </cols>
  <sheetData>
    <row r="1" spans="2:42" ht="16.5" x14ac:dyDescent="0.3">
      <c r="H1" s="126" t="s">
        <v>46</v>
      </c>
      <c r="I1" s="127">
        <v>42765</v>
      </c>
      <c r="AH1" s="4"/>
      <c r="AI1" s="4"/>
      <c r="AJ1" s="4"/>
      <c r="AK1" s="4"/>
      <c r="AL1" s="4"/>
      <c r="AM1" s="4"/>
      <c r="AN1" s="4"/>
      <c r="AO1" s="4"/>
      <c r="AP1" s="4"/>
    </row>
    <row r="2" spans="2:42" ht="18.75" x14ac:dyDescent="0.25">
      <c r="C2" s="128"/>
      <c r="D2" s="129"/>
      <c r="AI2" s="198"/>
    </row>
    <row r="3" spans="2:42" ht="22.5" customHeight="1" x14ac:dyDescent="0.25">
      <c r="B3" s="128" t="s">
        <v>47</v>
      </c>
      <c r="C3" s="130"/>
      <c r="D3" s="130"/>
      <c r="AI3" s="198"/>
    </row>
    <row r="4" spans="2:42" ht="22.5" customHeight="1" x14ac:dyDescent="0.25">
      <c r="AI4" s="198"/>
    </row>
    <row r="5" spans="2:42" ht="15.75" x14ac:dyDescent="0.25">
      <c r="B5" s="131" t="s">
        <v>48</v>
      </c>
      <c r="AI5" s="198"/>
    </row>
    <row r="6" spans="2:42" s="129" customFormat="1" ht="22.5" customHeight="1" x14ac:dyDescent="0.25">
      <c r="B6" s="129" t="s">
        <v>49</v>
      </c>
      <c r="E6" s="125"/>
      <c r="F6" s="125"/>
      <c r="G6" s="125"/>
      <c r="H6" s="125"/>
      <c r="I6" s="125"/>
      <c r="J6" s="125"/>
      <c r="K6" s="125"/>
      <c r="L6" s="125"/>
      <c r="M6" s="125"/>
      <c r="N6" s="125"/>
      <c r="O6" s="125"/>
      <c r="P6" s="125"/>
      <c r="Q6" s="125"/>
      <c r="R6" s="125"/>
      <c r="AE6" s="179"/>
      <c r="AF6" s="179"/>
      <c r="AG6" s="179"/>
      <c r="AH6" s="113"/>
      <c r="AI6" s="198"/>
      <c r="AJ6" s="7"/>
      <c r="AK6" s="7"/>
      <c r="AL6" s="7"/>
      <c r="AM6" s="7"/>
      <c r="AN6" s="7"/>
      <c r="AO6" s="7"/>
      <c r="AP6" s="7"/>
    </row>
    <row r="7" spans="2:42" ht="15.75" x14ac:dyDescent="0.25">
      <c r="B7" s="129" t="s">
        <v>50</v>
      </c>
      <c r="C7" s="129"/>
      <c r="D7" s="129"/>
      <c r="AI7" s="198"/>
    </row>
    <row r="8" spans="2:42" x14ac:dyDescent="0.25">
      <c r="B8" s="129" t="s">
        <v>51</v>
      </c>
      <c r="C8" s="129"/>
      <c r="D8" s="129"/>
      <c r="E8" s="227"/>
      <c r="F8" s="227"/>
      <c r="G8" s="227"/>
      <c r="H8" s="227"/>
    </row>
    <row r="9" spans="2:42" ht="16.5" x14ac:dyDescent="0.3">
      <c r="B9" s="129" t="s">
        <v>52</v>
      </c>
      <c r="C9" s="129"/>
      <c r="D9" s="132"/>
      <c r="E9" s="133"/>
      <c r="F9" s="133"/>
      <c r="G9" s="133"/>
      <c r="H9" s="133"/>
      <c r="I9" s="129"/>
      <c r="J9" s="129"/>
      <c r="K9" s="129"/>
      <c r="L9" s="129"/>
      <c r="M9" s="129"/>
      <c r="N9" s="129"/>
      <c r="O9" s="129"/>
      <c r="P9" s="129"/>
      <c r="AI9" s="11"/>
    </row>
    <row r="10" spans="2:42" ht="23.25" customHeight="1" x14ac:dyDescent="0.3">
      <c r="B10" s="134"/>
      <c r="C10" s="129"/>
      <c r="D10" s="132"/>
      <c r="E10" s="227"/>
      <c r="F10" s="227"/>
      <c r="G10" s="227"/>
      <c r="H10" s="227"/>
      <c r="I10" s="129"/>
      <c r="J10" s="129"/>
      <c r="K10" s="129"/>
      <c r="L10" s="129"/>
      <c r="M10" s="129"/>
      <c r="N10" s="129"/>
      <c r="O10" s="129"/>
      <c r="P10" s="129"/>
      <c r="AI10" s="14"/>
    </row>
    <row r="11" spans="2:42" s="129" customFormat="1" ht="36" customHeight="1" x14ac:dyDescent="0.25">
      <c r="B11" s="135" t="s">
        <v>53</v>
      </c>
      <c r="C11" s="135"/>
      <c r="D11" s="135"/>
      <c r="E11" s="135"/>
      <c r="F11" s="135"/>
      <c r="G11" s="135"/>
      <c r="H11" s="135"/>
      <c r="I11" s="135"/>
      <c r="J11" s="135"/>
      <c r="AE11" s="179"/>
      <c r="AF11" s="179"/>
      <c r="AG11" s="179"/>
      <c r="AH11" s="199"/>
      <c r="AI11" s="136"/>
      <c r="AJ11" s="136"/>
      <c r="AK11" s="136"/>
      <c r="AL11" s="136"/>
      <c r="AM11" s="136"/>
      <c r="AN11" s="136"/>
      <c r="AO11" s="136"/>
      <c r="AP11" s="136"/>
    </row>
    <row r="12" spans="2:42" s="129" customFormat="1" ht="12.75" customHeight="1" x14ac:dyDescent="0.25">
      <c r="B12" s="217"/>
      <c r="C12" s="217"/>
      <c r="D12" s="217"/>
      <c r="E12" s="217"/>
      <c r="F12" s="217"/>
      <c r="G12" s="217"/>
      <c r="H12" s="217"/>
      <c r="I12" s="217"/>
      <c r="J12" s="217"/>
      <c r="AE12" s="179"/>
      <c r="AF12" s="179"/>
      <c r="AG12" s="179"/>
      <c r="AH12" s="199"/>
      <c r="AI12" s="136"/>
      <c r="AJ12" s="136"/>
      <c r="AK12" s="136"/>
      <c r="AL12" s="136"/>
      <c r="AM12" s="136"/>
      <c r="AN12" s="136"/>
      <c r="AO12" s="136"/>
      <c r="AP12" s="136"/>
    </row>
    <row r="13" spans="2:42" ht="21.75" customHeight="1" x14ac:dyDescent="0.3">
      <c r="B13" s="129" t="s">
        <v>54</v>
      </c>
      <c r="C13" s="137">
        <v>1</v>
      </c>
      <c r="E13" s="138"/>
      <c r="G13" s="139" t="s">
        <v>55</v>
      </c>
      <c r="H13" s="137">
        <v>1</v>
      </c>
      <c r="I13" s="140"/>
      <c r="J13" s="141"/>
      <c r="K13" s="141"/>
      <c r="AI13" s="200"/>
    </row>
    <row r="14" spans="2:42" ht="21.75" customHeight="1" x14ac:dyDescent="0.25">
      <c r="B14" s="129" t="s">
        <v>56</v>
      </c>
      <c r="C14" s="137">
        <v>0</v>
      </c>
      <c r="E14" s="138"/>
      <c r="G14" s="139" t="s">
        <v>57</v>
      </c>
      <c r="H14" s="137">
        <v>0</v>
      </c>
      <c r="I14" s="140"/>
      <c r="J14" s="141"/>
      <c r="K14" s="141"/>
      <c r="AJ14" s="18"/>
      <c r="AK14" s="18"/>
      <c r="AL14" s="18"/>
      <c r="AM14" s="18"/>
      <c r="AN14" s="18"/>
      <c r="AO14" s="18"/>
    </row>
    <row r="15" spans="2:42" ht="22.5" customHeight="1" x14ac:dyDescent="0.25">
      <c r="C15" s="129"/>
      <c r="D15" s="132"/>
      <c r="E15" s="142"/>
      <c r="F15" s="142"/>
      <c r="G15" s="142"/>
      <c r="H15" s="142"/>
      <c r="AI15" s="113"/>
    </row>
    <row r="16" spans="2:42" ht="36.75" customHeight="1" x14ac:dyDescent="0.25">
      <c r="B16" s="218" t="s">
        <v>58</v>
      </c>
      <c r="C16" s="219" t="s">
        <v>59</v>
      </c>
      <c r="D16" s="220" t="s">
        <v>60</v>
      </c>
      <c r="E16" s="221"/>
      <c r="F16" s="222" t="s">
        <v>61</v>
      </c>
      <c r="G16" s="222" t="s">
        <v>62</v>
      </c>
      <c r="H16" s="222" t="s">
        <v>63</v>
      </c>
      <c r="I16" s="222" t="s">
        <v>64</v>
      </c>
      <c r="J16" s="223" t="s">
        <v>65</v>
      </c>
      <c r="AI16" s="113"/>
    </row>
    <row r="17" spans="1:41" ht="23.25" customHeight="1" x14ac:dyDescent="0.25">
      <c r="B17" s="143" t="s">
        <v>66</v>
      </c>
      <c r="C17" s="144">
        <v>110</v>
      </c>
      <c r="D17" s="144">
        <f>C$13*H$13</f>
        <v>1</v>
      </c>
      <c r="E17" s="145"/>
      <c r="F17" s="146">
        <f>ROUNDUP(((C17*D17)/60),0)</f>
        <v>2</v>
      </c>
      <c r="G17" s="147"/>
      <c r="H17" s="148"/>
      <c r="I17" s="148"/>
      <c r="J17" s="149"/>
      <c r="K17" s="129" t="s">
        <v>67</v>
      </c>
      <c r="AI17" s="201"/>
      <c r="AJ17" s="9"/>
      <c r="AK17" s="9"/>
      <c r="AL17" s="9"/>
      <c r="AM17" s="9"/>
      <c r="AN17" s="9"/>
      <c r="AO17" s="9"/>
    </row>
    <row r="18" spans="1:41" s="7" customFormat="1" ht="23.25" customHeight="1" x14ac:dyDescent="0.25">
      <c r="A18" s="125"/>
      <c r="B18" s="150" t="s">
        <v>68</v>
      </c>
      <c r="C18" s="144">
        <v>140</v>
      </c>
      <c r="D18" s="144">
        <f t="shared" ref="D18:D21" si="0">C$13*H$13</f>
        <v>1</v>
      </c>
      <c r="E18" s="151"/>
      <c r="F18" s="148"/>
      <c r="G18" s="152">
        <f>ROUNDUP(((C18*D18)/60),0)</f>
        <v>3</v>
      </c>
      <c r="H18" s="148"/>
      <c r="I18" s="148"/>
      <c r="J18" s="149"/>
      <c r="K18" s="129" t="s">
        <v>69</v>
      </c>
      <c r="L18" s="125"/>
      <c r="M18" s="125"/>
      <c r="N18" s="125"/>
      <c r="O18" s="125"/>
      <c r="P18" s="125"/>
      <c r="Q18" s="125"/>
      <c r="R18" s="125"/>
      <c r="S18" s="125"/>
      <c r="T18" s="125"/>
      <c r="U18" s="125"/>
      <c r="V18" s="125"/>
      <c r="W18" s="125"/>
      <c r="X18" s="125"/>
      <c r="Y18" s="125"/>
      <c r="Z18" s="125"/>
      <c r="AA18" s="125"/>
      <c r="AB18" s="125"/>
      <c r="AC18" s="125"/>
      <c r="AD18" s="125"/>
      <c r="AE18" s="153"/>
      <c r="AF18" s="153"/>
      <c r="AG18" s="153"/>
      <c r="AH18" s="113"/>
      <c r="AI18" s="8"/>
      <c r="AJ18" s="8"/>
      <c r="AK18" s="8"/>
      <c r="AL18" s="8"/>
      <c r="AM18" s="8"/>
      <c r="AN18" s="8"/>
      <c r="AO18" s="8"/>
    </row>
    <row r="19" spans="1:41" s="7" customFormat="1" ht="23.25" customHeight="1" x14ac:dyDescent="0.25">
      <c r="A19" s="125"/>
      <c r="B19" s="143" t="s">
        <v>70</v>
      </c>
      <c r="C19" s="144">
        <v>170</v>
      </c>
      <c r="D19" s="144">
        <f t="shared" si="0"/>
        <v>1</v>
      </c>
      <c r="E19" s="151"/>
      <c r="F19" s="148"/>
      <c r="G19" s="147"/>
      <c r="H19" s="146">
        <f>ROUNDUP(((C19*D19)/60),0)</f>
        <v>3</v>
      </c>
      <c r="I19" s="148"/>
      <c r="J19" s="149"/>
      <c r="K19" s="129" t="s">
        <v>71</v>
      </c>
      <c r="L19" s="125"/>
      <c r="M19" s="125"/>
      <c r="N19" s="125"/>
      <c r="O19" s="125"/>
      <c r="P19" s="125"/>
      <c r="Q19" s="125"/>
      <c r="R19" s="125"/>
      <c r="S19" s="125"/>
      <c r="T19" s="125"/>
      <c r="U19" s="125"/>
      <c r="V19" s="125"/>
      <c r="W19" s="125"/>
      <c r="X19" s="125"/>
      <c r="Y19" s="125"/>
      <c r="Z19" s="125"/>
      <c r="AA19" s="125"/>
      <c r="AB19" s="125"/>
      <c r="AC19" s="125"/>
      <c r="AD19" s="125"/>
      <c r="AE19" s="153"/>
      <c r="AF19" s="153"/>
      <c r="AG19" s="153"/>
      <c r="AH19" s="113"/>
      <c r="AI19" s="8"/>
      <c r="AJ19" s="8"/>
      <c r="AK19" s="8"/>
      <c r="AL19" s="8"/>
      <c r="AM19" s="8"/>
      <c r="AN19" s="8"/>
      <c r="AO19" s="8"/>
    </row>
    <row r="20" spans="1:41" s="7" customFormat="1" ht="23.25" customHeight="1" x14ac:dyDescent="0.25">
      <c r="A20" s="125"/>
      <c r="B20" s="143" t="s">
        <v>72</v>
      </c>
      <c r="C20" s="144">
        <v>230</v>
      </c>
      <c r="D20" s="144">
        <f t="shared" si="0"/>
        <v>1</v>
      </c>
      <c r="E20" s="151"/>
      <c r="F20" s="148"/>
      <c r="G20" s="147"/>
      <c r="H20" s="148"/>
      <c r="I20" s="146">
        <f>ROUNDUP(((C20*D20)/60),0)</f>
        <v>4</v>
      </c>
      <c r="J20" s="149"/>
      <c r="K20" s="129" t="s">
        <v>73</v>
      </c>
      <c r="L20" s="125"/>
      <c r="M20" s="125"/>
      <c r="N20" s="125"/>
      <c r="O20" s="125"/>
      <c r="P20" s="125"/>
      <c r="Q20" s="125"/>
      <c r="R20" s="125"/>
      <c r="S20" s="125"/>
      <c r="T20" s="125"/>
      <c r="U20" s="125"/>
      <c r="V20" s="125"/>
      <c r="W20" s="125"/>
      <c r="X20" s="125"/>
      <c r="Y20" s="125"/>
      <c r="Z20" s="125"/>
      <c r="AA20" s="125"/>
      <c r="AB20" s="125"/>
      <c r="AC20" s="125"/>
      <c r="AD20" s="125"/>
      <c r="AE20" s="153"/>
      <c r="AF20" s="153"/>
      <c r="AG20" s="153"/>
      <c r="AH20" s="113"/>
      <c r="AI20" s="8"/>
      <c r="AJ20" s="202"/>
      <c r="AK20" s="202"/>
      <c r="AL20" s="202"/>
      <c r="AM20" s="202"/>
      <c r="AN20" s="202"/>
      <c r="AO20" s="202"/>
    </row>
    <row r="21" spans="1:41" s="7" customFormat="1" ht="23.25" customHeight="1" x14ac:dyDescent="0.25">
      <c r="A21" s="153"/>
      <c r="B21" s="143" t="s">
        <v>74</v>
      </c>
      <c r="C21" s="154">
        <v>180</v>
      </c>
      <c r="D21" s="144">
        <f t="shared" si="0"/>
        <v>1</v>
      </c>
      <c r="E21" s="151"/>
      <c r="F21" s="148"/>
      <c r="G21" s="147"/>
      <c r="H21" s="148"/>
      <c r="I21" s="148"/>
      <c r="J21" s="155">
        <f>ROUNDUP(((C21*D21)/60),0)</f>
        <v>3</v>
      </c>
      <c r="K21" s="125" t="s">
        <v>74</v>
      </c>
      <c r="L21" s="125"/>
      <c r="M21" s="125"/>
      <c r="N21" s="125"/>
      <c r="O21" s="156"/>
      <c r="P21" s="156"/>
      <c r="Q21" s="125"/>
      <c r="R21" s="125"/>
      <c r="S21" s="125"/>
      <c r="T21" s="125"/>
      <c r="U21" s="125"/>
      <c r="V21" s="125"/>
      <c r="W21" s="125"/>
      <c r="X21" s="125"/>
      <c r="Y21" s="125"/>
      <c r="Z21" s="125"/>
      <c r="AA21" s="125"/>
      <c r="AB21" s="125"/>
      <c r="AC21" s="125"/>
      <c r="AD21" s="125"/>
      <c r="AE21" s="153"/>
      <c r="AF21" s="153"/>
      <c r="AG21" s="153"/>
      <c r="AH21" s="113"/>
      <c r="AI21" s="8"/>
      <c r="AJ21" s="202"/>
      <c r="AK21" s="202"/>
      <c r="AL21" s="202"/>
      <c r="AM21" s="202"/>
      <c r="AN21" s="202"/>
      <c r="AO21" s="202"/>
    </row>
    <row r="22" spans="1:41" s="7" customFormat="1" ht="23.25" customHeight="1" x14ac:dyDescent="0.25">
      <c r="A22" s="125"/>
      <c r="B22" s="143" t="s">
        <v>75</v>
      </c>
      <c r="C22" s="144">
        <v>75</v>
      </c>
      <c r="D22" s="144">
        <f>H14</f>
        <v>0</v>
      </c>
      <c r="E22" s="151"/>
      <c r="F22" s="146">
        <f t="shared" ref="F22:J23" si="1">ROUNDUP((($C22*$D22)/60),0)</f>
        <v>0</v>
      </c>
      <c r="G22" s="152">
        <f t="shared" si="1"/>
        <v>0</v>
      </c>
      <c r="H22" s="146">
        <f t="shared" si="1"/>
        <v>0</v>
      </c>
      <c r="I22" s="146">
        <f t="shared" si="1"/>
        <v>0</v>
      </c>
      <c r="J22" s="155">
        <f t="shared" si="1"/>
        <v>0</v>
      </c>
      <c r="K22" s="157" t="s">
        <v>76</v>
      </c>
      <c r="L22" s="125"/>
      <c r="M22" s="125"/>
      <c r="N22" s="125"/>
      <c r="O22" s="125"/>
      <c r="P22" s="125"/>
      <c r="Q22" s="125"/>
      <c r="R22" s="125"/>
      <c r="S22" s="125"/>
      <c r="T22" s="125"/>
      <c r="U22" s="125"/>
      <c r="V22" s="125"/>
      <c r="W22" s="125"/>
      <c r="X22" s="125"/>
      <c r="Y22" s="125"/>
      <c r="Z22" s="125"/>
      <c r="AA22" s="125"/>
      <c r="AB22" s="125"/>
      <c r="AC22" s="125"/>
      <c r="AD22" s="125"/>
      <c r="AE22" s="153"/>
      <c r="AF22" s="153"/>
      <c r="AG22" s="153"/>
      <c r="AH22" s="113"/>
      <c r="AI22" s="8"/>
      <c r="AJ22" s="202"/>
      <c r="AK22" s="202"/>
      <c r="AL22" s="202"/>
      <c r="AM22" s="202"/>
      <c r="AN22" s="202"/>
      <c r="AO22" s="202"/>
    </row>
    <row r="23" spans="1:41" s="7" customFormat="1" ht="23.25" customHeight="1" x14ac:dyDescent="0.25">
      <c r="A23" s="125"/>
      <c r="B23" s="158" t="s">
        <v>77</v>
      </c>
      <c r="C23" s="159">
        <v>40</v>
      </c>
      <c r="D23" s="159">
        <f>C14</f>
        <v>0</v>
      </c>
      <c r="E23" s="160"/>
      <c r="F23" s="161">
        <f t="shared" si="1"/>
        <v>0</v>
      </c>
      <c r="G23" s="162">
        <f t="shared" si="1"/>
        <v>0</v>
      </c>
      <c r="H23" s="161">
        <f t="shared" si="1"/>
        <v>0</v>
      </c>
      <c r="I23" s="161">
        <f t="shared" si="1"/>
        <v>0</v>
      </c>
      <c r="J23" s="163">
        <f t="shared" si="1"/>
        <v>0</v>
      </c>
      <c r="K23" s="157" t="s">
        <v>78</v>
      </c>
      <c r="L23" s="125"/>
      <c r="M23" s="125"/>
      <c r="N23" s="125"/>
      <c r="O23" s="125"/>
      <c r="P23" s="125"/>
      <c r="Q23" s="125"/>
      <c r="R23" s="125"/>
      <c r="S23" s="125"/>
      <c r="T23" s="125"/>
      <c r="U23" s="125"/>
      <c r="V23" s="125"/>
      <c r="W23" s="125"/>
      <c r="X23" s="125"/>
      <c r="Y23" s="125"/>
      <c r="Z23" s="125"/>
      <c r="AA23" s="125"/>
      <c r="AB23" s="125"/>
      <c r="AC23" s="125"/>
      <c r="AD23" s="125"/>
      <c r="AE23" s="153"/>
      <c r="AF23" s="153"/>
      <c r="AG23" s="153"/>
      <c r="AH23" s="113"/>
      <c r="AI23" s="8"/>
      <c r="AJ23" s="202"/>
      <c r="AK23" s="202"/>
      <c r="AL23" s="202"/>
      <c r="AM23" s="202"/>
      <c r="AN23" s="202"/>
      <c r="AO23" s="202"/>
    </row>
    <row r="24" spans="1:41" s="216" customFormat="1" ht="36.75" customHeight="1" x14ac:dyDescent="0.35">
      <c r="A24" s="204"/>
      <c r="B24" s="205"/>
      <c r="C24" s="206"/>
      <c r="D24" s="207" t="s">
        <v>79</v>
      </c>
      <c r="E24" s="208"/>
      <c r="F24" s="209">
        <f>SUM(F17:F23)+2</f>
        <v>4</v>
      </c>
      <c r="G24" s="208">
        <f t="shared" ref="G24:J24" si="2">SUM(G17:G23)+2</f>
        <v>5</v>
      </c>
      <c r="H24" s="209">
        <f t="shared" si="2"/>
        <v>5</v>
      </c>
      <c r="I24" s="209">
        <f t="shared" si="2"/>
        <v>6</v>
      </c>
      <c r="J24" s="210">
        <f t="shared" si="2"/>
        <v>5</v>
      </c>
      <c r="K24" s="211" t="s">
        <v>80</v>
      </c>
      <c r="L24" s="204"/>
      <c r="M24" s="204"/>
      <c r="N24" s="204"/>
      <c r="O24" s="204"/>
      <c r="P24" s="204"/>
      <c r="Q24" s="204"/>
      <c r="R24" s="204"/>
      <c r="S24" s="204"/>
      <c r="T24" s="204"/>
      <c r="U24" s="204"/>
      <c r="V24" s="204"/>
      <c r="W24" s="204"/>
      <c r="X24" s="204"/>
      <c r="Y24" s="204"/>
      <c r="Z24" s="204"/>
      <c r="AA24" s="204"/>
      <c r="AB24" s="204"/>
      <c r="AC24" s="204"/>
      <c r="AD24" s="204"/>
      <c r="AE24" s="212"/>
      <c r="AF24" s="212"/>
      <c r="AG24" s="212"/>
      <c r="AH24" s="213"/>
      <c r="AI24" s="214"/>
      <c r="AJ24" s="215"/>
      <c r="AK24" s="215"/>
      <c r="AL24" s="215"/>
      <c r="AM24" s="215"/>
      <c r="AN24" s="215"/>
      <c r="AO24" s="215"/>
    </row>
    <row r="25" spans="1:41" s="7" customFormat="1" ht="22.5" customHeight="1" x14ac:dyDescent="0.25">
      <c r="A25" s="125"/>
      <c r="B25" s="164"/>
      <c r="C25" s="165"/>
      <c r="D25" s="166" t="s">
        <v>81</v>
      </c>
      <c r="E25" s="167"/>
      <c r="F25" s="168">
        <f>ROUNDDOWN(F24/24,0)</f>
        <v>0</v>
      </c>
      <c r="G25" s="169">
        <f>ROUNDDOWN(G24/24,0)</f>
        <v>0</v>
      </c>
      <c r="H25" s="168">
        <f>ROUNDDOWN(H24/24,0)</f>
        <v>0</v>
      </c>
      <c r="I25" s="168">
        <f>ROUNDDOWN(I24/24,0)</f>
        <v>0</v>
      </c>
      <c r="J25" s="170">
        <f>ROUNDDOWN(J24/24,0)</f>
        <v>0</v>
      </c>
      <c r="K25" s="171"/>
      <c r="L25" s="125"/>
      <c r="M25" s="125"/>
      <c r="N25" s="125"/>
      <c r="O25" s="125"/>
      <c r="P25" s="125"/>
      <c r="Q25" s="125"/>
      <c r="R25" s="125"/>
      <c r="S25" s="125"/>
      <c r="T25" s="125"/>
      <c r="U25" s="125"/>
      <c r="V25" s="125"/>
      <c r="W25" s="125"/>
      <c r="X25" s="125"/>
      <c r="Y25" s="125"/>
      <c r="Z25" s="125"/>
      <c r="AA25" s="125"/>
      <c r="AB25" s="125"/>
      <c r="AC25" s="125"/>
      <c r="AD25" s="125"/>
      <c r="AE25" s="153"/>
      <c r="AF25" s="153"/>
      <c r="AG25" s="153"/>
      <c r="AH25" s="113"/>
      <c r="AI25" s="8"/>
      <c r="AJ25" s="202"/>
      <c r="AK25" s="202"/>
      <c r="AL25" s="202"/>
      <c r="AM25" s="202"/>
      <c r="AN25" s="202"/>
      <c r="AO25" s="202"/>
    </row>
    <row r="26" spans="1:41" s="7" customFormat="1" ht="22.5" customHeight="1" x14ac:dyDescent="0.25">
      <c r="A26" s="125"/>
      <c r="B26" s="172"/>
      <c r="C26" s="173"/>
      <c r="D26" s="174" t="s">
        <v>82</v>
      </c>
      <c r="E26" s="175"/>
      <c r="F26" s="176">
        <f>F24-(ROUNDDOWN(F24/24,0)*24)</f>
        <v>4</v>
      </c>
      <c r="G26" s="177">
        <f>G24-(ROUNDDOWN(G24/24,0)*24)</f>
        <v>5</v>
      </c>
      <c r="H26" s="176">
        <f>H24-(ROUNDDOWN(H24/24,0)*24)</f>
        <v>5</v>
      </c>
      <c r="I26" s="176">
        <f>I24-(ROUNDDOWN(I24/24,0)*24)</f>
        <v>6</v>
      </c>
      <c r="J26" s="178">
        <f>J24-(ROUNDDOWN(J24/24,0)*24)</f>
        <v>5</v>
      </c>
      <c r="K26" s="171"/>
      <c r="L26" s="125"/>
      <c r="M26" s="125"/>
      <c r="N26" s="125"/>
      <c r="O26" s="125"/>
      <c r="P26" s="125"/>
      <c r="Q26" s="125"/>
      <c r="R26" s="125"/>
      <c r="S26" s="125"/>
      <c r="T26" s="125"/>
      <c r="U26" s="125"/>
      <c r="V26" s="125"/>
      <c r="W26" s="125"/>
      <c r="X26" s="125"/>
      <c r="Y26" s="125"/>
      <c r="Z26" s="125"/>
      <c r="AA26" s="125"/>
      <c r="AB26" s="125"/>
      <c r="AC26" s="125"/>
      <c r="AD26" s="125"/>
      <c r="AE26" s="153"/>
      <c r="AF26" s="153"/>
      <c r="AG26" s="153"/>
      <c r="AH26" s="113"/>
      <c r="AI26" s="8"/>
      <c r="AJ26" s="202"/>
      <c r="AK26" s="202"/>
      <c r="AL26" s="202"/>
      <c r="AM26" s="202"/>
      <c r="AN26" s="202"/>
      <c r="AO26" s="202"/>
    </row>
    <row r="27" spans="1:41" s="7" customFormat="1" ht="22.5" customHeight="1" x14ac:dyDescent="0.25">
      <c r="A27" s="125"/>
      <c r="B27" s="179"/>
      <c r="C27" s="180"/>
      <c r="D27" s="125"/>
      <c r="E27" s="125"/>
      <c r="F27" s="125"/>
      <c r="G27" s="181"/>
      <c r="H27" s="125"/>
      <c r="I27" s="125"/>
      <c r="J27" s="125"/>
      <c r="K27" s="171"/>
      <c r="L27" s="125"/>
      <c r="M27" s="125"/>
      <c r="N27" s="125"/>
      <c r="O27" s="125"/>
      <c r="P27" s="125"/>
      <c r="Q27" s="125"/>
      <c r="R27" s="125"/>
      <c r="S27" s="125"/>
      <c r="T27" s="125"/>
      <c r="U27" s="125"/>
      <c r="V27" s="125"/>
      <c r="W27" s="125"/>
      <c r="X27" s="125"/>
      <c r="Y27" s="125"/>
      <c r="Z27" s="125"/>
      <c r="AA27" s="125"/>
      <c r="AB27" s="125"/>
      <c r="AC27" s="125"/>
      <c r="AD27" s="125"/>
      <c r="AE27" s="153"/>
      <c r="AF27" s="153"/>
      <c r="AG27" s="153"/>
      <c r="AH27" s="113"/>
      <c r="AI27" s="8"/>
      <c r="AJ27" s="202"/>
      <c r="AK27" s="202"/>
      <c r="AL27" s="202"/>
      <c r="AM27" s="202"/>
      <c r="AN27" s="202"/>
      <c r="AO27" s="202"/>
    </row>
    <row r="28" spans="1:41" s="7" customFormat="1" ht="22.5" customHeight="1" x14ac:dyDescent="0.25">
      <c r="A28" s="125"/>
      <c r="B28" s="179"/>
      <c r="C28" s="180"/>
      <c r="D28" s="182"/>
      <c r="E28" s="153"/>
      <c r="F28" s="153"/>
      <c r="G28" s="189"/>
      <c r="H28" s="153"/>
      <c r="I28" s="153"/>
      <c r="J28" s="153"/>
      <c r="K28" s="190"/>
      <c r="L28" s="125"/>
      <c r="M28" s="125"/>
      <c r="N28" s="125"/>
      <c r="O28" s="125"/>
      <c r="P28" s="125"/>
      <c r="Q28" s="125"/>
      <c r="R28" s="125"/>
      <c r="S28" s="125"/>
      <c r="T28" s="125"/>
      <c r="U28" s="125"/>
      <c r="V28" s="125"/>
      <c r="W28" s="125"/>
      <c r="X28" s="125"/>
      <c r="Y28" s="125"/>
      <c r="Z28" s="125"/>
      <c r="AA28" s="125"/>
      <c r="AB28" s="125"/>
      <c r="AC28" s="125"/>
      <c r="AD28" s="125"/>
      <c r="AE28" s="153"/>
      <c r="AF28" s="153"/>
      <c r="AG28" s="153"/>
      <c r="AH28" s="113"/>
      <c r="AI28" s="8"/>
      <c r="AJ28" s="202"/>
      <c r="AK28" s="202"/>
      <c r="AL28" s="202"/>
      <c r="AM28" s="202"/>
      <c r="AN28" s="202"/>
      <c r="AO28" s="202"/>
    </row>
    <row r="29" spans="1:41" s="7" customFormat="1" ht="22.5" customHeight="1" x14ac:dyDescent="0.25">
      <c r="A29" s="125"/>
      <c r="B29" s="125"/>
      <c r="C29" s="180"/>
      <c r="D29" s="196"/>
      <c r="E29" s="196"/>
      <c r="F29" s="196"/>
      <c r="G29" s="196"/>
      <c r="H29" s="196"/>
      <c r="I29" s="196"/>
      <c r="J29" s="196"/>
      <c r="K29" s="190"/>
      <c r="L29" s="125"/>
      <c r="M29" s="125"/>
      <c r="N29" s="125"/>
      <c r="O29" s="125"/>
      <c r="P29" s="125"/>
      <c r="Q29" s="125"/>
      <c r="R29" s="125"/>
      <c r="S29" s="125"/>
      <c r="T29" s="125"/>
      <c r="U29" s="125"/>
      <c r="V29" s="125"/>
      <c r="W29" s="125"/>
      <c r="X29" s="125"/>
      <c r="Y29" s="125"/>
      <c r="Z29" s="125"/>
      <c r="AA29" s="125"/>
      <c r="AB29" s="125"/>
      <c r="AC29" s="125"/>
      <c r="AD29" s="125"/>
      <c r="AE29" s="153"/>
      <c r="AF29" s="153"/>
      <c r="AG29" s="153"/>
      <c r="AH29" s="113"/>
      <c r="AI29" s="8"/>
      <c r="AJ29" s="202"/>
      <c r="AK29" s="202"/>
      <c r="AL29" s="202"/>
      <c r="AM29" s="202"/>
      <c r="AN29" s="202"/>
      <c r="AO29" s="202"/>
    </row>
    <row r="30" spans="1:41" s="7" customFormat="1" ht="22.5" customHeight="1" x14ac:dyDescent="0.3">
      <c r="A30" s="125"/>
      <c r="B30" s="179"/>
      <c r="C30" s="180"/>
      <c r="D30" s="191"/>
      <c r="E30" s="191"/>
      <c r="F30" s="192"/>
      <c r="G30" s="192"/>
      <c r="H30" s="192"/>
      <c r="I30" s="192"/>
      <c r="J30" s="192"/>
      <c r="K30" s="190"/>
      <c r="L30" s="125"/>
      <c r="M30" s="125"/>
      <c r="N30" s="125"/>
      <c r="O30" s="125"/>
      <c r="P30" s="125"/>
      <c r="Q30" s="125"/>
      <c r="R30" s="125"/>
      <c r="S30" s="125"/>
      <c r="T30" s="125"/>
      <c r="U30" s="125"/>
      <c r="V30" s="125"/>
      <c r="W30" s="125"/>
      <c r="X30" s="125"/>
      <c r="Y30" s="125"/>
      <c r="Z30" s="125"/>
      <c r="AA30" s="125"/>
      <c r="AB30" s="125"/>
      <c r="AC30" s="125"/>
      <c r="AD30" s="125"/>
      <c r="AE30" s="153"/>
      <c r="AF30" s="153"/>
      <c r="AG30" s="153"/>
      <c r="AH30" s="113"/>
      <c r="AI30" s="8"/>
      <c r="AJ30" s="202"/>
      <c r="AK30" s="202"/>
      <c r="AL30" s="202"/>
      <c r="AM30" s="202"/>
      <c r="AN30" s="202"/>
      <c r="AO30" s="202"/>
    </row>
    <row r="31" spans="1:41" s="7" customFormat="1" ht="22.5" customHeight="1" x14ac:dyDescent="0.25">
      <c r="A31" s="125"/>
      <c r="B31" s="129"/>
      <c r="C31" s="180"/>
      <c r="D31" s="197"/>
      <c r="E31" s="193"/>
      <c r="F31" s="194"/>
      <c r="G31" s="195"/>
      <c r="H31" s="194"/>
      <c r="I31" s="194"/>
      <c r="J31" s="194"/>
      <c r="K31" s="190"/>
      <c r="L31" s="125"/>
      <c r="M31" s="125"/>
      <c r="N31" s="125"/>
      <c r="O31" s="125"/>
      <c r="P31" s="125"/>
      <c r="Q31" s="125"/>
      <c r="R31" s="125"/>
      <c r="S31" s="125"/>
      <c r="T31" s="125"/>
      <c r="U31" s="125"/>
      <c r="V31" s="125"/>
      <c r="W31" s="125"/>
      <c r="X31" s="125"/>
      <c r="Y31" s="125"/>
      <c r="Z31" s="125"/>
      <c r="AA31" s="125"/>
      <c r="AB31" s="125"/>
      <c r="AC31" s="125"/>
      <c r="AD31" s="125"/>
      <c r="AE31" s="153"/>
      <c r="AF31" s="153"/>
      <c r="AG31" s="153"/>
      <c r="AH31" s="48"/>
      <c r="AI31" s="8"/>
      <c r="AJ31" s="202"/>
      <c r="AK31" s="202"/>
      <c r="AL31" s="202"/>
      <c r="AM31" s="202"/>
      <c r="AN31" s="202"/>
      <c r="AO31" s="202"/>
    </row>
    <row r="32" spans="1:41" s="7" customFormat="1" ht="22.5" customHeight="1" x14ac:dyDescent="0.25">
      <c r="A32" s="125"/>
      <c r="B32" s="179"/>
      <c r="C32" s="180"/>
      <c r="D32" s="197"/>
      <c r="E32" s="193"/>
      <c r="F32" s="194"/>
      <c r="G32" s="195"/>
      <c r="H32" s="194"/>
      <c r="I32" s="194"/>
      <c r="J32" s="194"/>
      <c r="K32" s="190"/>
      <c r="L32" s="125"/>
      <c r="M32" s="125"/>
      <c r="N32" s="125"/>
      <c r="O32" s="125"/>
      <c r="P32" s="125"/>
      <c r="Q32" s="125"/>
      <c r="R32" s="125"/>
      <c r="S32" s="125"/>
      <c r="T32" s="125"/>
      <c r="U32" s="125"/>
      <c r="V32" s="125"/>
      <c r="W32" s="125"/>
      <c r="X32" s="125"/>
      <c r="Y32" s="125"/>
      <c r="Z32" s="125"/>
      <c r="AA32" s="125"/>
      <c r="AB32" s="125"/>
      <c r="AC32" s="125"/>
      <c r="AD32" s="125"/>
      <c r="AE32" s="153"/>
      <c r="AF32" s="153"/>
      <c r="AG32" s="153"/>
      <c r="AH32" s="48"/>
      <c r="AI32" s="8"/>
      <c r="AJ32" s="202"/>
      <c r="AK32" s="202"/>
      <c r="AL32" s="202"/>
      <c r="AM32" s="202"/>
      <c r="AN32" s="202"/>
      <c r="AO32" s="202"/>
    </row>
    <row r="33" spans="1:42" s="7" customFormat="1" ht="22.5" customHeight="1" x14ac:dyDescent="0.25">
      <c r="A33" s="125"/>
      <c r="B33" s="179"/>
      <c r="C33" s="180"/>
      <c r="D33" s="197"/>
      <c r="E33" s="193"/>
      <c r="F33" s="194"/>
      <c r="G33" s="195"/>
      <c r="H33" s="194"/>
      <c r="I33" s="194"/>
      <c r="J33" s="194"/>
      <c r="K33" s="190"/>
      <c r="L33" s="125"/>
      <c r="M33" s="125"/>
      <c r="N33" s="125"/>
      <c r="O33" s="125"/>
      <c r="P33" s="125"/>
      <c r="Q33" s="125"/>
      <c r="R33" s="125"/>
      <c r="S33" s="125"/>
      <c r="T33" s="125"/>
      <c r="U33" s="125"/>
      <c r="V33" s="125"/>
      <c r="W33" s="125"/>
      <c r="X33" s="125"/>
      <c r="Y33" s="125"/>
      <c r="Z33" s="125"/>
      <c r="AA33" s="125"/>
      <c r="AB33" s="125"/>
      <c r="AC33" s="125"/>
      <c r="AD33" s="125"/>
      <c r="AE33" s="153"/>
      <c r="AF33" s="153"/>
      <c r="AG33" s="153"/>
      <c r="AH33" s="48"/>
      <c r="AI33" s="8"/>
      <c r="AJ33" s="202"/>
      <c r="AK33" s="202"/>
      <c r="AL33" s="202"/>
      <c r="AM33" s="202"/>
      <c r="AN33" s="202"/>
      <c r="AO33" s="202"/>
    </row>
    <row r="34" spans="1:42" ht="22.5" customHeight="1" x14ac:dyDescent="0.25">
      <c r="B34" s="179"/>
      <c r="C34" s="180"/>
      <c r="D34" s="197"/>
      <c r="E34" s="193"/>
      <c r="F34" s="194"/>
      <c r="G34" s="195"/>
      <c r="H34" s="194"/>
      <c r="I34" s="194"/>
      <c r="J34" s="194"/>
      <c r="K34" s="190"/>
      <c r="AH34" s="48"/>
      <c r="AI34" s="8"/>
      <c r="AJ34" s="202"/>
      <c r="AK34" s="202"/>
      <c r="AL34" s="202"/>
      <c r="AM34" s="202"/>
      <c r="AN34" s="202"/>
      <c r="AO34" s="202"/>
    </row>
    <row r="35" spans="1:42" ht="22.5" customHeight="1" x14ac:dyDescent="0.25">
      <c r="B35" s="179"/>
      <c r="C35" s="180"/>
      <c r="D35" s="197"/>
      <c r="E35" s="193"/>
      <c r="F35" s="194"/>
      <c r="G35" s="195"/>
      <c r="H35" s="194"/>
      <c r="I35" s="194"/>
      <c r="J35" s="194"/>
      <c r="K35" s="190"/>
      <c r="AH35" s="48"/>
      <c r="AI35" s="8"/>
      <c r="AJ35" s="202"/>
      <c r="AK35" s="202"/>
      <c r="AL35" s="202"/>
      <c r="AM35" s="202"/>
      <c r="AN35" s="202"/>
      <c r="AO35" s="202"/>
    </row>
    <row r="36" spans="1:42" ht="22.5" customHeight="1" x14ac:dyDescent="0.25">
      <c r="B36" s="179"/>
      <c r="C36" s="180"/>
      <c r="D36" s="197"/>
      <c r="E36" s="193"/>
      <c r="F36" s="194"/>
      <c r="G36" s="195"/>
      <c r="H36" s="194"/>
      <c r="I36" s="194"/>
      <c r="J36" s="194"/>
      <c r="K36" s="190"/>
      <c r="AH36" s="48"/>
      <c r="AI36" s="8"/>
      <c r="AJ36" s="202"/>
      <c r="AK36" s="202"/>
      <c r="AL36" s="202"/>
      <c r="AM36" s="202"/>
      <c r="AN36" s="202"/>
      <c r="AO36" s="202"/>
    </row>
    <row r="37" spans="1:42" ht="22.5" customHeight="1" x14ac:dyDescent="0.25">
      <c r="B37" s="179"/>
      <c r="C37" s="180"/>
      <c r="D37" s="180"/>
      <c r="E37" s="179"/>
      <c r="F37" s="49"/>
      <c r="G37" s="183"/>
      <c r="H37" s="183"/>
      <c r="I37" s="183"/>
      <c r="J37" s="183"/>
      <c r="K37" s="190"/>
      <c r="AH37" s="48"/>
      <c r="AI37" s="8"/>
      <c r="AJ37" s="202"/>
      <c r="AK37" s="202"/>
      <c r="AL37" s="202"/>
      <c r="AM37" s="202"/>
      <c r="AN37" s="202"/>
      <c r="AO37" s="202"/>
    </row>
    <row r="38" spans="1:42" ht="22.5" customHeight="1" x14ac:dyDescent="0.25">
      <c r="B38" s="184"/>
      <c r="C38" s="179"/>
      <c r="D38" s="196"/>
      <c r="E38" s="196"/>
      <c r="F38" s="196"/>
      <c r="G38" s="196"/>
      <c r="H38" s="196"/>
      <c r="I38" s="196"/>
      <c r="J38" s="196"/>
      <c r="K38" s="153"/>
      <c r="L38" s="153"/>
      <c r="M38" s="153"/>
      <c r="N38" s="153"/>
      <c r="AH38" s="48"/>
      <c r="AI38" s="8"/>
      <c r="AJ38" s="202"/>
      <c r="AK38" s="202"/>
      <c r="AL38" s="202"/>
      <c r="AM38" s="202"/>
      <c r="AN38" s="202"/>
      <c r="AO38" s="202"/>
    </row>
    <row r="39" spans="1:42" ht="22.5" customHeight="1" x14ac:dyDescent="0.3">
      <c r="B39" s="179"/>
      <c r="C39" s="185"/>
      <c r="D39" s="191"/>
      <c r="E39" s="191"/>
      <c r="F39" s="192"/>
      <c r="G39" s="192"/>
      <c r="H39" s="192"/>
      <c r="I39" s="192"/>
      <c r="J39" s="192"/>
      <c r="K39" s="153"/>
      <c r="L39" s="153"/>
      <c r="M39" s="153"/>
      <c r="N39" s="153"/>
      <c r="AI39" s="8"/>
      <c r="AJ39" s="202"/>
      <c r="AK39" s="202"/>
      <c r="AL39" s="202"/>
      <c r="AM39" s="202"/>
      <c r="AN39" s="202"/>
      <c r="AO39" s="202"/>
    </row>
    <row r="40" spans="1:42" ht="22.5" customHeight="1" x14ac:dyDescent="0.25">
      <c r="B40" s="179"/>
      <c r="C40" s="185"/>
      <c r="D40" s="197"/>
      <c r="E40" s="193"/>
      <c r="F40" s="194"/>
      <c r="G40" s="195"/>
      <c r="H40" s="194"/>
      <c r="I40" s="194"/>
      <c r="J40" s="194"/>
      <c r="K40" s="153"/>
      <c r="L40" s="186"/>
      <c r="M40" s="153"/>
      <c r="N40" s="153"/>
      <c r="AI40" s="8"/>
      <c r="AJ40" s="202"/>
      <c r="AK40" s="202"/>
      <c r="AL40" s="202"/>
      <c r="AM40" s="202"/>
      <c r="AN40" s="202"/>
      <c r="AO40" s="202"/>
    </row>
    <row r="41" spans="1:42" ht="22.5" customHeight="1" x14ac:dyDescent="0.25">
      <c r="B41" s="179"/>
      <c r="C41" s="185"/>
      <c r="D41" s="197"/>
      <c r="E41" s="193"/>
      <c r="F41" s="194"/>
      <c r="G41" s="195"/>
      <c r="H41" s="194"/>
      <c r="I41" s="194"/>
      <c r="J41" s="194"/>
      <c r="K41" s="153"/>
      <c r="L41" s="186"/>
      <c r="M41" s="153"/>
      <c r="N41" s="153"/>
      <c r="AI41" s="8"/>
      <c r="AJ41" s="202"/>
      <c r="AK41" s="202"/>
      <c r="AL41" s="202"/>
      <c r="AM41" s="202"/>
      <c r="AN41" s="202"/>
      <c r="AO41" s="202"/>
    </row>
    <row r="42" spans="1:42" ht="22.5" customHeight="1" x14ac:dyDescent="0.25">
      <c r="B42" s="179"/>
      <c r="C42" s="179"/>
      <c r="D42" s="197"/>
      <c r="E42" s="193"/>
      <c r="F42" s="194"/>
      <c r="G42" s="195"/>
      <c r="H42" s="194"/>
      <c r="I42" s="194"/>
      <c r="J42" s="194"/>
      <c r="K42" s="153"/>
      <c r="L42" s="153"/>
      <c r="M42" s="153"/>
      <c r="N42" s="153"/>
      <c r="AI42" s="8"/>
      <c r="AJ42" s="202"/>
      <c r="AK42" s="202"/>
      <c r="AL42" s="202"/>
      <c r="AM42" s="202"/>
      <c r="AN42" s="202"/>
      <c r="AO42" s="202"/>
    </row>
    <row r="43" spans="1:42" ht="22.5" customHeight="1" x14ac:dyDescent="0.25">
      <c r="B43" s="179"/>
      <c r="C43" s="179"/>
      <c r="D43" s="197"/>
      <c r="E43" s="193"/>
      <c r="F43" s="194"/>
      <c r="G43" s="195"/>
      <c r="H43" s="194"/>
      <c r="I43" s="194"/>
      <c r="J43" s="194"/>
      <c r="K43" s="153"/>
      <c r="L43" s="153"/>
      <c r="M43" s="153"/>
      <c r="N43" s="153"/>
      <c r="AI43" s="8"/>
      <c r="AJ43" s="202"/>
      <c r="AK43" s="202"/>
      <c r="AL43" s="202"/>
      <c r="AM43" s="202"/>
      <c r="AN43" s="202"/>
      <c r="AO43" s="202"/>
    </row>
    <row r="44" spans="1:42" ht="22.5" customHeight="1" x14ac:dyDescent="0.25">
      <c r="B44" s="153"/>
      <c r="C44" s="179"/>
      <c r="D44" s="197"/>
      <c r="E44" s="193"/>
      <c r="F44" s="194"/>
      <c r="G44" s="195"/>
      <c r="H44" s="194"/>
      <c r="I44" s="194"/>
      <c r="J44" s="194"/>
      <c r="K44" s="153"/>
      <c r="L44" s="153"/>
      <c r="M44" s="153"/>
      <c r="N44" s="153"/>
      <c r="AK44" s="68"/>
      <c r="AM44" s="68"/>
      <c r="AO44" s="68"/>
    </row>
    <row r="45" spans="1:42" ht="22.5" customHeight="1" x14ac:dyDescent="0.25">
      <c r="B45" s="184"/>
      <c r="C45" s="179"/>
      <c r="D45" s="197"/>
      <c r="E45" s="193"/>
      <c r="F45" s="194"/>
      <c r="G45" s="195"/>
      <c r="H45" s="194"/>
      <c r="I45" s="194"/>
      <c r="J45" s="194"/>
      <c r="K45" s="153"/>
      <c r="L45" s="153"/>
      <c r="M45" s="153"/>
      <c r="N45" s="153"/>
      <c r="AI45" s="201"/>
      <c r="AJ45" s="9"/>
      <c r="AK45" s="9"/>
      <c r="AL45" s="9"/>
      <c r="AM45" s="9"/>
      <c r="AN45" s="9"/>
      <c r="AO45" s="9"/>
    </row>
    <row r="46" spans="1:42" ht="22.5" customHeight="1" x14ac:dyDescent="0.25">
      <c r="B46" s="179"/>
      <c r="C46" s="153"/>
      <c r="D46" s="153"/>
      <c r="E46" s="153"/>
      <c r="F46" s="153"/>
      <c r="G46" s="153"/>
      <c r="H46" s="153"/>
      <c r="I46" s="153"/>
      <c r="J46" s="153"/>
      <c r="K46" s="153"/>
      <c r="L46" s="153"/>
      <c r="M46" s="153"/>
      <c r="N46" s="153"/>
      <c r="AI46" s="8"/>
      <c r="AJ46" s="8"/>
      <c r="AK46" s="8"/>
      <c r="AL46" s="8"/>
      <c r="AM46" s="8"/>
      <c r="AN46" s="8"/>
      <c r="AO46" s="8"/>
    </row>
    <row r="47" spans="1:42" ht="22.5" customHeight="1" x14ac:dyDescent="0.25">
      <c r="D47" s="196"/>
      <c r="E47" s="196"/>
      <c r="F47" s="196"/>
      <c r="G47" s="196"/>
      <c r="H47" s="196"/>
      <c r="I47" s="196"/>
      <c r="J47" s="196"/>
      <c r="K47" s="153"/>
      <c r="N47" s="153"/>
      <c r="AI47" s="8"/>
      <c r="AJ47" s="8"/>
      <c r="AK47" s="8"/>
      <c r="AL47" s="8"/>
      <c r="AM47" s="8"/>
      <c r="AN47" s="8"/>
      <c r="AO47" s="8"/>
    </row>
    <row r="48" spans="1:42" s="129" customFormat="1" ht="22.5" customHeight="1" x14ac:dyDescent="0.3">
      <c r="B48" s="125"/>
      <c r="C48" s="125"/>
      <c r="D48" s="191"/>
      <c r="E48" s="191"/>
      <c r="F48" s="192"/>
      <c r="G48" s="192"/>
      <c r="H48" s="192"/>
      <c r="I48" s="192"/>
      <c r="J48" s="192"/>
      <c r="K48" s="153"/>
      <c r="L48" s="125"/>
      <c r="M48" s="125"/>
      <c r="N48" s="153"/>
      <c r="AE48" s="179"/>
      <c r="AF48" s="179"/>
      <c r="AG48" s="179"/>
      <c r="AH48" s="113"/>
      <c r="AI48" s="8"/>
      <c r="AJ48" s="203"/>
      <c r="AK48" s="203"/>
      <c r="AL48" s="203"/>
      <c r="AM48" s="203"/>
      <c r="AN48" s="203"/>
      <c r="AO48" s="203"/>
      <c r="AP48" s="7"/>
    </row>
    <row r="49" spans="1:42" s="129" customFormat="1" ht="22.5" customHeight="1" x14ac:dyDescent="0.25">
      <c r="B49" s="125"/>
      <c r="C49" s="125"/>
      <c r="D49" s="197"/>
      <c r="E49" s="193"/>
      <c r="F49" s="194"/>
      <c r="G49" s="195"/>
      <c r="H49" s="194"/>
      <c r="I49" s="194"/>
      <c r="J49" s="194"/>
      <c r="K49" s="153"/>
      <c r="L49" s="125"/>
      <c r="M49" s="125"/>
      <c r="N49" s="153"/>
      <c r="AE49" s="179"/>
      <c r="AF49" s="179"/>
      <c r="AG49" s="179"/>
      <c r="AH49" s="113"/>
      <c r="AI49" s="8"/>
      <c r="AJ49" s="203"/>
      <c r="AK49" s="203"/>
      <c r="AL49" s="203"/>
      <c r="AM49" s="203"/>
      <c r="AN49" s="203"/>
      <c r="AO49" s="203"/>
      <c r="AP49" s="7"/>
    </row>
    <row r="50" spans="1:42" s="7" customFormat="1" ht="22.5" customHeight="1" x14ac:dyDescent="0.25">
      <c r="A50" s="125"/>
      <c r="B50" s="125"/>
      <c r="C50" s="125"/>
      <c r="D50" s="197"/>
      <c r="E50" s="193"/>
      <c r="F50" s="194"/>
      <c r="G50" s="195"/>
      <c r="H50" s="194"/>
      <c r="I50" s="194"/>
      <c r="J50" s="194"/>
      <c r="K50" s="153"/>
      <c r="L50" s="125"/>
      <c r="M50" s="125"/>
      <c r="N50" s="153"/>
      <c r="O50" s="125"/>
      <c r="P50" s="125"/>
      <c r="Q50" s="125"/>
      <c r="R50" s="125"/>
      <c r="S50" s="125"/>
      <c r="T50" s="125"/>
      <c r="U50" s="125"/>
      <c r="V50" s="125"/>
      <c r="W50" s="125"/>
      <c r="X50" s="125"/>
      <c r="Y50" s="125"/>
      <c r="Z50" s="125"/>
      <c r="AA50" s="125"/>
      <c r="AB50" s="125"/>
      <c r="AC50" s="125"/>
      <c r="AD50" s="125"/>
      <c r="AE50" s="153"/>
      <c r="AF50" s="153"/>
      <c r="AG50" s="153"/>
      <c r="AH50" s="113"/>
      <c r="AI50" s="8"/>
      <c r="AJ50" s="203"/>
      <c r="AK50" s="203"/>
      <c r="AL50" s="203"/>
      <c r="AM50" s="203"/>
      <c r="AN50" s="203"/>
      <c r="AO50" s="203"/>
    </row>
    <row r="51" spans="1:42" s="7" customFormat="1" ht="22.5" customHeight="1" x14ac:dyDescent="0.25">
      <c r="A51" s="125"/>
      <c r="B51" s="125"/>
      <c r="C51" s="125"/>
      <c r="D51" s="197"/>
      <c r="E51" s="193"/>
      <c r="F51" s="194"/>
      <c r="G51" s="195"/>
      <c r="H51" s="194"/>
      <c r="I51" s="194"/>
      <c r="J51" s="194"/>
      <c r="K51" s="153"/>
      <c r="L51" s="125"/>
      <c r="M51" s="125"/>
      <c r="N51" s="153"/>
      <c r="O51" s="153"/>
      <c r="P51" s="125"/>
      <c r="Q51" s="125"/>
      <c r="R51" s="125"/>
      <c r="S51" s="125"/>
      <c r="T51" s="125"/>
      <c r="U51" s="125"/>
      <c r="V51" s="125"/>
      <c r="W51" s="125"/>
      <c r="X51" s="125"/>
      <c r="Y51" s="125"/>
      <c r="Z51" s="125"/>
      <c r="AA51" s="125"/>
      <c r="AB51" s="125"/>
      <c r="AC51" s="125"/>
      <c r="AD51" s="125"/>
      <c r="AE51" s="153"/>
      <c r="AF51" s="153"/>
      <c r="AG51" s="153"/>
      <c r="AH51" s="113"/>
      <c r="AI51" s="8"/>
      <c r="AJ51" s="203"/>
      <c r="AK51" s="203"/>
      <c r="AL51" s="203"/>
      <c r="AM51" s="203"/>
      <c r="AN51" s="203"/>
      <c r="AO51" s="203"/>
    </row>
    <row r="52" spans="1:42" s="7" customFormat="1" ht="22.5" customHeight="1" x14ac:dyDescent="0.25">
      <c r="A52" s="125"/>
      <c r="B52" s="125"/>
      <c r="C52" s="125"/>
      <c r="D52" s="197"/>
      <c r="E52" s="193"/>
      <c r="F52" s="194"/>
      <c r="G52" s="195"/>
      <c r="H52" s="194"/>
      <c r="I52" s="194"/>
      <c r="J52" s="194"/>
      <c r="K52" s="153"/>
      <c r="L52" s="125"/>
      <c r="M52" s="125"/>
      <c r="N52" s="153"/>
      <c r="O52" s="153"/>
      <c r="P52" s="125"/>
      <c r="Q52" s="125"/>
      <c r="R52" s="125"/>
      <c r="S52" s="125"/>
      <c r="T52" s="125"/>
      <c r="U52" s="125"/>
      <c r="V52" s="125"/>
      <c r="W52" s="125"/>
      <c r="X52" s="125"/>
      <c r="Y52" s="125"/>
      <c r="Z52" s="125"/>
      <c r="AA52" s="125"/>
      <c r="AB52" s="125"/>
      <c r="AC52" s="125"/>
      <c r="AD52" s="125"/>
      <c r="AE52" s="153"/>
      <c r="AF52" s="153"/>
      <c r="AG52" s="153"/>
      <c r="AH52" s="113"/>
      <c r="AI52" s="8"/>
      <c r="AJ52" s="203"/>
      <c r="AK52" s="203"/>
      <c r="AL52" s="203"/>
      <c r="AM52" s="203"/>
      <c r="AN52" s="203"/>
      <c r="AO52" s="203"/>
    </row>
    <row r="53" spans="1:42" s="7" customFormat="1" ht="22.5" customHeight="1" x14ac:dyDescent="0.25">
      <c r="A53" s="125"/>
      <c r="B53" s="125"/>
      <c r="C53" s="125"/>
      <c r="D53" s="197"/>
      <c r="E53" s="193"/>
      <c r="F53" s="194"/>
      <c r="G53" s="195"/>
      <c r="H53" s="194"/>
      <c r="I53" s="194"/>
      <c r="J53" s="194"/>
      <c r="K53" s="153"/>
      <c r="L53" s="125"/>
      <c r="M53" s="125"/>
      <c r="N53" s="153"/>
      <c r="O53" s="153"/>
      <c r="P53" s="125"/>
      <c r="Q53" s="125"/>
      <c r="R53" s="125"/>
      <c r="S53" s="125"/>
      <c r="T53" s="125"/>
      <c r="U53" s="125"/>
      <c r="V53" s="125"/>
      <c r="W53" s="125"/>
      <c r="X53" s="125"/>
      <c r="Y53" s="125"/>
      <c r="Z53" s="125"/>
      <c r="AA53" s="125"/>
      <c r="AB53" s="125"/>
      <c r="AC53" s="125"/>
      <c r="AD53" s="125"/>
      <c r="AE53" s="153"/>
      <c r="AF53" s="153"/>
      <c r="AG53" s="153"/>
      <c r="AH53" s="113"/>
      <c r="AI53" s="8"/>
      <c r="AJ53" s="203"/>
      <c r="AK53" s="203"/>
      <c r="AL53" s="203"/>
      <c r="AM53" s="203"/>
      <c r="AN53" s="203"/>
      <c r="AO53" s="203"/>
    </row>
    <row r="54" spans="1:42" s="7" customFormat="1" ht="22.5" customHeight="1" x14ac:dyDescent="0.25">
      <c r="A54" s="125"/>
      <c r="B54" s="125"/>
      <c r="C54" s="125"/>
      <c r="D54" s="197"/>
      <c r="E54" s="193"/>
      <c r="F54" s="194"/>
      <c r="G54" s="195"/>
      <c r="H54" s="194"/>
      <c r="I54" s="194"/>
      <c r="J54" s="194"/>
      <c r="K54" s="153"/>
      <c r="L54" s="125"/>
      <c r="M54" s="125"/>
      <c r="N54" s="153"/>
      <c r="O54" s="153"/>
      <c r="P54" s="153"/>
      <c r="Q54" s="153"/>
      <c r="R54" s="153"/>
      <c r="S54" s="153"/>
      <c r="T54" s="125"/>
      <c r="U54" s="125"/>
      <c r="V54" s="125"/>
      <c r="W54" s="125"/>
      <c r="X54" s="125"/>
      <c r="Y54" s="125"/>
      <c r="Z54" s="125"/>
      <c r="AA54" s="125"/>
      <c r="AB54" s="125"/>
      <c r="AC54" s="125"/>
      <c r="AD54" s="125"/>
      <c r="AE54" s="153"/>
      <c r="AF54" s="153"/>
      <c r="AG54" s="153"/>
      <c r="AH54" s="113"/>
      <c r="AI54" s="8"/>
      <c r="AJ54" s="203"/>
      <c r="AK54" s="203"/>
      <c r="AL54" s="203"/>
      <c r="AM54" s="203"/>
      <c r="AN54" s="203"/>
      <c r="AO54" s="203"/>
    </row>
    <row r="55" spans="1:42" s="7" customFormat="1" ht="22.5" customHeight="1" x14ac:dyDescent="0.25">
      <c r="A55" s="125"/>
      <c r="B55" s="125"/>
      <c r="C55" s="125"/>
      <c r="D55" s="180"/>
      <c r="E55" s="179"/>
      <c r="F55" s="49"/>
      <c r="G55" s="183"/>
      <c r="H55" s="183"/>
      <c r="I55" s="183"/>
      <c r="J55" s="183"/>
      <c r="K55" s="153"/>
      <c r="L55" s="125"/>
      <c r="M55" s="125"/>
      <c r="N55" s="153"/>
      <c r="O55" s="153"/>
      <c r="P55" s="153"/>
      <c r="Q55" s="153"/>
      <c r="R55" s="153"/>
      <c r="S55" s="153"/>
      <c r="T55" s="125"/>
      <c r="U55" s="125"/>
      <c r="V55" s="125"/>
      <c r="W55" s="125"/>
      <c r="X55" s="125"/>
      <c r="Y55" s="125"/>
      <c r="Z55" s="125"/>
      <c r="AA55" s="125"/>
      <c r="AB55" s="125"/>
      <c r="AC55" s="125"/>
      <c r="AD55" s="125"/>
      <c r="AE55" s="153"/>
      <c r="AF55" s="153"/>
      <c r="AG55" s="153"/>
      <c r="AH55" s="113"/>
      <c r="AI55" s="8"/>
      <c r="AJ55" s="203"/>
      <c r="AK55" s="203"/>
      <c r="AL55" s="203"/>
      <c r="AM55" s="203"/>
      <c r="AN55" s="203"/>
      <c r="AO55" s="203"/>
    </row>
    <row r="56" spans="1:42" s="7" customFormat="1" ht="22.5" customHeight="1" x14ac:dyDescent="0.25">
      <c r="A56" s="125"/>
      <c r="B56" s="125"/>
      <c r="C56" s="125"/>
      <c r="D56" s="196"/>
      <c r="E56" s="196"/>
      <c r="F56" s="196"/>
      <c r="G56" s="196"/>
      <c r="H56" s="196"/>
      <c r="I56" s="196"/>
      <c r="J56" s="196"/>
      <c r="K56" s="153"/>
      <c r="L56" s="125"/>
      <c r="M56" s="125"/>
      <c r="N56" s="153"/>
      <c r="O56" s="153"/>
      <c r="P56" s="153"/>
      <c r="Q56" s="187"/>
      <c r="R56" s="187"/>
      <c r="S56" s="153"/>
      <c r="T56" s="125"/>
      <c r="U56" s="125"/>
      <c r="V56" s="125"/>
      <c r="W56" s="125"/>
      <c r="X56" s="125"/>
      <c r="Y56" s="125"/>
      <c r="Z56" s="125"/>
      <c r="AA56" s="125"/>
      <c r="AB56" s="125"/>
      <c r="AC56" s="125"/>
      <c r="AD56" s="125"/>
      <c r="AE56" s="153"/>
      <c r="AF56" s="153"/>
      <c r="AG56" s="153"/>
      <c r="AH56" s="113"/>
      <c r="AI56" s="8"/>
      <c r="AJ56" s="203"/>
      <c r="AK56" s="203"/>
      <c r="AL56" s="203"/>
      <c r="AM56" s="203"/>
      <c r="AN56" s="203"/>
      <c r="AO56" s="203"/>
    </row>
    <row r="57" spans="1:42" s="7" customFormat="1" ht="22.5" customHeight="1" x14ac:dyDescent="0.3">
      <c r="A57" s="125"/>
      <c r="B57" s="125"/>
      <c r="C57" s="125"/>
      <c r="D57" s="191"/>
      <c r="E57" s="191"/>
      <c r="F57" s="192"/>
      <c r="G57" s="192"/>
      <c r="H57" s="192"/>
      <c r="I57" s="192"/>
      <c r="J57" s="192"/>
      <c r="K57" s="153"/>
      <c r="L57" s="125"/>
      <c r="M57" s="125"/>
      <c r="N57" s="153"/>
      <c r="O57" s="153"/>
      <c r="P57" s="153"/>
      <c r="Q57" s="153"/>
      <c r="R57" s="153"/>
      <c r="S57" s="153"/>
      <c r="T57" s="125"/>
      <c r="U57" s="125"/>
      <c r="V57" s="125"/>
      <c r="W57" s="125"/>
      <c r="X57" s="125"/>
      <c r="Y57" s="125"/>
      <c r="Z57" s="125"/>
      <c r="AA57" s="125"/>
      <c r="AB57" s="125"/>
      <c r="AC57" s="125"/>
      <c r="AD57" s="125"/>
      <c r="AE57" s="153"/>
      <c r="AF57" s="153"/>
      <c r="AG57" s="153"/>
      <c r="AH57" s="113"/>
      <c r="AI57" s="8"/>
      <c r="AJ57" s="203"/>
      <c r="AK57" s="203"/>
      <c r="AL57" s="203"/>
      <c r="AM57" s="203"/>
      <c r="AN57" s="203"/>
      <c r="AO57" s="203"/>
    </row>
    <row r="58" spans="1:42" s="7" customFormat="1" ht="22.5" customHeight="1" x14ac:dyDescent="0.25">
      <c r="A58" s="125"/>
      <c r="B58" s="125"/>
      <c r="C58" s="125"/>
      <c r="D58" s="197"/>
      <c r="E58" s="193"/>
      <c r="F58" s="194"/>
      <c r="G58" s="195"/>
      <c r="H58" s="194"/>
      <c r="I58" s="194"/>
      <c r="J58" s="194"/>
      <c r="K58" s="153"/>
      <c r="L58" s="125"/>
      <c r="M58" s="125"/>
      <c r="N58" s="153"/>
      <c r="O58" s="153"/>
      <c r="P58" s="153"/>
      <c r="Q58" s="153"/>
      <c r="R58" s="153"/>
      <c r="S58" s="153"/>
      <c r="T58" s="125"/>
      <c r="U58" s="125"/>
      <c r="V58" s="125"/>
      <c r="W58" s="125"/>
      <c r="X58" s="125"/>
      <c r="Y58" s="125"/>
      <c r="Z58" s="125"/>
      <c r="AA58" s="125"/>
      <c r="AB58" s="125"/>
      <c r="AC58" s="125"/>
      <c r="AD58" s="125"/>
      <c r="AE58" s="153"/>
      <c r="AF58" s="153"/>
      <c r="AG58" s="153"/>
      <c r="AH58" s="113"/>
      <c r="AI58" s="8"/>
      <c r="AJ58" s="203"/>
      <c r="AK58" s="203"/>
      <c r="AL58" s="203"/>
      <c r="AM58" s="203"/>
      <c r="AN58" s="203"/>
      <c r="AO58" s="203"/>
    </row>
    <row r="59" spans="1:42" s="7" customFormat="1" ht="22.5" customHeight="1" x14ac:dyDescent="0.25">
      <c r="A59" s="125"/>
      <c r="B59" s="125"/>
      <c r="C59" s="125"/>
      <c r="D59" s="197"/>
      <c r="E59" s="193"/>
      <c r="F59" s="194"/>
      <c r="G59" s="195"/>
      <c r="H59" s="194"/>
      <c r="I59" s="194"/>
      <c r="J59" s="194"/>
      <c r="K59" s="153"/>
      <c r="L59" s="125"/>
      <c r="M59" s="125"/>
      <c r="N59" s="153"/>
      <c r="O59" s="153"/>
      <c r="P59" s="125"/>
      <c r="Q59" s="125"/>
      <c r="R59" s="125"/>
      <c r="S59" s="125"/>
      <c r="T59" s="125"/>
      <c r="U59" s="125"/>
      <c r="V59" s="125"/>
      <c r="W59" s="125"/>
      <c r="X59" s="125"/>
      <c r="Y59" s="125"/>
      <c r="Z59" s="125"/>
      <c r="AA59" s="125"/>
      <c r="AB59" s="125"/>
      <c r="AC59" s="125"/>
      <c r="AD59" s="125"/>
      <c r="AE59" s="153"/>
      <c r="AF59" s="153"/>
      <c r="AG59" s="153"/>
      <c r="AH59" s="113"/>
      <c r="AI59" s="8"/>
      <c r="AJ59" s="203"/>
      <c r="AK59" s="203"/>
      <c r="AL59" s="203"/>
      <c r="AM59" s="203"/>
      <c r="AN59" s="203"/>
      <c r="AO59" s="203"/>
    </row>
    <row r="60" spans="1:42" s="7" customFormat="1" ht="22.5" customHeight="1" x14ac:dyDescent="0.25">
      <c r="A60" s="125"/>
      <c r="B60" s="125"/>
      <c r="C60" s="125"/>
      <c r="D60" s="197"/>
      <c r="E60" s="193"/>
      <c r="F60" s="194"/>
      <c r="G60" s="195"/>
      <c r="H60" s="194"/>
      <c r="I60" s="194"/>
      <c r="J60" s="194"/>
      <c r="K60" s="153"/>
      <c r="L60" s="125"/>
      <c r="M60" s="125"/>
      <c r="N60" s="153"/>
      <c r="O60" s="153"/>
      <c r="P60" s="125"/>
      <c r="Q60" s="125"/>
      <c r="R60" s="125"/>
      <c r="S60" s="125"/>
      <c r="T60" s="125"/>
      <c r="U60" s="125"/>
      <c r="V60" s="125"/>
      <c r="W60" s="125"/>
      <c r="X60" s="125"/>
      <c r="Y60" s="125"/>
      <c r="Z60" s="125"/>
      <c r="AA60" s="125"/>
      <c r="AB60" s="125"/>
      <c r="AC60" s="125"/>
      <c r="AD60" s="125"/>
      <c r="AE60" s="153"/>
      <c r="AF60" s="153"/>
      <c r="AG60" s="153"/>
      <c r="AH60" s="113"/>
      <c r="AI60" s="8"/>
      <c r="AJ60" s="203"/>
      <c r="AK60" s="203"/>
      <c r="AL60" s="203"/>
      <c r="AM60" s="203"/>
      <c r="AN60" s="203"/>
      <c r="AO60" s="203"/>
    </row>
    <row r="61" spans="1:42" s="7" customFormat="1" ht="22.5" customHeight="1" x14ac:dyDescent="0.25">
      <c r="A61" s="125"/>
      <c r="B61" s="125"/>
      <c r="C61" s="125"/>
      <c r="D61" s="197"/>
      <c r="E61" s="193"/>
      <c r="F61" s="194"/>
      <c r="G61" s="195"/>
      <c r="H61" s="194"/>
      <c r="I61" s="194"/>
      <c r="J61" s="194"/>
      <c r="K61" s="153"/>
      <c r="L61" s="125"/>
      <c r="M61" s="125"/>
      <c r="N61" s="153"/>
      <c r="O61" s="153"/>
      <c r="P61" s="125"/>
      <c r="Q61" s="125"/>
      <c r="R61" s="125"/>
      <c r="S61" s="125"/>
      <c r="T61" s="125"/>
      <c r="U61" s="125"/>
      <c r="V61" s="125"/>
      <c r="W61" s="125"/>
      <c r="X61" s="125"/>
      <c r="Y61" s="125"/>
      <c r="Z61" s="125"/>
      <c r="AA61" s="125"/>
      <c r="AB61" s="125"/>
      <c r="AC61" s="125"/>
      <c r="AD61" s="125"/>
      <c r="AE61" s="153"/>
      <c r="AF61" s="153"/>
      <c r="AG61" s="153"/>
      <c r="AH61" s="113"/>
      <c r="AI61" s="8"/>
      <c r="AJ61" s="203"/>
      <c r="AK61" s="203"/>
      <c r="AL61" s="203"/>
      <c r="AM61" s="203"/>
      <c r="AN61" s="203"/>
      <c r="AO61" s="203"/>
    </row>
    <row r="62" spans="1:42" s="7" customFormat="1" ht="22.5" customHeight="1" x14ac:dyDescent="0.25">
      <c r="A62" s="125"/>
      <c r="B62" s="125"/>
      <c r="C62" s="125"/>
      <c r="D62" s="197"/>
      <c r="E62" s="193"/>
      <c r="F62" s="194"/>
      <c r="G62" s="195"/>
      <c r="H62" s="194"/>
      <c r="I62" s="194"/>
      <c r="J62" s="194"/>
      <c r="K62" s="153"/>
      <c r="L62" s="125"/>
      <c r="M62" s="125"/>
      <c r="N62" s="153"/>
      <c r="O62" s="153"/>
      <c r="P62" s="125"/>
      <c r="Q62" s="125"/>
      <c r="R62" s="125"/>
      <c r="S62" s="125"/>
      <c r="T62" s="125"/>
      <c r="U62" s="125"/>
      <c r="V62" s="125"/>
      <c r="W62" s="125"/>
      <c r="X62" s="125"/>
      <c r="Y62" s="125"/>
      <c r="Z62" s="125"/>
      <c r="AA62" s="125"/>
      <c r="AB62" s="125"/>
      <c r="AC62" s="125"/>
      <c r="AD62" s="125"/>
      <c r="AE62" s="153"/>
      <c r="AF62" s="153"/>
      <c r="AG62" s="153"/>
      <c r="AH62" s="113"/>
      <c r="AI62" s="8"/>
      <c r="AJ62" s="203"/>
      <c r="AK62" s="203"/>
      <c r="AL62" s="203"/>
      <c r="AM62" s="203"/>
      <c r="AN62" s="203"/>
      <c r="AO62" s="203"/>
    </row>
    <row r="63" spans="1:42" s="7" customFormat="1" ht="22.5" customHeight="1" x14ac:dyDescent="0.25">
      <c r="A63" s="125"/>
      <c r="B63" s="125"/>
      <c r="C63" s="125"/>
      <c r="D63" s="197"/>
      <c r="E63" s="193"/>
      <c r="F63" s="194"/>
      <c r="G63" s="195"/>
      <c r="H63" s="194"/>
      <c r="I63" s="194"/>
      <c r="J63" s="194"/>
      <c r="K63" s="153"/>
      <c r="L63" s="125"/>
      <c r="M63" s="125"/>
      <c r="N63" s="153"/>
      <c r="O63" s="153"/>
      <c r="P63" s="125"/>
      <c r="Q63" s="125"/>
      <c r="R63" s="125"/>
      <c r="S63" s="125"/>
      <c r="T63" s="125"/>
      <c r="U63" s="125"/>
      <c r="V63" s="125"/>
      <c r="W63" s="125"/>
      <c r="X63" s="125"/>
      <c r="Y63" s="125"/>
      <c r="Z63" s="125"/>
      <c r="AA63" s="125"/>
      <c r="AB63" s="125"/>
      <c r="AC63" s="125"/>
      <c r="AD63" s="125"/>
      <c r="AE63" s="153"/>
      <c r="AF63" s="153"/>
      <c r="AG63" s="153"/>
      <c r="AH63" s="113"/>
      <c r="AI63" s="8"/>
      <c r="AJ63" s="203"/>
      <c r="AK63" s="203"/>
      <c r="AL63" s="203"/>
      <c r="AM63" s="203"/>
      <c r="AN63" s="203"/>
      <c r="AO63" s="203"/>
    </row>
    <row r="64" spans="1:42" s="7" customFormat="1" ht="15.75" customHeight="1" x14ac:dyDescent="0.25">
      <c r="A64" s="125"/>
      <c r="B64" s="125"/>
      <c r="C64" s="125"/>
      <c r="D64" s="125"/>
      <c r="E64" s="125"/>
      <c r="F64" s="125"/>
      <c r="G64" s="125"/>
      <c r="H64" s="125"/>
      <c r="I64" s="125"/>
      <c r="J64" s="125"/>
      <c r="K64" s="125"/>
      <c r="L64" s="125"/>
      <c r="M64" s="125"/>
      <c r="N64" s="153"/>
      <c r="O64" s="153"/>
      <c r="P64" s="125"/>
      <c r="Q64" s="125"/>
      <c r="R64" s="125"/>
      <c r="S64" s="125"/>
      <c r="T64" s="125"/>
      <c r="U64" s="125"/>
      <c r="V64" s="125"/>
      <c r="W64" s="125"/>
      <c r="X64" s="125"/>
      <c r="Y64" s="125"/>
      <c r="Z64" s="125"/>
      <c r="AA64" s="125"/>
      <c r="AB64" s="125"/>
      <c r="AC64" s="125"/>
      <c r="AD64" s="125"/>
      <c r="AE64" s="153"/>
      <c r="AF64" s="153"/>
      <c r="AG64" s="153"/>
      <c r="AH64" s="113"/>
      <c r="AI64" s="8"/>
      <c r="AJ64" s="203"/>
      <c r="AK64" s="203"/>
      <c r="AL64" s="203"/>
      <c r="AM64" s="203"/>
      <c r="AN64" s="203"/>
      <c r="AO64" s="203"/>
    </row>
    <row r="65" spans="1:41" s="7" customFormat="1" ht="15.75" customHeight="1" x14ac:dyDescent="0.25">
      <c r="A65" s="125"/>
      <c r="B65" s="125"/>
      <c r="C65" s="125"/>
      <c r="D65" s="125"/>
      <c r="E65" s="125"/>
      <c r="F65" s="125"/>
      <c r="G65" s="125"/>
      <c r="H65" s="125"/>
      <c r="I65" s="125"/>
      <c r="J65" s="125"/>
      <c r="K65" s="125"/>
      <c r="L65" s="125"/>
      <c r="M65" s="125"/>
      <c r="N65" s="153"/>
      <c r="O65" s="153"/>
      <c r="P65" s="125"/>
      <c r="Q65" s="125"/>
      <c r="R65" s="125"/>
      <c r="S65" s="125"/>
      <c r="T65" s="125"/>
      <c r="U65" s="125"/>
      <c r="V65" s="125"/>
      <c r="W65" s="125"/>
      <c r="X65" s="125"/>
      <c r="Y65" s="125"/>
      <c r="Z65" s="125"/>
      <c r="AA65" s="125"/>
      <c r="AB65" s="125"/>
      <c r="AC65" s="125"/>
      <c r="AD65" s="125"/>
      <c r="AE65" s="153"/>
      <c r="AF65" s="153"/>
      <c r="AG65" s="153"/>
      <c r="AH65" s="113"/>
      <c r="AI65" s="8"/>
      <c r="AJ65" s="203"/>
      <c r="AK65" s="203"/>
      <c r="AL65" s="203"/>
      <c r="AM65" s="203"/>
      <c r="AN65" s="203"/>
      <c r="AO65" s="203"/>
    </row>
    <row r="66" spans="1:41" s="7" customFormat="1" ht="22.5" customHeight="1" x14ac:dyDescent="0.25">
      <c r="A66" s="125"/>
      <c r="B66" s="125"/>
      <c r="C66" s="125"/>
      <c r="D66" s="125"/>
      <c r="E66" s="125"/>
      <c r="F66" s="125"/>
      <c r="G66" s="125"/>
      <c r="H66" s="125"/>
      <c r="I66" s="125"/>
      <c r="J66" s="125"/>
      <c r="K66" s="125"/>
      <c r="L66" s="125"/>
      <c r="M66" s="125"/>
      <c r="N66" s="153"/>
      <c r="O66" s="153"/>
      <c r="P66" s="125"/>
      <c r="Q66" s="125"/>
      <c r="R66" s="125"/>
      <c r="S66" s="125"/>
      <c r="T66" s="125"/>
      <c r="U66" s="125"/>
      <c r="V66" s="125"/>
      <c r="W66" s="125"/>
      <c r="X66" s="125"/>
      <c r="Y66" s="125"/>
      <c r="Z66" s="125"/>
      <c r="AA66" s="125"/>
      <c r="AB66" s="125"/>
      <c r="AC66" s="125"/>
      <c r="AD66" s="125"/>
      <c r="AE66" s="153"/>
      <c r="AF66" s="153"/>
      <c r="AG66" s="153"/>
      <c r="AH66" s="113"/>
      <c r="AI66" s="8"/>
      <c r="AJ66" s="203"/>
      <c r="AK66" s="203"/>
      <c r="AL66" s="203"/>
      <c r="AM66" s="203"/>
      <c r="AN66" s="203"/>
      <c r="AO66" s="203"/>
    </row>
    <row r="67" spans="1:41" s="7" customFormat="1" ht="22.5" customHeight="1" x14ac:dyDescent="0.25">
      <c r="A67" s="125"/>
      <c r="B67" s="125"/>
      <c r="C67" s="125"/>
      <c r="D67" s="125"/>
      <c r="E67" s="125"/>
      <c r="F67" s="125"/>
      <c r="G67" s="125"/>
      <c r="H67" s="125"/>
      <c r="I67" s="125"/>
      <c r="J67" s="125"/>
      <c r="K67" s="125"/>
      <c r="L67" s="125"/>
      <c r="M67" s="125"/>
      <c r="N67" s="153"/>
      <c r="O67" s="153"/>
      <c r="P67" s="125"/>
      <c r="Q67" s="125"/>
      <c r="R67" s="125"/>
      <c r="S67" s="125"/>
      <c r="T67" s="188"/>
      <c r="U67" s="125"/>
      <c r="V67" s="125"/>
      <c r="W67" s="125"/>
      <c r="X67" s="125"/>
      <c r="Y67" s="125"/>
      <c r="Z67" s="125"/>
      <c r="AA67" s="125"/>
      <c r="AB67" s="125"/>
      <c r="AC67" s="125"/>
      <c r="AD67" s="125"/>
      <c r="AE67" s="153"/>
      <c r="AF67" s="153"/>
      <c r="AG67" s="153"/>
      <c r="AH67" s="113"/>
      <c r="AI67" s="8"/>
      <c r="AJ67" s="203"/>
      <c r="AK67" s="203"/>
      <c r="AL67" s="203"/>
      <c r="AM67" s="203"/>
      <c r="AN67" s="203"/>
      <c r="AO67" s="203"/>
    </row>
    <row r="68" spans="1:41" s="7" customFormat="1" ht="22.5" customHeight="1" x14ac:dyDescent="0.25">
      <c r="A68" s="125"/>
      <c r="B68" s="125"/>
      <c r="C68" s="125"/>
      <c r="D68" s="125"/>
      <c r="E68" s="125"/>
      <c r="F68" s="125"/>
      <c r="G68" s="125"/>
      <c r="H68" s="125"/>
      <c r="I68" s="125"/>
      <c r="J68" s="125"/>
      <c r="K68" s="125"/>
      <c r="L68" s="125"/>
      <c r="M68" s="125"/>
      <c r="N68" s="153"/>
      <c r="O68" s="153"/>
      <c r="P68" s="125"/>
      <c r="Q68" s="125"/>
      <c r="R68" s="125"/>
      <c r="S68" s="125"/>
      <c r="T68" s="188"/>
      <c r="U68" s="125"/>
      <c r="V68" s="125"/>
      <c r="W68" s="125"/>
      <c r="X68" s="125"/>
      <c r="Y68" s="125"/>
      <c r="Z68" s="125"/>
      <c r="AA68" s="125"/>
      <c r="AB68" s="125"/>
      <c r="AC68" s="125"/>
      <c r="AD68" s="125"/>
      <c r="AE68" s="153"/>
      <c r="AF68" s="153"/>
      <c r="AG68" s="153"/>
      <c r="AH68" s="113"/>
      <c r="AI68" s="8"/>
      <c r="AJ68" s="203"/>
      <c r="AK68" s="203"/>
      <c r="AL68" s="203"/>
      <c r="AM68" s="203"/>
      <c r="AN68" s="203"/>
      <c r="AO68" s="203"/>
    </row>
    <row r="69" spans="1:41" s="7" customFormat="1" ht="22.5" customHeight="1" x14ac:dyDescent="0.25">
      <c r="A69" s="125"/>
      <c r="B69" s="125"/>
      <c r="C69" s="125"/>
      <c r="D69" s="125"/>
      <c r="E69" s="125"/>
      <c r="F69" s="125"/>
      <c r="G69" s="125"/>
      <c r="H69" s="125"/>
      <c r="I69" s="125"/>
      <c r="J69" s="125"/>
      <c r="K69" s="125"/>
      <c r="L69" s="125"/>
      <c r="M69" s="125"/>
      <c r="N69" s="153"/>
      <c r="O69" s="153"/>
      <c r="P69" s="125"/>
      <c r="Q69" s="125"/>
      <c r="R69" s="125"/>
      <c r="S69" s="125"/>
      <c r="T69" s="188"/>
      <c r="U69" s="125"/>
      <c r="V69" s="125"/>
      <c r="W69" s="125"/>
      <c r="X69" s="125"/>
      <c r="Y69" s="125"/>
      <c r="Z69" s="125"/>
      <c r="AA69" s="125"/>
      <c r="AB69" s="125"/>
      <c r="AC69" s="125"/>
      <c r="AD69" s="125"/>
      <c r="AE69" s="153"/>
      <c r="AF69" s="153"/>
      <c r="AG69" s="153"/>
      <c r="AH69" s="113"/>
      <c r="AI69" s="8"/>
      <c r="AJ69" s="203"/>
      <c r="AK69" s="203"/>
      <c r="AL69" s="203"/>
      <c r="AM69" s="203"/>
      <c r="AN69" s="203"/>
      <c r="AO69" s="203"/>
    </row>
    <row r="70" spans="1:41" s="7" customFormat="1" ht="22.5" customHeight="1" x14ac:dyDescent="0.25">
      <c r="A70" s="125"/>
      <c r="B70" s="125"/>
      <c r="C70" s="125"/>
      <c r="D70" s="125"/>
      <c r="E70" s="125"/>
      <c r="F70" s="125"/>
      <c r="G70" s="125"/>
      <c r="H70" s="125"/>
      <c r="I70" s="125"/>
      <c r="J70" s="125"/>
      <c r="K70" s="125"/>
      <c r="L70" s="125"/>
      <c r="M70" s="125"/>
      <c r="N70" s="153"/>
      <c r="O70" s="153"/>
      <c r="P70" s="125"/>
      <c r="Q70" s="125"/>
      <c r="R70" s="125"/>
      <c r="S70" s="125"/>
      <c r="T70" s="188"/>
      <c r="U70" s="125"/>
      <c r="V70" s="125"/>
      <c r="W70" s="125"/>
      <c r="X70" s="125"/>
      <c r="Y70" s="125"/>
      <c r="Z70" s="125"/>
      <c r="AA70" s="125"/>
      <c r="AB70" s="125"/>
      <c r="AC70" s="125"/>
      <c r="AD70" s="125"/>
      <c r="AE70" s="153"/>
      <c r="AF70" s="153"/>
      <c r="AG70" s="153"/>
      <c r="AH70" s="113"/>
      <c r="AI70" s="8"/>
      <c r="AJ70" s="203"/>
      <c r="AK70" s="203"/>
      <c r="AL70" s="203"/>
      <c r="AM70" s="203"/>
      <c r="AN70" s="203"/>
      <c r="AO70" s="203"/>
    </row>
    <row r="71" spans="1:41" s="7" customFormat="1" ht="22.5" customHeight="1" x14ac:dyDescent="0.25">
      <c r="A71" s="125"/>
      <c r="B71" s="125"/>
      <c r="C71" s="125"/>
      <c r="D71" s="125"/>
      <c r="E71" s="125"/>
      <c r="F71" s="125"/>
      <c r="G71" s="125"/>
      <c r="H71" s="125"/>
      <c r="I71" s="125"/>
      <c r="J71" s="125"/>
      <c r="K71" s="125"/>
      <c r="L71" s="125"/>
      <c r="M71" s="125"/>
      <c r="N71" s="153"/>
      <c r="O71" s="153"/>
      <c r="P71" s="125"/>
      <c r="Q71" s="125"/>
      <c r="R71" s="125"/>
      <c r="S71" s="125"/>
      <c r="T71" s="188"/>
      <c r="U71" s="125"/>
      <c r="V71" s="125"/>
      <c r="W71" s="125"/>
      <c r="X71" s="125"/>
      <c r="Y71" s="125"/>
      <c r="Z71" s="125"/>
      <c r="AA71" s="125"/>
      <c r="AB71" s="125"/>
      <c r="AC71" s="125"/>
      <c r="AD71" s="125"/>
      <c r="AE71" s="153"/>
      <c r="AF71" s="153"/>
      <c r="AG71" s="153"/>
      <c r="AH71" s="113"/>
      <c r="AI71" s="8"/>
      <c r="AJ71" s="203"/>
      <c r="AK71" s="203"/>
      <c r="AL71" s="203"/>
      <c r="AM71" s="203"/>
      <c r="AN71" s="203"/>
      <c r="AO71" s="203"/>
    </row>
    <row r="72" spans="1:41" s="7" customFormat="1" ht="22.5" customHeight="1" x14ac:dyDescent="0.25">
      <c r="A72" s="125"/>
      <c r="B72" s="125"/>
      <c r="C72" s="125"/>
      <c r="D72" s="125"/>
      <c r="E72" s="125"/>
      <c r="F72" s="125"/>
      <c r="G72" s="125"/>
      <c r="H72" s="125"/>
      <c r="I72" s="125"/>
      <c r="J72" s="125"/>
      <c r="K72" s="125"/>
      <c r="L72" s="125"/>
      <c r="M72" s="125"/>
      <c r="N72" s="153"/>
      <c r="O72" s="153"/>
      <c r="P72" s="125"/>
      <c r="Q72" s="125"/>
      <c r="R72" s="125"/>
      <c r="S72" s="125"/>
      <c r="T72" s="188"/>
      <c r="U72" s="125"/>
      <c r="V72" s="125"/>
      <c r="W72" s="125"/>
      <c r="X72" s="125"/>
      <c r="Y72" s="125"/>
      <c r="Z72" s="125"/>
      <c r="AA72" s="125"/>
      <c r="AB72" s="125"/>
      <c r="AC72" s="125"/>
      <c r="AD72" s="125"/>
      <c r="AE72" s="153"/>
      <c r="AF72" s="153"/>
      <c r="AG72" s="153"/>
      <c r="AH72" s="113"/>
    </row>
    <row r="73" spans="1:41" s="7" customFormat="1" ht="22.5" customHeight="1" x14ac:dyDescent="0.25">
      <c r="A73" s="125"/>
      <c r="B73" s="125"/>
      <c r="C73" s="125"/>
      <c r="D73" s="125"/>
      <c r="E73" s="125"/>
      <c r="F73" s="125"/>
      <c r="G73" s="125"/>
      <c r="H73" s="125"/>
      <c r="I73" s="125"/>
      <c r="J73" s="125"/>
      <c r="K73" s="125"/>
      <c r="L73" s="125"/>
      <c r="M73" s="125"/>
      <c r="N73" s="153"/>
      <c r="O73" s="153"/>
      <c r="P73" s="125"/>
      <c r="Q73" s="125"/>
      <c r="R73" s="125"/>
      <c r="S73" s="125"/>
      <c r="T73" s="188"/>
      <c r="U73" s="125"/>
      <c r="V73" s="125"/>
      <c r="W73" s="125"/>
      <c r="X73" s="125"/>
      <c r="Y73" s="125"/>
      <c r="Z73" s="125"/>
      <c r="AA73" s="125"/>
      <c r="AB73" s="125"/>
      <c r="AC73" s="125"/>
      <c r="AD73" s="125"/>
      <c r="AE73" s="153"/>
      <c r="AF73" s="153"/>
      <c r="AG73" s="153"/>
      <c r="AH73" s="113"/>
      <c r="AI73" s="201"/>
      <c r="AJ73" s="9"/>
      <c r="AK73" s="9"/>
      <c r="AL73" s="9"/>
      <c r="AM73" s="9"/>
      <c r="AN73" s="9"/>
      <c r="AO73" s="9"/>
    </row>
    <row r="74" spans="1:41" s="7" customFormat="1" ht="22.5" customHeight="1" x14ac:dyDescent="0.25">
      <c r="A74" s="125"/>
      <c r="B74" s="125"/>
      <c r="C74" s="125"/>
      <c r="D74" s="125"/>
      <c r="E74" s="125"/>
      <c r="F74" s="125"/>
      <c r="G74" s="125"/>
      <c r="H74" s="125"/>
      <c r="I74" s="125"/>
      <c r="J74" s="125"/>
      <c r="K74" s="125"/>
      <c r="L74" s="125"/>
      <c r="M74" s="125"/>
      <c r="N74" s="153"/>
      <c r="O74" s="153"/>
      <c r="P74" s="125"/>
      <c r="Q74" s="125"/>
      <c r="R74" s="125"/>
      <c r="S74" s="125"/>
      <c r="T74" s="188"/>
      <c r="U74" s="125"/>
      <c r="V74" s="125"/>
      <c r="W74" s="125"/>
      <c r="X74" s="125"/>
      <c r="Y74" s="125"/>
      <c r="Z74" s="125"/>
      <c r="AA74" s="125"/>
      <c r="AB74" s="125"/>
      <c r="AC74" s="125"/>
      <c r="AD74" s="125"/>
      <c r="AE74" s="153"/>
      <c r="AF74" s="153"/>
      <c r="AG74" s="153"/>
      <c r="AH74" s="113"/>
      <c r="AI74" s="8"/>
      <c r="AJ74" s="8"/>
      <c r="AK74" s="8"/>
      <c r="AL74" s="8"/>
      <c r="AM74" s="8"/>
      <c r="AN74" s="8"/>
      <c r="AO74" s="8"/>
    </row>
    <row r="75" spans="1:41" s="7" customFormat="1" ht="22.5" customHeight="1" x14ac:dyDescent="0.25">
      <c r="A75" s="125"/>
      <c r="B75" s="125"/>
      <c r="C75" s="125"/>
      <c r="D75" s="125"/>
      <c r="E75" s="125"/>
      <c r="F75" s="125"/>
      <c r="G75" s="125"/>
      <c r="H75" s="125"/>
      <c r="I75" s="125"/>
      <c r="J75" s="125"/>
      <c r="K75" s="125"/>
      <c r="L75" s="125"/>
      <c r="M75" s="125"/>
      <c r="N75" s="153"/>
      <c r="O75" s="153"/>
      <c r="P75" s="125"/>
      <c r="Q75" s="125"/>
      <c r="R75" s="125"/>
      <c r="S75" s="125"/>
      <c r="T75" s="125"/>
      <c r="U75" s="125"/>
      <c r="V75" s="125"/>
      <c r="W75" s="125"/>
      <c r="X75" s="125"/>
      <c r="Y75" s="125"/>
      <c r="Z75" s="125"/>
      <c r="AA75" s="125"/>
      <c r="AB75" s="125"/>
      <c r="AC75" s="125"/>
      <c r="AD75" s="125"/>
      <c r="AE75" s="153"/>
      <c r="AF75" s="153"/>
      <c r="AG75" s="153"/>
      <c r="AH75" s="113"/>
      <c r="AI75" s="8"/>
      <c r="AJ75" s="8"/>
      <c r="AK75" s="8"/>
      <c r="AL75" s="8"/>
      <c r="AM75" s="8"/>
      <c r="AN75" s="8"/>
      <c r="AO75" s="8"/>
    </row>
    <row r="76" spans="1:41" s="7" customFormat="1" ht="22.5" customHeight="1" x14ac:dyDescent="0.25">
      <c r="A76" s="125"/>
      <c r="B76" s="125"/>
      <c r="C76" s="125"/>
      <c r="D76" s="125"/>
      <c r="E76" s="125"/>
      <c r="F76" s="125"/>
      <c r="G76" s="125"/>
      <c r="H76" s="125"/>
      <c r="I76" s="125"/>
      <c r="J76" s="125"/>
      <c r="K76" s="125"/>
      <c r="L76" s="125"/>
      <c r="M76" s="125"/>
      <c r="N76" s="153"/>
      <c r="O76" s="153"/>
      <c r="P76" s="125"/>
      <c r="Q76" s="125"/>
      <c r="R76" s="125"/>
      <c r="S76" s="125"/>
      <c r="T76" s="125"/>
      <c r="U76" s="125"/>
      <c r="V76" s="125"/>
      <c r="W76" s="125"/>
      <c r="X76" s="125"/>
      <c r="Y76" s="125"/>
      <c r="Z76" s="125"/>
      <c r="AA76" s="125"/>
      <c r="AB76" s="125"/>
      <c r="AC76" s="125"/>
      <c r="AD76" s="125"/>
      <c r="AE76" s="153"/>
      <c r="AF76" s="153"/>
      <c r="AG76" s="153"/>
      <c r="AH76" s="113"/>
      <c r="AI76" s="8"/>
      <c r="AJ76" s="203"/>
      <c r="AK76" s="203"/>
      <c r="AL76" s="203"/>
      <c r="AM76" s="203"/>
      <c r="AN76" s="203"/>
      <c r="AO76" s="203"/>
    </row>
    <row r="77" spans="1:41" s="7" customFormat="1" ht="22.5" customHeight="1" x14ac:dyDescent="0.25">
      <c r="A77" s="125"/>
      <c r="B77" s="125"/>
      <c r="C77" s="125"/>
      <c r="D77" s="125"/>
      <c r="E77" s="125"/>
      <c r="F77" s="125"/>
      <c r="G77" s="125"/>
      <c r="H77" s="125"/>
      <c r="I77" s="125"/>
      <c r="J77" s="125"/>
      <c r="K77" s="125"/>
      <c r="L77" s="125"/>
      <c r="M77" s="125"/>
      <c r="N77" s="153"/>
      <c r="O77" s="153"/>
      <c r="P77" s="125"/>
      <c r="Q77" s="125"/>
      <c r="R77" s="125"/>
      <c r="S77" s="125"/>
      <c r="T77" s="125"/>
      <c r="U77" s="125"/>
      <c r="V77" s="125"/>
      <c r="W77" s="125"/>
      <c r="X77" s="125"/>
      <c r="Y77" s="125"/>
      <c r="Z77" s="125"/>
      <c r="AA77" s="125"/>
      <c r="AB77" s="125"/>
      <c r="AC77" s="125"/>
      <c r="AD77" s="125"/>
      <c r="AE77" s="153"/>
      <c r="AF77" s="153"/>
      <c r="AG77" s="153"/>
      <c r="AH77" s="113"/>
      <c r="AI77" s="8"/>
      <c r="AJ77" s="203"/>
      <c r="AK77" s="203"/>
      <c r="AL77" s="203"/>
      <c r="AM77" s="203"/>
      <c r="AN77" s="203"/>
      <c r="AO77" s="203"/>
    </row>
    <row r="78" spans="1:41" s="7" customFormat="1" ht="22.5" customHeight="1" x14ac:dyDescent="0.25">
      <c r="A78" s="125"/>
      <c r="B78" s="125"/>
      <c r="C78" s="125"/>
      <c r="D78" s="125"/>
      <c r="E78" s="125"/>
      <c r="F78" s="125"/>
      <c r="G78" s="125"/>
      <c r="H78" s="125"/>
      <c r="I78" s="125"/>
      <c r="J78" s="125"/>
      <c r="K78" s="125"/>
      <c r="L78" s="125"/>
      <c r="M78" s="125"/>
      <c r="N78" s="153"/>
      <c r="O78" s="153"/>
      <c r="P78" s="125"/>
      <c r="Q78" s="125"/>
      <c r="R78" s="125"/>
      <c r="S78" s="125"/>
      <c r="T78" s="125"/>
      <c r="U78" s="125"/>
      <c r="V78" s="125"/>
      <c r="W78" s="125"/>
      <c r="X78" s="125"/>
      <c r="Y78" s="125"/>
      <c r="Z78" s="125"/>
      <c r="AA78" s="125"/>
      <c r="AB78" s="125"/>
      <c r="AC78" s="125"/>
      <c r="AD78" s="125"/>
      <c r="AE78" s="153"/>
      <c r="AF78" s="153"/>
      <c r="AG78" s="153"/>
      <c r="AH78" s="113"/>
      <c r="AI78" s="8"/>
      <c r="AJ78" s="203"/>
      <c r="AK78" s="203"/>
      <c r="AL78" s="203"/>
      <c r="AM78" s="203"/>
      <c r="AN78" s="203"/>
      <c r="AO78" s="203"/>
    </row>
    <row r="79" spans="1:41" s="7" customFormat="1" ht="22.5" customHeight="1" x14ac:dyDescent="0.25">
      <c r="A79" s="125"/>
      <c r="B79" s="125"/>
      <c r="C79" s="125"/>
      <c r="D79" s="125"/>
      <c r="E79" s="125"/>
      <c r="F79" s="125"/>
      <c r="G79" s="125"/>
      <c r="H79" s="125"/>
      <c r="I79" s="125"/>
      <c r="J79" s="125"/>
      <c r="K79" s="125"/>
      <c r="L79" s="125"/>
      <c r="M79" s="125"/>
      <c r="N79" s="153"/>
      <c r="O79" s="153"/>
      <c r="P79" s="125"/>
      <c r="Q79" s="125"/>
      <c r="R79" s="125"/>
      <c r="S79" s="125"/>
      <c r="T79" s="125"/>
      <c r="U79" s="125"/>
      <c r="V79" s="125"/>
      <c r="W79" s="125"/>
      <c r="X79" s="125"/>
      <c r="Y79" s="125"/>
      <c r="Z79" s="125"/>
      <c r="AA79" s="125"/>
      <c r="AB79" s="125"/>
      <c r="AC79" s="125"/>
      <c r="AD79" s="125"/>
      <c r="AE79" s="153"/>
      <c r="AF79" s="153"/>
      <c r="AG79" s="153"/>
      <c r="AH79" s="113"/>
      <c r="AI79" s="8"/>
      <c r="AJ79" s="203"/>
      <c r="AK79" s="203"/>
      <c r="AL79" s="203"/>
      <c r="AM79" s="203"/>
      <c r="AN79" s="203"/>
      <c r="AO79" s="203"/>
    </row>
    <row r="80" spans="1:41" s="7" customFormat="1" ht="22.5" customHeight="1" x14ac:dyDescent="0.25">
      <c r="A80" s="125"/>
      <c r="B80" s="125"/>
      <c r="C80" s="125"/>
      <c r="D80" s="125"/>
      <c r="E80" s="125"/>
      <c r="F80" s="125"/>
      <c r="G80" s="125"/>
      <c r="H80" s="125"/>
      <c r="I80" s="125"/>
      <c r="J80" s="125"/>
      <c r="K80" s="125"/>
      <c r="L80" s="125"/>
      <c r="M80" s="125"/>
      <c r="N80" s="153"/>
      <c r="O80" s="153"/>
      <c r="P80" s="125"/>
      <c r="Q80" s="125"/>
      <c r="R80" s="125"/>
      <c r="S80" s="125"/>
      <c r="T80" s="125"/>
      <c r="U80" s="125"/>
      <c r="V80" s="125"/>
      <c r="W80" s="125"/>
      <c r="X80" s="125"/>
      <c r="Y80" s="125"/>
      <c r="Z80" s="125"/>
      <c r="AA80" s="125"/>
      <c r="AB80" s="125"/>
      <c r="AC80" s="125"/>
      <c r="AD80" s="125"/>
      <c r="AE80" s="153"/>
      <c r="AF80" s="153"/>
      <c r="AG80" s="153"/>
      <c r="AH80" s="113"/>
      <c r="AI80" s="8"/>
      <c r="AJ80" s="203"/>
      <c r="AK80" s="203"/>
      <c r="AL80" s="203"/>
      <c r="AM80" s="203"/>
      <c r="AN80" s="203"/>
      <c r="AO80" s="203"/>
    </row>
    <row r="81" spans="1:41" s="7" customFormat="1" ht="22.5" customHeight="1" x14ac:dyDescent="0.25">
      <c r="A81" s="125"/>
      <c r="B81" s="125"/>
      <c r="C81" s="125"/>
      <c r="D81" s="125"/>
      <c r="E81" s="125"/>
      <c r="F81" s="125"/>
      <c r="G81" s="125"/>
      <c r="H81" s="125"/>
      <c r="I81" s="125"/>
      <c r="J81" s="125"/>
      <c r="K81" s="125"/>
      <c r="L81" s="125"/>
      <c r="M81" s="125"/>
      <c r="N81" s="153"/>
      <c r="O81" s="153"/>
      <c r="P81" s="125"/>
      <c r="Q81" s="125"/>
      <c r="R81" s="125"/>
      <c r="S81" s="125"/>
      <c r="T81" s="125"/>
      <c r="U81" s="125"/>
      <c r="V81" s="125"/>
      <c r="W81" s="125"/>
      <c r="X81" s="125"/>
      <c r="Y81" s="125"/>
      <c r="Z81" s="125"/>
      <c r="AA81" s="125"/>
      <c r="AB81" s="125"/>
      <c r="AC81" s="125"/>
      <c r="AD81" s="125"/>
      <c r="AE81" s="153"/>
      <c r="AF81" s="153"/>
      <c r="AG81" s="153"/>
      <c r="AH81" s="113"/>
      <c r="AI81" s="8"/>
      <c r="AJ81" s="203"/>
      <c r="AK81" s="203"/>
      <c r="AL81" s="203"/>
      <c r="AM81" s="203"/>
      <c r="AN81" s="203"/>
      <c r="AO81" s="203"/>
    </row>
    <row r="82" spans="1:41" s="7" customFormat="1" ht="22.5" customHeight="1" x14ac:dyDescent="0.25">
      <c r="A82" s="125"/>
      <c r="B82" s="125"/>
      <c r="C82" s="125"/>
      <c r="D82" s="125"/>
      <c r="E82" s="125"/>
      <c r="F82" s="125"/>
      <c r="G82" s="125"/>
      <c r="H82" s="125"/>
      <c r="I82" s="125"/>
      <c r="J82" s="125"/>
      <c r="K82" s="125"/>
      <c r="L82" s="125"/>
      <c r="M82" s="125"/>
      <c r="N82" s="153"/>
      <c r="O82" s="153"/>
      <c r="P82" s="125"/>
      <c r="Q82" s="125"/>
      <c r="R82" s="125"/>
      <c r="S82" s="125"/>
      <c r="T82" s="125"/>
      <c r="U82" s="125"/>
      <c r="V82" s="125"/>
      <c r="W82" s="125"/>
      <c r="X82" s="125"/>
      <c r="Y82" s="125"/>
      <c r="Z82" s="125"/>
      <c r="AA82" s="125"/>
      <c r="AB82" s="125"/>
      <c r="AC82" s="125"/>
      <c r="AD82" s="125"/>
      <c r="AE82" s="153"/>
      <c r="AF82" s="153"/>
      <c r="AG82" s="153"/>
      <c r="AH82" s="113"/>
      <c r="AI82" s="8"/>
      <c r="AJ82" s="203"/>
      <c r="AK82" s="203"/>
      <c r="AL82" s="203"/>
      <c r="AM82" s="203"/>
      <c r="AN82" s="203"/>
      <c r="AO82" s="203"/>
    </row>
    <row r="83" spans="1:41" s="7" customFormat="1" x14ac:dyDescent="0.25">
      <c r="A83" s="125"/>
      <c r="B83" s="125"/>
      <c r="C83" s="125"/>
      <c r="D83" s="125"/>
      <c r="E83" s="125"/>
      <c r="F83" s="125"/>
      <c r="G83" s="125"/>
      <c r="H83" s="125"/>
      <c r="I83" s="125"/>
      <c r="J83" s="125"/>
      <c r="K83" s="125"/>
      <c r="L83" s="125"/>
      <c r="M83" s="125"/>
      <c r="N83" s="153"/>
      <c r="O83" s="153"/>
      <c r="P83" s="125"/>
      <c r="Q83" s="125"/>
      <c r="R83" s="125"/>
      <c r="S83" s="125"/>
      <c r="T83" s="125"/>
      <c r="U83" s="125"/>
      <c r="V83" s="125"/>
      <c r="W83" s="125"/>
      <c r="X83" s="125"/>
      <c r="Y83" s="125"/>
      <c r="Z83" s="125"/>
      <c r="AA83" s="125"/>
      <c r="AB83" s="125"/>
      <c r="AC83" s="125"/>
      <c r="AD83" s="125"/>
      <c r="AE83" s="153"/>
      <c r="AF83" s="153"/>
      <c r="AG83" s="153"/>
      <c r="AH83" s="113"/>
      <c r="AI83" s="8"/>
      <c r="AJ83" s="203"/>
      <c r="AK83" s="203"/>
      <c r="AL83" s="203"/>
      <c r="AM83" s="203"/>
      <c r="AN83" s="203"/>
      <c r="AO83" s="203"/>
    </row>
    <row r="84" spans="1:41" s="7" customFormat="1" ht="22.5" customHeight="1" x14ac:dyDescent="0.25">
      <c r="A84" s="125"/>
      <c r="B84" s="125"/>
      <c r="C84" s="125"/>
      <c r="D84" s="125"/>
      <c r="E84" s="125"/>
      <c r="F84" s="125"/>
      <c r="G84" s="125"/>
      <c r="H84" s="125"/>
      <c r="I84" s="125"/>
      <c r="J84" s="125"/>
      <c r="K84" s="125"/>
      <c r="L84" s="125"/>
      <c r="M84" s="125"/>
      <c r="N84" s="153"/>
      <c r="O84" s="153"/>
      <c r="P84" s="125"/>
      <c r="Q84" s="125"/>
      <c r="R84" s="125"/>
      <c r="S84" s="125"/>
      <c r="T84" s="125"/>
      <c r="U84" s="125"/>
      <c r="V84" s="125"/>
      <c r="W84" s="125"/>
      <c r="X84" s="125"/>
      <c r="Y84" s="125"/>
      <c r="Z84" s="125"/>
      <c r="AA84" s="125"/>
      <c r="AB84" s="125"/>
      <c r="AC84" s="125"/>
      <c r="AD84" s="125"/>
      <c r="AE84" s="153"/>
      <c r="AF84" s="153"/>
      <c r="AG84" s="153"/>
      <c r="AH84" s="113"/>
      <c r="AI84" s="8"/>
      <c r="AJ84" s="203"/>
      <c r="AK84" s="203"/>
      <c r="AL84" s="203"/>
      <c r="AM84" s="203"/>
      <c r="AN84" s="203"/>
      <c r="AO84" s="203"/>
    </row>
    <row r="85" spans="1:41" s="7" customFormat="1" ht="22.5" customHeight="1" x14ac:dyDescent="0.25">
      <c r="A85" s="125"/>
      <c r="B85" s="125"/>
      <c r="C85" s="125"/>
      <c r="D85" s="125"/>
      <c r="E85" s="125"/>
      <c r="F85" s="125"/>
      <c r="G85" s="125"/>
      <c r="H85" s="125"/>
      <c r="I85" s="125"/>
      <c r="J85" s="125"/>
      <c r="K85" s="125"/>
      <c r="L85" s="125"/>
      <c r="M85" s="125"/>
      <c r="N85" s="153"/>
      <c r="O85" s="153"/>
      <c r="P85" s="125"/>
      <c r="Q85" s="125"/>
      <c r="R85" s="125"/>
      <c r="S85" s="125"/>
      <c r="T85" s="125"/>
      <c r="U85" s="125"/>
      <c r="V85" s="125"/>
      <c r="W85" s="125"/>
      <c r="X85" s="125"/>
      <c r="Y85" s="125"/>
      <c r="Z85" s="125"/>
      <c r="AA85" s="125"/>
      <c r="AB85" s="125"/>
      <c r="AC85" s="125"/>
      <c r="AD85" s="125"/>
      <c r="AE85" s="153"/>
      <c r="AF85" s="153"/>
      <c r="AG85" s="153"/>
      <c r="AH85" s="113"/>
      <c r="AI85" s="8"/>
      <c r="AJ85" s="203"/>
      <c r="AK85" s="203"/>
      <c r="AL85" s="203"/>
      <c r="AM85" s="203"/>
      <c r="AN85" s="203"/>
      <c r="AO85" s="203"/>
    </row>
    <row r="86" spans="1:41" s="7" customFormat="1" ht="22.5" customHeight="1" x14ac:dyDescent="0.25">
      <c r="A86" s="125"/>
      <c r="B86" s="125"/>
      <c r="C86" s="125"/>
      <c r="D86" s="125"/>
      <c r="E86" s="125"/>
      <c r="F86" s="125"/>
      <c r="G86" s="125"/>
      <c r="H86" s="125"/>
      <c r="I86" s="125"/>
      <c r="J86" s="125"/>
      <c r="K86" s="125"/>
      <c r="L86" s="125"/>
      <c r="M86" s="125"/>
      <c r="N86" s="153"/>
      <c r="O86" s="153"/>
      <c r="P86" s="125"/>
      <c r="Q86" s="125"/>
      <c r="R86" s="125"/>
      <c r="S86" s="125"/>
      <c r="T86" s="125"/>
      <c r="U86" s="125"/>
      <c r="V86" s="125"/>
      <c r="W86" s="125"/>
      <c r="X86" s="125"/>
      <c r="Y86" s="125"/>
      <c r="Z86" s="125"/>
      <c r="AA86" s="125"/>
      <c r="AB86" s="125"/>
      <c r="AC86" s="125"/>
      <c r="AD86" s="125"/>
      <c r="AE86" s="153"/>
      <c r="AF86" s="153"/>
      <c r="AG86" s="153"/>
      <c r="AH86" s="113"/>
      <c r="AI86" s="8"/>
      <c r="AJ86" s="203"/>
      <c r="AK86" s="203"/>
      <c r="AL86" s="203"/>
      <c r="AM86" s="203"/>
      <c r="AN86" s="203"/>
      <c r="AO86" s="203"/>
    </row>
    <row r="87" spans="1:41" s="7" customFormat="1" ht="22.5" customHeight="1" x14ac:dyDescent="0.25">
      <c r="A87" s="125"/>
      <c r="B87" s="125"/>
      <c r="C87" s="125"/>
      <c r="D87" s="125"/>
      <c r="E87" s="125"/>
      <c r="F87" s="125"/>
      <c r="G87" s="125"/>
      <c r="H87" s="125"/>
      <c r="I87" s="125"/>
      <c r="J87" s="125"/>
      <c r="K87" s="125"/>
      <c r="L87" s="125"/>
      <c r="M87" s="125"/>
      <c r="N87" s="153"/>
      <c r="O87" s="153"/>
      <c r="P87" s="125"/>
      <c r="Q87" s="125"/>
      <c r="R87" s="125"/>
      <c r="S87" s="125"/>
      <c r="T87" s="125"/>
      <c r="U87" s="125"/>
      <c r="V87" s="125"/>
      <c r="W87" s="125"/>
      <c r="X87" s="125"/>
      <c r="Y87" s="125"/>
      <c r="Z87" s="125"/>
      <c r="AA87" s="125"/>
      <c r="AB87" s="125"/>
      <c r="AC87" s="125"/>
      <c r="AD87" s="125"/>
      <c r="AE87" s="153"/>
      <c r="AF87" s="153"/>
      <c r="AG87" s="153"/>
      <c r="AH87" s="113"/>
      <c r="AI87" s="8"/>
      <c r="AJ87" s="203"/>
      <c r="AK87" s="203"/>
      <c r="AL87" s="203"/>
      <c r="AM87" s="203"/>
      <c r="AN87" s="203"/>
      <c r="AO87" s="203"/>
    </row>
    <row r="88" spans="1:41" s="7" customFormat="1" ht="22.5" customHeight="1" x14ac:dyDescent="0.25">
      <c r="A88" s="125"/>
      <c r="B88" s="125"/>
      <c r="C88" s="125"/>
      <c r="D88" s="125"/>
      <c r="E88" s="125"/>
      <c r="F88" s="125"/>
      <c r="G88" s="125"/>
      <c r="H88" s="125"/>
      <c r="I88" s="125"/>
      <c r="J88" s="125"/>
      <c r="K88" s="125"/>
      <c r="L88" s="125"/>
      <c r="M88" s="125"/>
      <c r="N88" s="153"/>
      <c r="O88" s="153"/>
      <c r="P88" s="125"/>
      <c r="Q88" s="125"/>
      <c r="R88" s="125"/>
      <c r="S88" s="125"/>
      <c r="T88" s="125"/>
      <c r="U88" s="125"/>
      <c r="V88" s="125"/>
      <c r="W88" s="125"/>
      <c r="X88" s="125"/>
      <c r="Y88" s="125"/>
      <c r="Z88" s="125"/>
      <c r="AA88" s="125"/>
      <c r="AB88" s="125"/>
      <c r="AC88" s="125"/>
      <c r="AD88" s="125"/>
      <c r="AE88" s="153"/>
      <c r="AF88" s="153"/>
      <c r="AG88" s="153"/>
      <c r="AH88" s="113"/>
      <c r="AI88" s="8"/>
      <c r="AJ88" s="203"/>
      <c r="AK88" s="203"/>
      <c r="AL88" s="203"/>
      <c r="AM88" s="203"/>
      <c r="AN88" s="203"/>
      <c r="AO88" s="203"/>
    </row>
    <row r="89" spans="1:41" s="7" customFormat="1" ht="22.5" customHeight="1" x14ac:dyDescent="0.25">
      <c r="A89" s="125"/>
      <c r="B89" s="125"/>
      <c r="C89" s="125"/>
      <c r="D89" s="125"/>
      <c r="E89" s="125"/>
      <c r="F89" s="125"/>
      <c r="G89" s="125"/>
      <c r="H89" s="125"/>
      <c r="I89" s="125"/>
      <c r="J89" s="125"/>
      <c r="K89" s="125"/>
      <c r="L89" s="125"/>
      <c r="M89" s="125"/>
      <c r="N89" s="153"/>
      <c r="O89" s="153"/>
      <c r="P89" s="125"/>
      <c r="Q89" s="125"/>
      <c r="R89" s="125"/>
      <c r="S89" s="125"/>
      <c r="T89" s="125"/>
      <c r="U89" s="125"/>
      <c r="V89" s="125"/>
      <c r="W89" s="125"/>
      <c r="X89" s="125"/>
      <c r="Y89" s="125"/>
      <c r="Z89" s="125"/>
      <c r="AA89" s="125"/>
      <c r="AB89" s="125"/>
      <c r="AC89" s="125"/>
      <c r="AD89" s="125"/>
      <c r="AE89" s="153"/>
      <c r="AF89" s="153"/>
      <c r="AG89" s="153"/>
      <c r="AH89" s="113"/>
      <c r="AI89" s="8"/>
      <c r="AJ89" s="203"/>
      <c r="AK89" s="203"/>
      <c r="AL89" s="203"/>
      <c r="AM89" s="203"/>
      <c r="AN89" s="203"/>
      <c r="AO89" s="203"/>
    </row>
    <row r="90" spans="1:41" s="7" customFormat="1" ht="22.5" customHeight="1" x14ac:dyDescent="0.25">
      <c r="A90" s="125"/>
      <c r="B90" s="125"/>
      <c r="C90" s="125"/>
      <c r="D90" s="125"/>
      <c r="E90" s="125"/>
      <c r="F90" s="125"/>
      <c r="G90" s="125"/>
      <c r="H90" s="125"/>
      <c r="I90" s="125"/>
      <c r="J90" s="125"/>
      <c r="K90" s="125"/>
      <c r="L90" s="125"/>
      <c r="M90" s="125"/>
      <c r="N90" s="153"/>
      <c r="O90" s="153"/>
      <c r="P90" s="125"/>
      <c r="Q90" s="125"/>
      <c r="R90" s="125"/>
      <c r="S90" s="125"/>
      <c r="T90" s="125"/>
      <c r="U90" s="125"/>
      <c r="V90" s="125"/>
      <c r="W90" s="125"/>
      <c r="X90" s="125"/>
      <c r="Y90" s="125"/>
      <c r="Z90" s="125"/>
      <c r="AA90" s="125"/>
      <c r="AB90" s="125"/>
      <c r="AC90" s="125"/>
      <c r="AD90" s="125"/>
      <c r="AE90" s="153"/>
      <c r="AF90" s="153"/>
      <c r="AG90" s="153"/>
      <c r="AH90" s="113"/>
      <c r="AI90" s="8"/>
      <c r="AJ90" s="203"/>
      <c r="AK90" s="203"/>
      <c r="AL90" s="203"/>
      <c r="AM90" s="203"/>
      <c r="AN90" s="203"/>
      <c r="AO90" s="203"/>
    </row>
    <row r="91" spans="1:41" s="7" customFormat="1" ht="22.5" customHeight="1" x14ac:dyDescent="0.25">
      <c r="A91" s="125"/>
      <c r="B91" s="125"/>
      <c r="C91" s="125"/>
      <c r="D91" s="125"/>
      <c r="E91" s="125"/>
      <c r="F91" s="125"/>
      <c r="G91" s="125"/>
      <c r="H91" s="125"/>
      <c r="I91" s="125"/>
      <c r="J91" s="125"/>
      <c r="K91" s="125"/>
      <c r="L91" s="125"/>
      <c r="M91" s="125"/>
      <c r="N91" s="153"/>
      <c r="O91" s="153"/>
      <c r="P91" s="125"/>
      <c r="Q91" s="125"/>
      <c r="R91" s="125"/>
      <c r="S91" s="125"/>
      <c r="T91" s="125"/>
      <c r="U91" s="125"/>
      <c r="V91" s="125"/>
      <c r="W91" s="125"/>
      <c r="X91" s="125"/>
      <c r="Y91" s="125"/>
      <c r="Z91" s="125"/>
      <c r="AA91" s="125"/>
      <c r="AB91" s="125"/>
      <c r="AC91" s="125"/>
      <c r="AD91" s="125"/>
      <c r="AE91" s="153"/>
      <c r="AF91" s="153"/>
      <c r="AG91" s="153"/>
      <c r="AH91" s="113"/>
      <c r="AI91" s="8"/>
      <c r="AJ91" s="203"/>
      <c r="AK91" s="203"/>
      <c r="AL91" s="203"/>
      <c r="AM91" s="203"/>
      <c r="AN91" s="203"/>
      <c r="AO91" s="203"/>
    </row>
    <row r="92" spans="1:41" s="7" customFormat="1" ht="22.5" customHeight="1" x14ac:dyDescent="0.25">
      <c r="A92" s="125"/>
      <c r="B92" s="125"/>
      <c r="C92" s="125"/>
      <c r="D92" s="125"/>
      <c r="E92" s="125"/>
      <c r="F92" s="125"/>
      <c r="G92" s="125"/>
      <c r="H92" s="125"/>
      <c r="I92" s="125"/>
      <c r="J92" s="125"/>
      <c r="K92" s="125"/>
      <c r="L92" s="125"/>
      <c r="M92" s="125"/>
      <c r="N92" s="153"/>
      <c r="O92" s="153"/>
      <c r="P92" s="125"/>
      <c r="Q92" s="125"/>
      <c r="R92" s="125"/>
      <c r="S92" s="125"/>
      <c r="T92" s="125"/>
      <c r="U92" s="125"/>
      <c r="V92" s="125"/>
      <c r="W92" s="125"/>
      <c r="X92" s="125"/>
      <c r="Y92" s="125"/>
      <c r="Z92" s="125"/>
      <c r="AA92" s="125"/>
      <c r="AB92" s="125"/>
      <c r="AC92" s="125"/>
      <c r="AD92" s="125"/>
      <c r="AE92" s="153"/>
      <c r="AF92" s="153"/>
      <c r="AG92" s="153"/>
      <c r="AH92" s="113"/>
      <c r="AI92" s="8"/>
      <c r="AJ92" s="203"/>
      <c r="AK92" s="203"/>
      <c r="AL92" s="203"/>
      <c r="AM92" s="203"/>
      <c r="AN92" s="203"/>
      <c r="AO92" s="203"/>
    </row>
    <row r="93" spans="1:41" s="7" customFormat="1" ht="22.5" customHeight="1" x14ac:dyDescent="0.25">
      <c r="A93" s="125"/>
      <c r="B93" s="125"/>
      <c r="C93" s="125"/>
      <c r="D93" s="125"/>
      <c r="E93" s="125"/>
      <c r="F93" s="125"/>
      <c r="G93" s="125"/>
      <c r="H93" s="125"/>
      <c r="I93" s="125"/>
      <c r="J93" s="125"/>
      <c r="K93" s="125"/>
      <c r="L93" s="125"/>
      <c r="M93" s="125"/>
      <c r="N93" s="153"/>
      <c r="O93" s="153"/>
      <c r="P93" s="125"/>
      <c r="Q93" s="125"/>
      <c r="R93" s="125"/>
      <c r="S93" s="125"/>
      <c r="T93" s="125"/>
      <c r="U93" s="125"/>
      <c r="V93" s="125"/>
      <c r="W93" s="125"/>
      <c r="X93" s="125"/>
      <c r="Y93" s="125"/>
      <c r="Z93" s="125"/>
      <c r="AA93" s="125"/>
      <c r="AB93" s="125"/>
      <c r="AC93" s="125"/>
      <c r="AD93" s="125"/>
      <c r="AE93" s="153"/>
      <c r="AF93" s="153"/>
      <c r="AG93" s="153"/>
      <c r="AH93" s="113"/>
      <c r="AI93" s="8"/>
      <c r="AJ93" s="203"/>
      <c r="AK93" s="203"/>
      <c r="AL93" s="203"/>
      <c r="AM93" s="203"/>
      <c r="AN93" s="203"/>
      <c r="AO93" s="203"/>
    </row>
    <row r="94" spans="1:41" s="7" customFormat="1" ht="22.5" customHeight="1" x14ac:dyDescent="0.25">
      <c r="A94" s="125"/>
      <c r="B94" s="125"/>
      <c r="C94" s="125"/>
      <c r="D94" s="125"/>
      <c r="E94" s="125"/>
      <c r="F94" s="125"/>
      <c r="G94" s="125"/>
      <c r="H94" s="125"/>
      <c r="I94" s="125"/>
      <c r="J94" s="125"/>
      <c r="K94" s="125"/>
      <c r="L94" s="125"/>
      <c r="M94" s="125"/>
      <c r="N94" s="153"/>
      <c r="O94" s="153"/>
      <c r="P94" s="125"/>
      <c r="Q94" s="125"/>
      <c r="R94" s="125"/>
      <c r="S94" s="125"/>
      <c r="T94" s="125"/>
      <c r="U94" s="125"/>
      <c r="V94" s="125"/>
      <c r="W94" s="125"/>
      <c r="X94" s="125"/>
      <c r="Y94" s="125"/>
      <c r="Z94" s="125"/>
      <c r="AA94" s="125"/>
      <c r="AB94" s="125"/>
      <c r="AC94" s="125"/>
      <c r="AD94" s="125"/>
      <c r="AE94" s="153"/>
      <c r="AF94" s="153"/>
      <c r="AG94" s="153"/>
      <c r="AH94" s="113"/>
      <c r="AI94" s="8"/>
      <c r="AJ94" s="203"/>
      <c r="AK94" s="203"/>
      <c r="AL94" s="203"/>
      <c r="AM94" s="203"/>
      <c r="AN94" s="203"/>
      <c r="AO94" s="203"/>
    </row>
    <row r="95" spans="1:41" s="7" customFormat="1" ht="22.5" customHeight="1" x14ac:dyDescent="0.2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53"/>
      <c r="AF95" s="153"/>
      <c r="AG95" s="153"/>
      <c r="AH95" s="113"/>
      <c r="AI95" s="8"/>
      <c r="AJ95" s="203"/>
      <c r="AK95" s="203"/>
      <c r="AL95" s="203"/>
      <c r="AM95" s="203"/>
      <c r="AN95" s="203"/>
      <c r="AO95" s="203"/>
    </row>
    <row r="96" spans="1:41" s="7" customFormat="1" ht="22.5" customHeight="1" x14ac:dyDescent="0.2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53"/>
      <c r="AF96" s="153"/>
      <c r="AG96" s="153"/>
      <c r="AH96" s="113"/>
      <c r="AI96" s="8"/>
      <c r="AJ96" s="203"/>
      <c r="AK96" s="203"/>
      <c r="AL96" s="203"/>
      <c r="AM96" s="203"/>
      <c r="AN96" s="203"/>
      <c r="AO96" s="203"/>
    </row>
    <row r="97" spans="1:41" s="7" customFormat="1" ht="22.5" customHeight="1" x14ac:dyDescent="0.2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53"/>
      <c r="AF97" s="153"/>
      <c r="AG97" s="153"/>
      <c r="AH97" s="113"/>
      <c r="AI97" s="8"/>
      <c r="AJ97" s="203"/>
      <c r="AK97" s="203"/>
      <c r="AL97" s="203"/>
      <c r="AM97" s="203"/>
      <c r="AN97" s="203"/>
      <c r="AO97" s="203"/>
    </row>
    <row r="98" spans="1:41" s="7" customFormat="1" ht="22.5" customHeight="1" x14ac:dyDescent="0.2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53"/>
      <c r="AF98" s="153"/>
      <c r="AG98" s="153"/>
      <c r="AH98" s="113"/>
      <c r="AI98" s="8"/>
      <c r="AJ98" s="203"/>
      <c r="AK98" s="203"/>
      <c r="AL98" s="203"/>
      <c r="AM98" s="203"/>
      <c r="AN98" s="203"/>
      <c r="AO98" s="203"/>
    </row>
    <row r="99" spans="1:41" s="7" customFormat="1" ht="22.5" customHeight="1" x14ac:dyDescent="0.2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53"/>
      <c r="AF99" s="153"/>
      <c r="AG99" s="153"/>
      <c r="AH99" s="113"/>
      <c r="AI99" s="8"/>
      <c r="AJ99" s="203"/>
      <c r="AK99" s="203"/>
      <c r="AL99" s="203"/>
      <c r="AM99" s="203"/>
      <c r="AN99" s="203"/>
      <c r="AO99" s="203"/>
    </row>
    <row r="100" spans="1:41" s="7" customFormat="1" ht="22.5" customHeight="1" x14ac:dyDescent="0.2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53"/>
      <c r="AF100" s="153"/>
      <c r="AG100" s="153"/>
      <c r="AH100" s="113"/>
    </row>
    <row r="101" spans="1:41" s="7" customFormat="1" ht="22.5" customHeight="1" x14ac:dyDescent="0.2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53"/>
      <c r="AF101" s="153"/>
      <c r="AG101" s="153"/>
      <c r="AH101" s="113"/>
      <c r="AI101" s="201"/>
      <c r="AJ101" s="9"/>
      <c r="AK101" s="9"/>
      <c r="AL101" s="9"/>
      <c r="AM101" s="9"/>
      <c r="AN101" s="9"/>
      <c r="AO101" s="9"/>
    </row>
    <row r="102" spans="1:41" s="7" customFormat="1" ht="22.5" customHeight="1" x14ac:dyDescent="0.2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53"/>
      <c r="AF102" s="153"/>
      <c r="AG102" s="153"/>
      <c r="AH102" s="113"/>
      <c r="AI102" s="8"/>
      <c r="AJ102" s="8"/>
      <c r="AK102" s="8"/>
      <c r="AL102" s="8"/>
      <c r="AM102" s="8"/>
      <c r="AN102" s="8"/>
      <c r="AO102" s="8"/>
    </row>
    <row r="103" spans="1:41" s="7" customFormat="1" ht="15" customHeight="1" x14ac:dyDescent="0.2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53"/>
      <c r="AF103" s="153"/>
      <c r="AG103" s="153"/>
      <c r="AH103" s="113"/>
      <c r="AI103" s="8"/>
      <c r="AJ103" s="8"/>
      <c r="AK103" s="8"/>
      <c r="AL103" s="8"/>
      <c r="AM103" s="8"/>
      <c r="AN103" s="8"/>
      <c r="AO103" s="8"/>
    </row>
    <row r="104" spans="1:41" s="7" customFormat="1" ht="15" customHeight="1" x14ac:dyDescent="0.2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53"/>
      <c r="AF104" s="153"/>
      <c r="AG104" s="153"/>
      <c r="AH104" s="113"/>
      <c r="AI104" s="8"/>
      <c r="AJ104" s="203"/>
      <c r="AK104" s="203"/>
      <c r="AL104" s="203"/>
      <c r="AM104" s="203"/>
      <c r="AN104" s="203"/>
      <c r="AO104" s="203"/>
    </row>
    <row r="105" spans="1:41" s="7" customFormat="1" ht="15" customHeight="1" x14ac:dyDescent="0.2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53"/>
      <c r="AF105" s="153"/>
      <c r="AG105" s="153"/>
      <c r="AH105" s="113"/>
      <c r="AI105" s="8"/>
      <c r="AJ105" s="203"/>
      <c r="AK105" s="203"/>
      <c r="AL105" s="203"/>
      <c r="AM105" s="203"/>
      <c r="AN105" s="203"/>
      <c r="AO105" s="203"/>
    </row>
    <row r="106" spans="1:41" s="7" customFormat="1" ht="15" customHeight="1" x14ac:dyDescent="0.2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53"/>
      <c r="AF106" s="153"/>
      <c r="AG106" s="153"/>
      <c r="AH106" s="113"/>
      <c r="AI106" s="8"/>
      <c r="AJ106" s="203"/>
      <c r="AK106" s="203"/>
      <c r="AL106" s="203"/>
      <c r="AM106" s="203"/>
      <c r="AN106" s="203"/>
      <c r="AO106" s="203"/>
    </row>
    <row r="107" spans="1:41" s="7" customFormat="1" x14ac:dyDescent="0.2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53"/>
      <c r="AF107" s="153"/>
      <c r="AG107" s="153"/>
      <c r="AH107" s="113"/>
      <c r="AI107" s="8"/>
      <c r="AJ107" s="203"/>
      <c r="AK107" s="203"/>
      <c r="AL107" s="203"/>
      <c r="AM107" s="203"/>
      <c r="AN107" s="203"/>
      <c r="AO107" s="203"/>
    </row>
    <row r="108" spans="1:41" s="7" customFormat="1" x14ac:dyDescent="0.2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53"/>
      <c r="AF108" s="153"/>
      <c r="AG108" s="153"/>
      <c r="AH108" s="113"/>
      <c r="AI108" s="8"/>
      <c r="AJ108" s="203"/>
      <c r="AK108" s="203"/>
      <c r="AL108" s="203"/>
      <c r="AM108" s="203"/>
      <c r="AN108" s="203"/>
      <c r="AO108" s="203"/>
    </row>
    <row r="109" spans="1:41" s="7" customFormat="1" x14ac:dyDescent="0.2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53"/>
      <c r="AF109" s="153"/>
      <c r="AG109" s="153"/>
      <c r="AH109" s="113"/>
      <c r="AI109" s="8"/>
      <c r="AJ109" s="203"/>
      <c r="AK109" s="203"/>
      <c r="AL109" s="203"/>
      <c r="AM109" s="203"/>
      <c r="AN109" s="203"/>
      <c r="AO109" s="203"/>
    </row>
    <row r="110" spans="1:41" s="7" customFormat="1" x14ac:dyDescent="0.2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53"/>
      <c r="AF110" s="153"/>
      <c r="AG110" s="153"/>
      <c r="AH110" s="113"/>
      <c r="AI110" s="8"/>
      <c r="AJ110" s="203"/>
      <c r="AK110" s="203"/>
      <c r="AL110" s="203"/>
      <c r="AM110" s="203"/>
      <c r="AN110" s="203"/>
      <c r="AO110" s="203"/>
    </row>
    <row r="111" spans="1:41" s="7" customFormat="1" x14ac:dyDescent="0.2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53"/>
      <c r="AF111" s="153"/>
      <c r="AG111" s="153"/>
      <c r="AH111" s="113"/>
      <c r="AI111" s="8"/>
      <c r="AJ111" s="203"/>
      <c r="AK111" s="203"/>
      <c r="AL111" s="203"/>
      <c r="AM111" s="203"/>
      <c r="AN111" s="203"/>
      <c r="AO111" s="203"/>
    </row>
    <row r="112" spans="1:41" s="7" customFormat="1" x14ac:dyDescent="0.2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53"/>
      <c r="AF112" s="153"/>
      <c r="AG112" s="153"/>
      <c r="AH112" s="113"/>
      <c r="AI112" s="8"/>
      <c r="AJ112" s="203"/>
      <c r="AK112" s="203"/>
      <c r="AL112" s="203"/>
      <c r="AM112" s="203"/>
      <c r="AN112" s="203"/>
      <c r="AO112" s="203"/>
    </row>
    <row r="113" spans="1:42" s="7" customFormat="1" x14ac:dyDescent="0.2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53"/>
      <c r="AF113" s="153"/>
      <c r="AG113" s="153"/>
      <c r="AH113" s="113"/>
      <c r="AI113" s="8"/>
      <c r="AJ113" s="203"/>
      <c r="AK113" s="203"/>
      <c r="AL113" s="203"/>
      <c r="AM113" s="203"/>
      <c r="AN113" s="203"/>
      <c r="AO113" s="203"/>
    </row>
    <row r="114" spans="1:42" x14ac:dyDescent="0.25">
      <c r="AI114" s="8"/>
      <c r="AJ114" s="203"/>
      <c r="AK114" s="203"/>
      <c r="AL114" s="203"/>
      <c r="AM114" s="203"/>
      <c r="AN114" s="203"/>
      <c r="AO114" s="203"/>
    </row>
    <row r="115" spans="1:42" x14ac:dyDescent="0.25">
      <c r="AI115" s="8"/>
      <c r="AJ115" s="203"/>
      <c r="AK115" s="203"/>
      <c r="AL115" s="203"/>
      <c r="AM115" s="203"/>
      <c r="AN115" s="203"/>
      <c r="AO115" s="203"/>
    </row>
    <row r="116" spans="1:42" x14ac:dyDescent="0.25">
      <c r="AI116" s="8"/>
      <c r="AJ116" s="203"/>
      <c r="AK116" s="203"/>
      <c r="AL116" s="203"/>
      <c r="AM116" s="203"/>
      <c r="AN116" s="203"/>
      <c r="AO116" s="203"/>
    </row>
    <row r="117" spans="1:42" x14ac:dyDescent="0.25">
      <c r="AI117" s="8"/>
      <c r="AJ117" s="203"/>
      <c r="AK117" s="203"/>
      <c r="AL117" s="203"/>
      <c r="AM117" s="203"/>
      <c r="AN117" s="203"/>
      <c r="AO117" s="203"/>
    </row>
    <row r="118" spans="1:42" x14ac:dyDescent="0.25">
      <c r="AI118" s="8"/>
      <c r="AJ118" s="203"/>
      <c r="AK118" s="203"/>
      <c r="AL118" s="203"/>
      <c r="AM118" s="203"/>
      <c r="AN118" s="203"/>
      <c r="AO118" s="203"/>
    </row>
    <row r="119" spans="1:42" x14ac:dyDescent="0.25">
      <c r="AI119" s="8"/>
      <c r="AJ119" s="203"/>
      <c r="AK119" s="203"/>
      <c r="AL119" s="203"/>
      <c r="AM119" s="203"/>
      <c r="AN119" s="203"/>
      <c r="AO119" s="203"/>
    </row>
    <row r="120" spans="1:42" x14ac:dyDescent="0.25">
      <c r="AI120" s="8"/>
      <c r="AJ120" s="203"/>
      <c r="AK120" s="203"/>
      <c r="AL120" s="203"/>
      <c r="AM120" s="203"/>
      <c r="AN120" s="203"/>
      <c r="AO120" s="203"/>
    </row>
    <row r="121" spans="1:42" x14ac:dyDescent="0.25">
      <c r="AI121" s="8"/>
      <c r="AJ121" s="203"/>
      <c r="AK121" s="203"/>
      <c r="AL121" s="203"/>
      <c r="AM121" s="203"/>
      <c r="AN121" s="203"/>
      <c r="AO121" s="203"/>
    </row>
    <row r="122" spans="1:42" x14ac:dyDescent="0.25">
      <c r="AI122" s="8"/>
      <c r="AJ122" s="203"/>
      <c r="AK122" s="203"/>
      <c r="AL122" s="203"/>
      <c r="AM122" s="203"/>
      <c r="AN122" s="203"/>
      <c r="AO122" s="203"/>
      <c r="AP122" s="68"/>
    </row>
    <row r="123" spans="1:42" x14ac:dyDescent="0.25">
      <c r="AI123" s="8"/>
      <c r="AJ123" s="203"/>
      <c r="AK123" s="203"/>
      <c r="AL123" s="203"/>
      <c r="AM123" s="203"/>
      <c r="AN123" s="203"/>
      <c r="AO123" s="203"/>
    </row>
    <row r="124" spans="1:42" x14ac:dyDescent="0.25">
      <c r="AI124" s="8"/>
      <c r="AJ124" s="203"/>
      <c r="AK124" s="203"/>
      <c r="AL124" s="203"/>
      <c r="AM124" s="203"/>
      <c r="AN124" s="203"/>
      <c r="AO124" s="203"/>
    </row>
    <row r="125" spans="1:42" x14ac:dyDescent="0.25">
      <c r="AI125" s="8"/>
      <c r="AJ125" s="203"/>
      <c r="AK125" s="203"/>
      <c r="AL125" s="203"/>
      <c r="AM125" s="203"/>
      <c r="AN125" s="203"/>
      <c r="AO125" s="203"/>
    </row>
    <row r="126" spans="1:42" x14ac:dyDescent="0.25">
      <c r="AI126" s="8"/>
      <c r="AJ126" s="203"/>
      <c r="AK126" s="203"/>
      <c r="AL126" s="203"/>
      <c r="AM126" s="203"/>
      <c r="AN126" s="203"/>
      <c r="AO126" s="203"/>
    </row>
    <row r="127" spans="1:42" x14ac:dyDescent="0.25">
      <c r="AI127" s="8"/>
      <c r="AJ127" s="203"/>
      <c r="AK127" s="203"/>
      <c r="AL127" s="203"/>
      <c r="AM127" s="203"/>
      <c r="AN127" s="203"/>
      <c r="AO127" s="203"/>
    </row>
  </sheetData>
  <mergeCells count="2">
    <mergeCell ref="E8:H8"/>
    <mergeCell ref="E10:H10"/>
  </mergeCells>
  <conditionalFormatting sqref="F17 G18 H19 I20 J21 G24:J24 I14 F22:F24 D39:J39 F37:J37 F40:J45">
    <cfRule type="cellIs" dxfId="25" priority="26" operator="equal">
      <formula>0</formula>
    </cfRule>
  </conditionalFormatting>
  <conditionalFormatting sqref="I13">
    <cfRule type="cellIs" dxfId="24" priority="25" operator="equal">
      <formula>0</formula>
    </cfRule>
  </conditionalFormatting>
  <conditionalFormatting sqref="G22:J23">
    <cfRule type="cellIs" dxfId="23" priority="24" operator="equal">
      <formula>0</formula>
    </cfRule>
  </conditionalFormatting>
  <conditionalFormatting sqref="E24">
    <cfRule type="cellIs" dxfId="22" priority="23" operator="equal">
      <formula>0</formula>
    </cfRule>
  </conditionalFormatting>
  <conditionalFormatting sqref="E8:H8 Q56:R56 O21:P21">
    <cfRule type="notContainsBlanks" dxfId="21" priority="22">
      <formula>LEN(TRIM(E8))&gt;0</formula>
    </cfRule>
  </conditionalFormatting>
  <conditionalFormatting sqref="E10:H10">
    <cfRule type="notContainsBlanks" dxfId="20" priority="21">
      <formula>LEN(TRIM(E10))&gt;0</formula>
    </cfRule>
  </conditionalFormatting>
  <conditionalFormatting sqref="C21">
    <cfRule type="notContainsBlanks" dxfId="19" priority="20">
      <formula>LEN(TRIM(C21))&gt;0</formula>
    </cfRule>
  </conditionalFormatting>
  <conditionalFormatting sqref="D40:D45">
    <cfRule type="cellIs" dxfId="18" priority="19" operator="equal">
      <formula>0</formula>
    </cfRule>
  </conditionalFormatting>
  <conditionalFormatting sqref="E40:E45">
    <cfRule type="cellIs" dxfId="17" priority="18" operator="equal">
      <formula>0</formula>
    </cfRule>
  </conditionalFormatting>
  <conditionalFormatting sqref="I29:J29">
    <cfRule type="cellIs" dxfId="16" priority="16" operator="equal">
      <formula>0</formula>
    </cfRule>
  </conditionalFormatting>
  <conditionalFormatting sqref="F31:J36 D29:J30">
    <cfRule type="cellIs" dxfId="15" priority="17" operator="equal">
      <formula>0</formula>
    </cfRule>
  </conditionalFormatting>
  <conditionalFormatting sqref="D58:D63">
    <cfRule type="cellIs" dxfId="14" priority="12" operator="equal">
      <formula>0</formula>
    </cfRule>
  </conditionalFormatting>
  <conditionalFormatting sqref="E58:E63">
    <cfRule type="cellIs" dxfId="13" priority="11" operator="equal">
      <formula>0</formula>
    </cfRule>
  </conditionalFormatting>
  <conditionalFormatting sqref="F55:J55 F58:J63">
    <cfRule type="cellIs" dxfId="12" priority="13" operator="equal">
      <formula>0</formula>
    </cfRule>
  </conditionalFormatting>
  <conditionalFormatting sqref="D31:D36">
    <cfRule type="cellIs" dxfId="11" priority="15" operator="equal">
      <formula>0</formula>
    </cfRule>
  </conditionalFormatting>
  <conditionalFormatting sqref="E31:E36">
    <cfRule type="cellIs" dxfId="10" priority="14" operator="equal">
      <formula>0</formula>
    </cfRule>
  </conditionalFormatting>
  <conditionalFormatting sqref="D48:J48 F49:J54">
    <cfRule type="cellIs" dxfId="9" priority="10" operator="equal">
      <formula>0</formula>
    </cfRule>
  </conditionalFormatting>
  <conditionalFormatting sqref="D49:D54">
    <cfRule type="cellIs" dxfId="8" priority="9" operator="equal">
      <formula>0</formula>
    </cfRule>
  </conditionalFormatting>
  <conditionalFormatting sqref="E49:E54">
    <cfRule type="cellIs" dxfId="7" priority="8" operator="equal">
      <formula>0</formula>
    </cfRule>
  </conditionalFormatting>
  <conditionalFormatting sqref="I38:J38">
    <cfRule type="cellIs" dxfId="6" priority="6" operator="equal">
      <formula>0</formula>
    </cfRule>
  </conditionalFormatting>
  <conditionalFormatting sqref="D38:J38">
    <cfRule type="cellIs" dxfId="5" priority="7" operator="equal">
      <formula>0</formula>
    </cfRule>
  </conditionalFormatting>
  <conditionalFormatting sqref="I47:J47">
    <cfRule type="cellIs" dxfId="4" priority="4" operator="equal">
      <formula>0</formula>
    </cfRule>
  </conditionalFormatting>
  <conditionalFormatting sqref="D47:J47">
    <cfRule type="cellIs" dxfId="3" priority="5" operator="equal">
      <formula>0</formula>
    </cfRule>
  </conditionalFormatting>
  <conditionalFormatting sqref="D57:J57">
    <cfRule type="cellIs" dxfId="2" priority="3" operator="equal">
      <formula>0</formula>
    </cfRule>
  </conditionalFormatting>
  <conditionalFormatting sqref="I56:J56">
    <cfRule type="cellIs" dxfId="1" priority="1" operator="equal">
      <formula>0</formula>
    </cfRule>
  </conditionalFormatting>
  <conditionalFormatting sqref="D56:J56">
    <cfRule type="cellIs" dxfId="0" priority="2" operator="equal">
      <formula>0</formula>
    </cfRule>
  </conditionalFormatting>
  <pageMargins left="0.7" right="0.7" top="0.75" bottom="0.75" header="0.3" footer="0.3"/>
  <pageSetup scale="60" orientation="portrait" horizontalDpi="1200" verticalDpi="1200" r:id="rId1"/>
  <rowBreaks count="1" manualBreakCount="1">
    <brk id="43" max="16383" man="1"/>
  </rowBreaks>
  <colBreaks count="1" manualBreakCount="1">
    <brk id="12" max="7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20170201</vt:lpstr>
      <vt:lpstr>HowMuchTimeDoIneed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dc:creator>
  <cp:lastModifiedBy>Priska</cp:lastModifiedBy>
  <dcterms:created xsi:type="dcterms:W3CDTF">2017-01-30T16:00:41Z</dcterms:created>
  <dcterms:modified xsi:type="dcterms:W3CDTF">2017-01-30T16:32:54Z</dcterms:modified>
</cp:coreProperties>
</file>