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ska's Stuff\UWPR costcenter\UWPR_Rates\2018_2020\"/>
    </mc:Choice>
  </mc:AlternateContent>
  <bookViews>
    <workbookView xWindow="0" yWindow="0" windowWidth="38400" windowHeight="17175"/>
  </bookViews>
  <sheets>
    <sheet name="20181101" sheetId="1" r:id="rId1"/>
    <sheet name="How Much Time Do I need" sheetId="2" r:id="rId2"/>
  </sheets>
  <externalReferences>
    <externalReference r:id="rId3"/>
    <externalReference r:id="rId4"/>
    <externalReference r:id="rId5"/>
  </externalReferences>
  <definedNames>
    <definedName name="In_Out_Both_No">'[1]Selection Options'!$A$15:$A$18</definedName>
    <definedName name="rates" localSheetId="0">[2]Analysis!$I$6:$K$10</definedName>
    <definedName name="rates">[3]Analysis!$I$6:$K$10</definedName>
    <definedName name="Yes_No">'[1]Selection Options'!$A$4:$A$5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C47" i="2" l="1"/>
  <c r="C46" i="2"/>
  <c r="C45" i="2"/>
  <c r="C44" i="2"/>
  <c r="C43" i="2"/>
  <c r="C42" i="2"/>
  <c r="C41" i="2"/>
  <c r="D35" i="2"/>
  <c r="D34" i="2"/>
  <c r="D33" i="2"/>
  <c r="D32" i="2"/>
  <c r="D31" i="2"/>
  <c r="D30" i="2"/>
  <c r="D29" i="2"/>
  <c r="C35" i="2"/>
  <c r="C34" i="2"/>
  <c r="C33" i="2"/>
  <c r="C32" i="2"/>
  <c r="C31" i="2"/>
  <c r="C30" i="2"/>
  <c r="C29" i="2"/>
  <c r="D21" i="2"/>
  <c r="J21" i="2" s="1"/>
  <c r="D23" i="2"/>
  <c r="I23" i="2" s="1"/>
  <c r="D22" i="2"/>
  <c r="G22" i="2" s="1"/>
  <c r="D20" i="2"/>
  <c r="I20" i="2" s="1"/>
  <c r="D19" i="2"/>
  <c r="H19" i="2" s="1"/>
  <c r="D18" i="2"/>
  <c r="G18" i="2" s="1"/>
  <c r="D17" i="2"/>
  <c r="F17" i="2" s="1"/>
  <c r="H22" i="2" l="1"/>
  <c r="I22" i="2"/>
  <c r="I24" i="2" s="1"/>
  <c r="J23" i="2"/>
  <c r="J22" i="2"/>
  <c r="F23" i="2"/>
  <c r="G23" i="2"/>
  <c r="G24" i="2" s="1"/>
  <c r="F22" i="2"/>
  <c r="H23" i="2"/>
  <c r="K121" i="1"/>
  <c r="K123" i="1" s="1"/>
  <c r="G121" i="1"/>
  <c r="G123" i="1" s="1"/>
  <c r="K119" i="1"/>
  <c r="J119" i="1"/>
  <c r="J121" i="1" s="1"/>
  <c r="I119" i="1"/>
  <c r="I121" i="1" s="1"/>
  <c r="H119" i="1"/>
  <c r="H121" i="1" s="1"/>
  <c r="G119" i="1"/>
  <c r="F119" i="1"/>
  <c r="F121" i="1" s="1"/>
  <c r="E119" i="1"/>
  <c r="E121" i="1" s="1"/>
  <c r="K114" i="1"/>
  <c r="J114" i="1"/>
  <c r="I114" i="1"/>
  <c r="H114" i="1"/>
  <c r="G114" i="1"/>
  <c r="F114" i="1"/>
  <c r="E114" i="1"/>
  <c r="C114" i="1"/>
  <c r="K113" i="1"/>
  <c r="J113" i="1"/>
  <c r="I113" i="1"/>
  <c r="H113" i="1"/>
  <c r="G113" i="1"/>
  <c r="F113" i="1"/>
  <c r="E113" i="1"/>
  <c r="C113" i="1"/>
  <c r="K112" i="1"/>
  <c r="J112" i="1"/>
  <c r="I112" i="1"/>
  <c r="H112" i="1"/>
  <c r="G112" i="1"/>
  <c r="F112" i="1"/>
  <c r="E112" i="1"/>
  <c r="C112" i="1"/>
  <c r="K111" i="1"/>
  <c r="J111" i="1"/>
  <c r="I111" i="1"/>
  <c r="H111" i="1"/>
  <c r="G111" i="1"/>
  <c r="F111" i="1"/>
  <c r="E111" i="1"/>
  <c r="C111" i="1"/>
  <c r="C110" i="1"/>
  <c r="K108" i="1"/>
  <c r="J108" i="1"/>
  <c r="I108" i="1"/>
  <c r="H108" i="1"/>
  <c r="G108" i="1"/>
  <c r="F108" i="1"/>
  <c r="E108" i="1"/>
  <c r="I91" i="1"/>
  <c r="I93" i="1" s="1"/>
  <c r="E91" i="1"/>
  <c r="E93" i="1" s="1"/>
  <c r="K89" i="1"/>
  <c r="K91" i="1" s="1"/>
  <c r="J89" i="1"/>
  <c r="J91" i="1" s="1"/>
  <c r="I89" i="1"/>
  <c r="H89" i="1"/>
  <c r="H91" i="1" s="1"/>
  <c r="G89" i="1"/>
  <c r="G91" i="1" s="1"/>
  <c r="F89" i="1"/>
  <c r="F91" i="1" s="1"/>
  <c r="E89" i="1"/>
  <c r="K84" i="1"/>
  <c r="J84" i="1"/>
  <c r="I84" i="1"/>
  <c r="H84" i="1"/>
  <c r="G84" i="1"/>
  <c r="F84" i="1"/>
  <c r="E84" i="1"/>
  <c r="C84" i="1"/>
  <c r="K83" i="1"/>
  <c r="J83" i="1"/>
  <c r="I83" i="1"/>
  <c r="H83" i="1"/>
  <c r="G83" i="1"/>
  <c r="F83" i="1"/>
  <c r="E83" i="1"/>
  <c r="C83" i="1"/>
  <c r="K82" i="1"/>
  <c r="J82" i="1"/>
  <c r="I82" i="1"/>
  <c r="H82" i="1"/>
  <c r="G82" i="1"/>
  <c r="F82" i="1"/>
  <c r="E82" i="1"/>
  <c r="C82" i="1"/>
  <c r="K81" i="1"/>
  <c r="J81" i="1"/>
  <c r="I81" i="1"/>
  <c r="H81" i="1"/>
  <c r="G81" i="1"/>
  <c r="F81" i="1"/>
  <c r="E81" i="1"/>
  <c r="C81" i="1"/>
  <c r="C80" i="1"/>
  <c r="K78" i="1"/>
  <c r="J78" i="1"/>
  <c r="I78" i="1"/>
  <c r="H78" i="1"/>
  <c r="G78" i="1"/>
  <c r="F78" i="1"/>
  <c r="E78" i="1"/>
  <c r="K61" i="1"/>
  <c r="K63" i="1" s="1"/>
  <c r="G61" i="1"/>
  <c r="G63" i="1" s="1"/>
  <c r="C61" i="1"/>
  <c r="C91" i="1" s="1"/>
  <c r="C121" i="1" s="1"/>
  <c r="C60" i="1"/>
  <c r="C90" i="1" s="1"/>
  <c r="C120" i="1" s="1"/>
  <c r="K59" i="1"/>
  <c r="J59" i="1"/>
  <c r="J61" i="1" s="1"/>
  <c r="I59" i="1"/>
  <c r="I61" i="1" s="1"/>
  <c r="H59" i="1"/>
  <c r="H61" i="1" s="1"/>
  <c r="G59" i="1"/>
  <c r="F59" i="1"/>
  <c r="F61" i="1" s="1"/>
  <c r="E59" i="1"/>
  <c r="E61" i="1" s="1"/>
  <c r="C59" i="1"/>
  <c r="K54" i="1"/>
  <c r="J54" i="1"/>
  <c r="I54" i="1"/>
  <c r="H54" i="1"/>
  <c r="G54" i="1"/>
  <c r="F54" i="1"/>
  <c r="E54" i="1"/>
  <c r="C54" i="1"/>
  <c r="K53" i="1"/>
  <c r="J53" i="1"/>
  <c r="I53" i="1"/>
  <c r="H53" i="1"/>
  <c r="G53" i="1"/>
  <c r="F53" i="1"/>
  <c r="E53" i="1"/>
  <c r="C53" i="1"/>
  <c r="K52" i="1"/>
  <c r="J52" i="1"/>
  <c r="I52" i="1"/>
  <c r="H52" i="1"/>
  <c r="G52" i="1"/>
  <c r="F52" i="1"/>
  <c r="E52" i="1"/>
  <c r="C52" i="1"/>
  <c r="K51" i="1"/>
  <c r="J51" i="1"/>
  <c r="I51" i="1"/>
  <c r="H51" i="1"/>
  <c r="G51" i="1"/>
  <c r="F51" i="1"/>
  <c r="E51" i="1"/>
  <c r="C51" i="1"/>
  <c r="C50" i="1"/>
  <c r="K48" i="1"/>
  <c r="J48" i="1"/>
  <c r="I48" i="1"/>
  <c r="H48" i="1"/>
  <c r="G48" i="1"/>
  <c r="F48" i="1"/>
  <c r="E48" i="1"/>
  <c r="J31" i="1"/>
  <c r="J33" i="1" s="1"/>
  <c r="H31" i="1"/>
  <c r="H33" i="1" s="1"/>
  <c r="G31" i="1"/>
  <c r="G35" i="1" s="1"/>
  <c r="K29" i="1"/>
  <c r="K31" i="1" s="1"/>
  <c r="J29" i="1"/>
  <c r="I29" i="1"/>
  <c r="I31" i="1" s="1"/>
  <c r="H29" i="1"/>
  <c r="G29" i="1"/>
  <c r="F29" i="1"/>
  <c r="F31" i="1" s="1"/>
  <c r="F33" i="1" s="1"/>
  <c r="E29" i="1"/>
  <c r="E31" i="1" s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H24" i="2" l="1"/>
  <c r="H45" i="2" s="1"/>
  <c r="F24" i="2"/>
  <c r="F45" i="2" s="1"/>
  <c r="G41" i="2"/>
  <c r="G47" i="2"/>
  <c r="G45" i="2"/>
  <c r="G44" i="2"/>
  <c r="G46" i="2"/>
  <c r="G43" i="2"/>
  <c r="G42" i="2"/>
  <c r="I41" i="2"/>
  <c r="I44" i="2"/>
  <c r="I43" i="2"/>
  <c r="I46" i="2"/>
  <c r="I47" i="2"/>
  <c r="I42" i="2"/>
  <c r="I45" i="2"/>
  <c r="H35" i="1"/>
  <c r="G31" i="2"/>
  <c r="G33" i="2"/>
  <c r="G35" i="2"/>
  <c r="G30" i="2"/>
  <c r="G34" i="2"/>
  <c r="G32" i="2"/>
  <c r="G29" i="2"/>
  <c r="I31" i="2"/>
  <c r="I33" i="2"/>
  <c r="I35" i="2"/>
  <c r="I30" i="2"/>
  <c r="I32" i="2"/>
  <c r="I34" i="2"/>
  <c r="I29" i="2"/>
  <c r="J24" i="2"/>
  <c r="K35" i="1"/>
  <c r="K33" i="1"/>
  <c r="G33" i="1"/>
  <c r="F95" i="1"/>
  <c r="F93" i="1"/>
  <c r="E123" i="1"/>
  <c r="E125" i="1"/>
  <c r="J63" i="1"/>
  <c r="J65" i="1"/>
  <c r="G95" i="1"/>
  <c r="G93" i="1"/>
  <c r="F123" i="1"/>
  <c r="F125" i="1"/>
  <c r="I33" i="1"/>
  <c r="I35" i="1"/>
  <c r="H63" i="1"/>
  <c r="H65" i="1"/>
  <c r="I63" i="1"/>
  <c r="I65" i="1"/>
  <c r="H93" i="1"/>
  <c r="H95" i="1"/>
  <c r="H125" i="1"/>
  <c r="H123" i="1"/>
  <c r="E63" i="1"/>
  <c r="E65" i="1"/>
  <c r="F65" i="1"/>
  <c r="F63" i="1"/>
  <c r="K93" i="1"/>
  <c r="K95" i="1"/>
  <c r="J125" i="1"/>
  <c r="J123" i="1"/>
  <c r="E35" i="1"/>
  <c r="E33" i="1"/>
  <c r="J93" i="1"/>
  <c r="J95" i="1"/>
  <c r="I123" i="1"/>
  <c r="I125" i="1"/>
  <c r="F35" i="1"/>
  <c r="G65" i="1"/>
  <c r="I95" i="1"/>
  <c r="K125" i="1"/>
  <c r="J35" i="1"/>
  <c r="K65" i="1"/>
  <c r="E95" i="1"/>
  <c r="G125" i="1"/>
  <c r="F43" i="2" l="1"/>
  <c r="H33" i="2"/>
  <c r="H32" i="2"/>
  <c r="H42" i="2"/>
  <c r="H43" i="2"/>
  <c r="F32" i="2"/>
  <c r="H35" i="2"/>
  <c r="H47" i="2"/>
  <c r="H31" i="2"/>
  <c r="H44" i="2"/>
  <c r="H34" i="2"/>
  <c r="H41" i="2"/>
  <c r="H46" i="2"/>
  <c r="H29" i="2"/>
  <c r="H30" i="2"/>
  <c r="F31" i="2"/>
  <c r="F30" i="2"/>
  <c r="F44" i="2"/>
  <c r="F47" i="2"/>
  <c r="F34" i="2"/>
  <c r="F35" i="2"/>
  <c r="F46" i="2"/>
  <c r="F41" i="2"/>
  <c r="F33" i="2"/>
  <c r="F42" i="2"/>
  <c r="F29" i="2"/>
  <c r="J45" i="2"/>
  <c r="J41" i="2"/>
  <c r="J44" i="2"/>
  <c r="J46" i="2"/>
  <c r="J43" i="2"/>
  <c r="J47" i="2"/>
  <c r="J42" i="2"/>
  <c r="J30" i="2"/>
  <c r="J32" i="2"/>
  <c r="J34" i="2"/>
  <c r="J29" i="2"/>
  <c r="J31" i="2"/>
  <c r="J33" i="2"/>
  <c r="J35" i="2"/>
</calcChain>
</file>

<file path=xl/sharedStrings.xml><?xml version="1.0" encoding="utf-8"?>
<sst xmlns="http://schemas.openxmlformats.org/spreadsheetml/2006/main" count="140" uniqueCount="83">
  <si>
    <t>Rates effective 11/1/2018 subject to change without notice</t>
  </si>
  <si>
    <t>revised11/7/2018</t>
  </si>
  <si>
    <t>Instrumentation:</t>
  </si>
  <si>
    <t>TSQA:  TSQ Altis</t>
  </si>
  <si>
    <t>TSQV:  TSQ Vantage</t>
  </si>
  <si>
    <t>OT1:      Orbitrap XL</t>
  </si>
  <si>
    <t>QE+:        Q Exactive plus</t>
  </si>
  <si>
    <t>Elite:</t>
  </si>
  <si>
    <t>Orbitrap Velos Elite</t>
  </si>
  <si>
    <t>Fusion:     Orbitrap Fusion</t>
  </si>
  <si>
    <t>Lumos:     Orbitrap Fusion Lumos</t>
  </si>
  <si>
    <t>for a detailed description check out our website:</t>
  </si>
  <si>
    <t>Resources</t>
  </si>
  <si>
    <t>UW Internal Rates Without Labor</t>
  </si>
  <si>
    <t>actual</t>
  </si>
  <si>
    <t>Rates per block</t>
  </si>
  <si>
    <t>Rate</t>
  </si>
  <si>
    <t>Description</t>
  </si>
  <si>
    <t>hrs/block</t>
  </si>
  <si>
    <t>TSQA</t>
  </si>
  <si>
    <t>TSQV</t>
  </si>
  <si>
    <t>OT1</t>
  </si>
  <si>
    <t>Elite</t>
  </si>
  <si>
    <t>QE +</t>
  </si>
  <si>
    <t>Fusion</t>
  </si>
  <si>
    <t>Lumos</t>
  </si>
  <si>
    <t>HR</t>
  </si>
  <si>
    <t>Hourly Rate</t>
  </si>
  <si>
    <t>HD</t>
  </si>
  <si>
    <t>Half Day block (10am-2pm or 2pm-6pm) 4hrs</t>
  </si>
  <si>
    <t>WD</t>
  </si>
  <si>
    <t>Whole Day block (10am-6pm) 8 hrs</t>
  </si>
  <si>
    <t>ON</t>
  </si>
  <si>
    <t>Over Night block (2pm-10am) 20 hrs</t>
  </si>
  <si>
    <t>WD &amp; ON</t>
  </si>
  <si>
    <t>consecutive 24hr block (10am-10am)</t>
  </si>
  <si>
    <t>Enter the number of hours here:</t>
  </si>
  <si>
    <t>Total instrument time:</t>
  </si>
  <si>
    <t>Setup fee per consecutive time block</t>
  </si>
  <si>
    <t>Total Cost:</t>
  </si>
  <si>
    <t>Non-refundable sign up fee of 10% is applied when instrument time is scheduled via the web portal:</t>
  </si>
  <si>
    <t>The remaining 90% of the total cost will be applied only if instrument time is used, i.e. not canceled by user:</t>
  </si>
  <si>
    <t>UW Internal Rates With Additional Labor</t>
  </si>
  <si>
    <t>External Billing Rates - Non Profit With Additional Labor</t>
  </si>
  <si>
    <t>total cost:</t>
  </si>
  <si>
    <t>External Billing Rates - Commercial With Additional Labor</t>
  </si>
  <si>
    <t>last updated</t>
  </si>
  <si>
    <t>How much time do I need?</t>
  </si>
  <si>
    <t>Gradient information:</t>
  </si>
  <si>
    <r>
      <t xml:space="preserve">Buffer A:     0.1% Formic Acid in Water </t>
    </r>
    <r>
      <rPr>
        <sz val="11"/>
        <color theme="0" tint="-0.34998626667073579"/>
        <rFont val="Calibri"/>
        <family val="2"/>
        <scheme val="minor"/>
      </rPr>
      <t>(Optima™ LC/MS, Solvent Blends, Fisher Chemical)</t>
    </r>
  </si>
  <si>
    <r>
      <t>Buffer B:     0.1% Formic Acid in Acetonitrile</t>
    </r>
    <r>
      <rPr>
        <sz val="11"/>
        <color theme="0" tint="-0.34998626667073579"/>
        <rFont val="Calibri"/>
        <family val="2"/>
        <scheme val="minor"/>
      </rPr>
      <t xml:space="preserve"> (Optima™ LC/MS, Solvent Blends, Fisher Chemical)</t>
    </r>
  </si>
  <si>
    <t>Trapping default:     2% B / 98% A for 10 min at 2 µl/min</t>
  </si>
  <si>
    <r>
      <t xml:space="preserve">Gradient default (Medium):      5 - 30% B in 90 mins; 80% B for 10min;  2% B for 30 mins, 10 min trapping 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total analysis time = ~140 mins per LC-MS run</t>
    </r>
  </si>
  <si>
    <t>Enter the number of samples, replicate analyses per sample, blanks and QC's to calculate the time needed for the analysis:</t>
  </si>
  <si>
    <t>Number of samples:</t>
  </si>
  <si>
    <t>Number of replicate LC-MS analyses per sample:</t>
  </si>
  <si>
    <t>Number of blanks:</t>
  </si>
  <si>
    <t>Number of QC (standards):</t>
  </si>
  <si>
    <t>Analytical Gradients:</t>
  </si>
  <si>
    <t>total time [min]</t>
  </si>
  <si>
    <t># analyses</t>
  </si>
  <si>
    <t>Short</t>
  </si>
  <si>
    <t>Medium</t>
  </si>
  <si>
    <t>Long</t>
  </si>
  <si>
    <t>Extra long</t>
  </si>
  <si>
    <t>Custom</t>
  </si>
  <si>
    <t>Short [60 mins]</t>
  </si>
  <si>
    <r>
      <t xml:space="preserve">Short:            5 - 30% B in 60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</rPr>
      <t xml:space="preserve"> total analysis time = 110 mins per LC-MS run</t>
    </r>
  </si>
  <si>
    <t>Medium [90 mins] (default)</t>
  </si>
  <si>
    <r>
      <t xml:space="preserve">Medium:      5 - 30% B in 90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140 mins per LC-MS run</t>
    </r>
  </si>
  <si>
    <t>Long [120 mins]</t>
  </si>
  <si>
    <r>
      <t xml:space="preserve">Long:              5 - 30% B in 120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170 mins per LC-MS run</t>
    </r>
  </si>
  <si>
    <t>Extra long [180 mins]</t>
  </si>
  <si>
    <r>
      <t xml:space="preserve">Extra long:    5 - 30% B in 180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230 mins per LC-MS run</t>
    </r>
  </si>
  <si>
    <t>Custom specify your own:</t>
  </si>
  <si>
    <t>QC (quality control)</t>
  </si>
  <si>
    <t>QC (AngioNeuro std) runs, analysis time is 75 min per QC</t>
  </si>
  <si>
    <t>blanks</t>
  </si>
  <si>
    <t>min run time per blank is ~40 min</t>
  </si>
  <si>
    <t>Est. total hrs:</t>
  </si>
  <si>
    <t>Setup Fee</t>
  </si>
  <si>
    <t>this time includes 2 hrs for setup (column hookup, equilibration + 1 QC run)</t>
  </si>
  <si>
    <t>Custom specify your own and enter the total time in minutes (incl sample loading, gradient and equilibration) in cell 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</si>
</sst>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  <numFmt numFmtId="165" formatCode="0.0"/>
    <numFmt numFmtId="166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b/>
      <i/>
      <sz val="11"/>
      <color theme="5" tint="-0.249977111117893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sz val="11"/>
      <color theme="0" tint="-0.34998626667073579"/>
      <name val="Times New Roman"/>
      <family val="1"/>
    </font>
    <font>
      <b/>
      <i/>
      <u/>
      <sz val="12"/>
      <color rgb="FF002060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Arial Narrow"/>
      <family val="2"/>
    </font>
    <font>
      <i/>
      <sz val="10"/>
      <color theme="0" tint="-0.34998626667073579"/>
      <name val="Arial Narrow"/>
      <family val="2"/>
    </font>
    <font>
      <b/>
      <i/>
      <sz val="14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Times New Roman"/>
      <family val="1"/>
    </font>
    <font>
      <u/>
      <sz val="11"/>
      <color theme="10"/>
      <name val="Arial Narrow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0" tint="-0.34998626667073579"/>
      <name val="Arial Narrow"/>
      <family val="2"/>
    </font>
    <font>
      <sz val="16"/>
      <color theme="0" tint="-0.34998626667073579"/>
      <name val="Times New Roman"/>
      <family val="1"/>
    </font>
    <font>
      <sz val="10"/>
      <color theme="0" tint="-0.249977111117893"/>
      <name val="Arial Narrow"/>
      <family val="2"/>
    </font>
    <font>
      <sz val="12"/>
      <color theme="0" tint="-0.249977111117893"/>
      <name val="Arial Narrow"/>
      <family val="2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Arial Narrow"/>
      <family val="2"/>
    </font>
    <font>
      <b/>
      <sz val="12"/>
      <color theme="0" tint="-0.249977111117893"/>
      <name val="Arial Narrow"/>
      <family val="2"/>
    </font>
    <font>
      <b/>
      <sz val="10"/>
      <color theme="0" tint="-0.249977111117893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i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rgb="FFCCCCFF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1" applyFont="1" applyFill="1"/>
    <xf numFmtId="0" fontId="3" fillId="2" borderId="0" xfId="1" applyFont="1" applyFill="1" applyBorder="1"/>
    <xf numFmtId="0" fontId="1" fillId="2" borderId="0" xfId="1" applyFill="1"/>
    <xf numFmtId="0" fontId="5" fillId="2" borderId="0" xfId="1" applyFont="1" applyFill="1"/>
    <xf numFmtId="0" fontId="6" fillId="2" borderId="0" xfId="1" applyFont="1" applyFill="1" applyBorder="1"/>
    <xf numFmtId="0" fontId="7" fillId="2" borderId="0" xfId="1" applyFont="1" applyFill="1"/>
    <xf numFmtId="0" fontId="8" fillId="2" borderId="0" xfId="1" applyFont="1" applyFill="1"/>
    <xf numFmtId="0" fontId="8" fillId="2" borderId="0" xfId="1" applyFont="1" applyFill="1" applyBorder="1"/>
    <xf numFmtId="0" fontId="9" fillId="2" borderId="0" xfId="2" applyFill="1" applyAlignment="1" applyProtection="1"/>
    <xf numFmtId="0" fontId="8" fillId="2" borderId="0" xfId="1" applyFont="1" applyFill="1" applyAlignment="1">
      <alignment horizontal="right"/>
    </xf>
    <xf numFmtId="0" fontId="9" fillId="2" borderId="0" xfId="2" applyFill="1" applyBorder="1" applyAlignment="1" applyProtection="1"/>
    <xf numFmtId="0" fontId="10" fillId="2" borderId="0" xfId="1" applyFont="1" applyFill="1"/>
    <xf numFmtId="0" fontId="11" fillId="2" borderId="0" xfId="1" applyFont="1" applyFill="1" applyBorder="1" applyAlignment="1">
      <alignment horizontal="center"/>
    </xf>
    <xf numFmtId="0" fontId="12" fillId="3" borderId="1" xfId="1" applyFont="1" applyFill="1" applyBorder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3" fillId="3" borderId="0" xfId="1" applyFont="1" applyFill="1" applyBorder="1"/>
    <xf numFmtId="0" fontId="13" fillId="3" borderId="0" xfId="1" applyFont="1" applyFill="1" applyBorder="1" applyAlignment="1">
      <alignment horizontal="center"/>
    </xf>
    <xf numFmtId="0" fontId="13" fillId="3" borderId="5" xfId="1" applyFont="1" applyFill="1" applyBorder="1"/>
    <xf numFmtId="0" fontId="13" fillId="3" borderId="6" xfId="1" applyFont="1" applyFill="1" applyBorder="1"/>
    <xf numFmtId="0" fontId="13" fillId="3" borderId="7" xfId="1" applyFont="1" applyFill="1" applyBorder="1"/>
    <xf numFmtId="0" fontId="13" fillId="3" borderId="7" xfId="1" applyFont="1" applyFill="1" applyBorder="1" applyAlignment="1">
      <alignment horizontal="center"/>
    </xf>
    <xf numFmtId="0" fontId="13" fillId="3" borderId="8" xfId="1" applyFont="1" applyFill="1" applyBorder="1" applyAlignment="1">
      <alignment horizontal="center"/>
    </xf>
    <xf numFmtId="0" fontId="13" fillId="2" borderId="6" xfId="1" applyFont="1" applyFill="1" applyBorder="1"/>
    <xf numFmtId="0" fontId="13" fillId="2" borderId="7" xfId="1" applyFont="1" applyFill="1" applyBorder="1"/>
    <xf numFmtId="0" fontId="13" fillId="2" borderId="7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4" borderId="9" xfId="1" applyFont="1" applyFill="1" applyBorder="1"/>
    <xf numFmtId="0" fontId="15" fillId="0" borderId="9" xfId="1" applyFont="1" applyBorder="1" applyAlignment="1">
      <alignment horizontal="center"/>
    </xf>
    <xf numFmtId="164" fontId="14" fillId="0" borderId="9" xfId="1" applyNumberFormat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4" borderId="10" xfId="1" applyFont="1" applyFill="1" applyBorder="1"/>
    <xf numFmtId="0" fontId="14" fillId="2" borderId="0" xfId="1" applyFont="1" applyFill="1" applyBorder="1" applyAlignment="1">
      <alignment horizontal="center"/>
    </xf>
    <xf numFmtId="0" fontId="14" fillId="2" borderId="0" xfId="1" applyFont="1" applyFill="1" applyBorder="1"/>
    <xf numFmtId="164" fontId="14" fillId="2" borderId="0" xfId="1" applyNumberFormat="1" applyFont="1" applyFill="1" applyBorder="1" applyAlignment="1">
      <alignment horizontal="center"/>
    </xf>
    <xf numFmtId="164" fontId="1" fillId="2" borderId="0" xfId="1" applyNumberFormat="1" applyFill="1"/>
    <xf numFmtId="0" fontId="16" fillId="2" borderId="0" xfId="1" applyFont="1" applyFill="1" applyBorder="1" applyAlignment="1">
      <alignment horizontal="left"/>
    </xf>
    <xf numFmtId="37" fontId="16" fillId="5" borderId="0" xfId="1" applyNumberFormat="1" applyFont="1" applyFill="1" applyBorder="1" applyAlignment="1">
      <alignment horizontal="center"/>
    </xf>
    <xf numFmtId="164" fontId="17" fillId="2" borderId="0" xfId="1" applyNumberFormat="1" applyFont="1" applyFill="1" applyBorder="1" applyAlignment="1">
      <alignment horizontal="center"/>
    </xf>
    <xf numFmtId="0" fontId="17" fillId="2" borderId="7" xfId="1" applyFont="1" applyFill="1" applyBorder="1"/>
    <xf numFmtId="37" fontId="17" fillId="2" borderId="7" xfId="1" applyNumberFormat="1" applyFont="1" applyFill="1" applyBorder="1" applyAlignment="1">
      <alignment horizontal="center"/>
    </xf>
    <xf numFmtId="164" fontId="17" fillId="2" borderId="7" xfId="1" applyNumberFormat="1" applyFont="1" applyFill="1" applyBorder="1" applyAlignment="1">
      <alignment horizontal="center"/>
    </xf>
    <xf numFmtId="0" fontId="18" fillId="2" borderId="6" xfId="1" applyFont="1" applyFill="1" applyBorder="1"/>
    <xf numFmtId="0" fontId="18" fillId="2" borderId="8" xfId="1" applyFont="1" applyFill="1" applyBorder="1" applyAlignment="1">
      <alignment horizontal="center"/>
    </xf>
    <xf numFmtId="164" fontId="18" fillId="2" borderId="10" xfId="1" applyNumberFormat="1" applyFont="1" applyFill="1" applyBorder="1" applyAlignment="1">
      <alignment horizontal="center"/>
    </xf>
    <xf numFmtId="0" fontId="14" fillId="2" borderId="4" xfId="1" applyFont="1" applyFill="1" applyBorder="1"/>
    <xf numFmtId="37" fontId="14" fillId="2" borderId="0" xfId="1" applyNumberFormat="1" applyFont="1" applyFill="1" applyBorder="1" applyAlignment="1">
      <alignment horizontal="center"/>
    </xf>
    <xf numFmtId="164" fontId="14" fillId="2" borderId="9" xfId="1" applyNumberFormat="1" applyFont="1" applyFill="1" applyBorder="1" applyAlignment="1">
      <alignment horizontal="center"/>
    </xf>
    <xf numFmtId="0" fontId="19" fillId="2" borderId="11" xfId="1" applyFont="1" applyFill="1" applyBorder="1"/>
    <xf numFmtId="0" fontId="19" fillId="2" borderId="12" xfId="1" applyFont="1" applyFill="1" applyBorder="1" applyAlignment="1">
      <alignment horizontal="center"/>
    </xf>
    <xf numFmtId="164" fontId="19" fillId="2" borderId="13" xfId="1" applyNumberFormat="1" applyFont="1" applyFill="1" applyBorder="1" applyAlignment="1">
      <alignment horizontal="center"/>
    </xf>
    <xf numFmtId="0" fontId="14" fillId="2" borderId="0" xfId="1" applyFont="1" applyFill="1"/>
    <xf numFmtId="42" fontId="14" fillId="2" borderId="0" xfId="1" applyNumberFormat="1" applyFont="1" applyFill="1" applyBorder="1" applyAlignment="1">
      <alignment horizontal="center"/>
    </xf>
    <xf numFmtId="4" fontId="14" fillId="2" borderId="0" xfId="1" applyNumberFormat="1" applyFont="1" applyFill="1" applyAlignment="1">
      <alignment horizontal="center"/>
    </xf>
    <xf numFmtId="0" fontId="14" fillId="3" borderId="2" xfId="1" applyFont="1" applyFill="1" applyBorder="1"/>
    <xf numFmtId="42" fontId="14" fillId="3" borderId="2" xfId="1" applyNumberFormat="1" applyFont="1" applyFill="1" applyBorder="1"/>
    <xf numFmtId="4" fontId="14" fillId="3" borderId="2" xfId="1" applyNumberFormat="1" applyFont="1" applyFill="1" applyBorder="1" applyAlignment="1">
      <alignment horizontal="center"/>
    </xf>
    <xf numFmtId="4" fontId="14" fillId="3" borderId="3" xfId="1" applyNumberFormat="1" applyFont="1" applyFill="1" applyBorder="1" applyAlignment="1">
      <alignment horizontal="center"/>
    </xf>
    <xf numFmtId="0" fontId="20" fillId="3" borderId="0" xfId="1" applyFont="1" applyFill="1" applyBorder="1"/>
    <xf numFmtId="4" fontId="20" fillId="3" borderId="0" xfId="1" applyNumberFormat="1" applyFont="1" applyFill="1" applyBorder="1" applyAlignment="1">
      <alignment horizontal="center"/>
    </xf>
    <xf numFmtId="4" fontId="20" fillId="3" borderId="5" xfId="1" applyNumberFormat="1" applyFont="1" applyFill="1" applyBorder="1" applyAlignment="1">
      <alignment horizontal="center"/>
    </xf>
    <xf numFmtId="0" fontId="13" fillId="3" borderId="4" xfId="1" applyFont="1" applyFill="1" applyBorder="1"/>
    <xf numFmtId="0" fontId="13" fillId="3" borderId="5" xfId="1" applyFont="1" applyFill="1" applyBorder="1" applyAlignment="1">
      <alignment horizontal="center"/>
    </xf>
    <xf numFmtId="0" fontId="14" fillId="2" borderId="6" xfId="1" applyFont="1" applyFill="1" applyBorder="1"/>
    <xf numFmtId="0" fontId="14" fillId="2" borderId="7" xfId="1" applyFont="1" applyFill="1" applyBorder="1"/>
    <xf numFmtId="0" fontId="14" fillId="2" borderId="8" xfId="1" applyFont="1" applyFill="1" applyBorder="1"/>
    <xf numFmtId="164" fontId="14" fillId="0" borderId="10" xfId="1" applyNumberFormat="1" applyFont="1" applyBorder="1" applyAlignment="1">
      <alignment horizontal="center"/>
    </xf>
    <xf numFmtId="44" fontId="14" fillId="2" borderId="0" xfId="1" applyNumberFormat="1" applyFont="1" applyFill="1" applyBorder="1" applyAlignment="1">
      <alignment horizontal="center"/>
    </xf>
    <xf numFmtId="0" fontId="12" fillId="6" borderId="1" xfId="1" applyFont="1" applyFill="1" applyBorder="1"/>
    <xf numFmtId="0" fontId="14" fillId="6" borderId="2" xfId="1" applyFont="1" applyFill="1" applyBorder="1"/>
    <xf numFmtId="4" fontId="14" fillId="6" borderId="2" xfId="1" applyNumberFormat="1" applyFont="1" applyFill="1" applyBorder="1" applyAlignment="1">
      <alignment horizontal="center"/>
    </xf>
    <xf numFmtId="4" fontId="14" fillId="6" borderId="3" xfId="1" applyNumberFormat="1" applyFont="1" applyFill="1" applyBorder="1" applyAlignment="1">
      <alignment horizontal="center"/>
    </xf>
    <xf numFmtId="0" fontId="1" fillId="6" borderId="4" xfId="1" applyFill="1" applyBorder="1"/>
    <xf numFmtId="0" fontId="20" fillId="6" borderId="0" xfId="1" applyFont="1" applyFill="1" applyBorder="1"/>
    <xf numFmtId="0" fontId="13" fillId="6" borderId="0" xfId="1" applyFont="1" applyFill="1" applyBorder="1" applyAlignment="1">
      <alignment horizontal="center"/>
    </xf>
    <xf numFmtId="0" fontId="13" fillId="6" borderId="0" xfId="1" applyFont="1" applyFill="1" applyBorder="1"/>
    <xf numFmtId="4" fontId="20" fillId="6" borderId="0" xfId="1" applyNumberFormat="1" applyFont="1" applyFill="1" applyBorder="1" applyAlignment="1">
      <alignment horizontal="center"/>
    </xf>
    <xf numFmtId="4" fontId="20" fillId="6" borderId="5" xfId="1" applyNumberFormat="1" applyFont="1" applyFill="1" applyBorder="1" applyAlignment="1">
      <alignment horizontal="center"/>
    </xf>
    <xf numFmtId="0" fontId="13" fillId="6" borderId="4" xfId="1" applyFont="1" applyFill="1" applyBorder="1"/>
    <xf numFmtId="0" fontId="13" fillId="6" borderId="5" xfId="1" applyFont="1" applyFill="1" applyBorder="1" applyAlignment="1">
      <alignment horizontal="center"/>
    </xf>
    <xf numFmtId="0" fontId="14" fillId="2" borderId="14" xfId="1" applyFont="1" applyFill="1" applyBorder="1"/>
    <xf numFmtId="0" fontId="14" fillId="2" borderId="15" xfId="1" applyFont="1" applyFill="1" applyBorder="1"/>
    <xf numFmtId="4" fontId="14" fillId="2" borderId="15" xfId="1" applyNumberFormat="1" applyFont="1" applyFill="1" applyBorder="1" applyAlignment="1">
      <alignment horizontal="center"/>
    </xf>
    <xf numFmtId="4" fontId="14" fillId="2" borderId="16" xfId="1" applyNumberFormat="1" applyFont="1" applyFill="1" applyBorder="1" applyAlignment="1">
      <alignment horizontal="center"/>
    </xf>
    <xf numFmtId="0" fontId="14" fillId="7" borderId="10" xfId="1" applyFont="1" applyFill="1" applyBorder="1"/>
    <xf numFmtId="44" fontId="14" fillId="0" borderId="10" xfId="1" applyNumberFormat="1" applyFont="1" applyBorder="1" applyAlignment="1">
      <alignment horizontal="center"/>
    </xf>
    <xf numFmtId="0" fontId="14" fillId="7" borderId="9" xfId="1" applyFont="1" applyFill="1" applyBorder="1"/>
    <xf numFmtId="0" fontId="14" fillId="0" borderId="17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44" fontId="1" fillId="2" borderId="0" xfId="1" applyNumberFormat="1" applyFill="1"/>
    <xf numFmtId="0" fontId="1" fillId="2" borderId="0" xfId="1" applyFill="1" applyBorder="1"/>
    <xf numFmtId="0" fontId="1" fillId="6" borderId="2" xfId="1" applyFill="1" applyBorder="1"/>
    <xf numFmtId="0" fontId="13" fillId="6" borderId="2" xfId="1" applyFont="1" applyFill="1" applyBorder="1" applyAlignment="1">
      <alignment horizontal="right"/>
    </xf>
    <xf numFmtId="0" fontId="13" fillId="6" borderId="2" xfId="1" applyFont="1" applyFill="1" applyBorder="1" applyAlignment="1">
      <alignment horizontal="center"/>
    </xf>
    <xf numFmtId="0" fontId="13" fillId="6" borderId="6" xfId="1" applyFont="1" applyFill="1" applyBorder="1"/>
    <xf numFmtId="0" fontId="13" fillId="6" borderId="7" xfId="1" applyFont="1" applyFill="1" applyBorder="1"/>
    <xf numFmtId="0" fontId="13" fillId="6" borderId="7" xfId="1" applyFont="1" applyFill="1" applyBorder="1" applyAlignment="1">
      <alignment horizontal="center"/>
    </xf>
    <xf numFmtId="0" fontId="13" fillId="6" borderId="8" xfId="1" applyFont="1" applyFill="1" applyBorder="1" applyAlignment="1">
      <alignment horizontal="center"/>
    </xf>
    <xf numFmtId="4" fontId="14" fillId="2" borderId="7" xfId="1" applyNumberFormat="1" applyFont="1" applyFill="1" applyBorder="1" applyAlignment="1">
      <alignment horizontal="center"/>
    </xf>
    <xf numFmtId="4" fontId="14" fillId="2" borderId="8" xfId="1" applyNumberFormat="1" applyFont="1" applyFill="1" applyBorder="1" applyAlignment="1">
      <alignment horizontal="center"/>
    </xf>
    <xf numFmtId="44" fontId="14" fillId="0" borderId="9" xfId="1" applyNumberFormat="1" applyFont="1" applyBorder="1" applyAlignment="1">
      <alignment horizontal="center"/>
    </xf>
    <xf numFmtId="44" fontId="6" fillId="2" borderId="0" xfId="1" applyNumberFormat="1" applyFont="1" applyFill="1" applyBorder="1"/>
    <xf numFmtId="0" fontId="0" fillId="2" borderId="0" xfId="0" applyFill="1"/>
    <xf numFmtId="0" fontId="23" fillId="2" borderId="0" xfId="0" applyFont="1" applyFill="1" applyAlignment="1">
      <alignment horizontal="right"/>
    </xf>
    <xf numFmtId="14" fontId="23" fillId="2" borderId="0" xfId="0" applyNumberFormat="1" applyFont="1" applyFill="1" applyAlignment="1">
      <alignment horizontal="center"/>
    </xf>
    <xf numFmtId="0" fontId="0" fillId="2" borderId="0" xfId="0" applyFill="1" applyBorder="1"/>
    <xf numFmtId="0" fontId="2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1" applyFont="1" applyFill="1" applyBorder="1"/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29" fillId="2" borderId="0" xfId="0" applyFont="1" applyFill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32" fillId="2" borderId="0" xfId="3" applyFont="1" applyFill="1" applyBorder="1" applyAlignment="1" applyProtection="1"/>
    <xf numFmtId="0" fontId="33" fillId="8" borderId="0" xfId="0" applyFont="1" applyFill="1" applyAlignment="1">
      <alignment vertical="center"/>
    </xf>
    <xf numFmtId="0" fontId="1" fillId="2" borderId="0" xfId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0" fillId="8" borderId="9" xfId="0" applyNumberForma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2" borderId="0" xfId="0" applyFill="1" applyAlignment="1">
      <alignment horizontal="right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0" fillId="2" borderId="0" xfId="1" applyFont="1" applyFill="1" applyBorder="1"/>
    <xf numFmtId="0" fontId="0" fillId="2" borderId="0" xfId="0" applyFill="1" applyBorder="1" applyAlignment="1">
      <alignment horizontal="left"/>
    </xf>
    <xf numFmtId="0" fontId="33" fillId="9" borderId="18" xfId="0" applyFont="1" applyFill="1" applyBorder="1" applyAlignment="1">
      <alignment vertical="center"/>
    </xf>
    <xf numFmtId="0" fontId="33" fillId="9" borderId="19" xfId="0" applyFont="1" applyFill="1" applyBorder="1" applyAlignment="1">
      <alignment horizontal="center" vertical="center"/>
    </xf>
    <xf numFmtId="0" fontId="33" fillId="9" borderId="20" xfId="0" applyFont="1" applyFill="1" applyBorder="1" applyAlignment="1">
      <alignment horizontal="center" vertical="center"/>
    </xf>
    <xf numFmtId="0" fontId="33" fillId="9" borderId="21" xfId="0" quotePrefix="1" applyFont="1" applyFill="1" applyBorder="1" applyAlignment="1">
      <alignment horizontal="center" vertical="center"/>
    </xf>
    <xf numFmtId="0" fontId="33" fillId="9" borderId="22" xfId="0" applyFont="1" applyFill="1" applyBorder="1" applyAlignment="1">
      <alignment horizontal="center" vertical="center"/>
    </xf>
    <xf numFmtId="0" fontId="33" fillId="9" borderId="2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quotePrefix="1" applyFill="1" applyBorder="1" applyAlignment="1">
      <alignment horizontal="center" vertical="center"/>
    </xf>
    <xf numFmtId="165" fontId="34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0" fontId="37" fillId="2" borderId="0" xfId="1" applyFont="1" applyFill="1" applyBorder="1"/>
    <xf numFmtId="0" fontId="38" fillId="2" borderId="0" xfId="1" applyFont="1" applyFill="1" applyBorder="1"/>
    <xf numFmtId="0" fontId="22" fillId="0" borderId="4" xfId="0" applyFont="1" applyFill="1" applyBorder="1" applyAlignment="1">
      <alignment horizontal="left" vertical="center"/>
    </xf>
    <xf numFmtId="0" fontId="0" fillId="0" borderId="25" xfId="0" quotePrefix="1" applyFill="1" applyBorder="1" applyAlignment="1">
      <alignment horizontal="center" vertical="center"/>
    </xf>
    <xf numFmtId="165" fontId="35" fillId="0" borderId="0" xfId="0" applyNumberFormat="1" applyFont="1" applyFill="1" applyBorder="1" applyAlignment="1">
      <alignment horizontal="center" vertical="center"/>
    </xf>
    <xf numFmtId="0" fontId="38" fillId="2" borderId="0" xfId="1" applyFont="1" applyFill="1" applyBorder="1" applyAlignment="1">
      <alignment horizontal="center"/>
    </xf>
    <xf numFmtId="42" fontId="38" fillId="2" borderId="0" xfId="1" applyNumberFormat="1" applyFont="1" applyFill="1" applyBorder="1"/>
    <xf numFmtId="165" fontId="34" fillId="0" borderId="5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165" fontId="34" fillId="0" borderId="7" xfId="0" applyNumberFormat="1" applyFont="1" applyFill="1" applyBorder="1" applyAlignment="1">
      <alignment horizontal="center" vertical="center"/>
    </xf>
    <xf numFmtId="165" fontId="35" fillId="0" borderId="7" xfId="0" applyNumberFormat="1" applyFont="1" applyFill="1" applyBorder="1" applyAlignment="1">
      <alignment horizontal="center" vertical="center"/>
    </xf>
    <xf numFmtId="165" fontId="34" fillId="0" borderId="8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40" fillId="9" borderId="14" xfId="0" applyFont="1" applyFill="1" applyBorder="1" applyAlignment="1">
      <alignment vertical="center"/>
    </xf>
    <xf numFmtId="0" fontId="40" fillId="9" borderId="15" xfId="0" applyFont="1" applyFill="1" applyBorder="1" applyAlignment="1">
      <alignment horizontal="center" vertical="center"/>
    </xf>
    <xf numFmtId="0" fontId="40" fillId="9" borderId="15" xfId="0" applyFont="1" applyFill="1" applyBorder="1" applyAlignment="1">
      <alignment horizontal="right" vertical="center"/>
    </xf>
    <xf numFmtId="165" fontId="40" fillId="9" borderId="15" xfId="0" applyNumberFormat="1" applyFont="1" applyFill="1" applyBorder="1" applyAlignment="1">
      <alignment horizontal="center" vertical="center"/>
    </xf>
    <xf numFmtId="165" fontId="39" fillId="9" borderId="15" xfId="0" applyNumberFormat="1" applyFont="1" applyFill="1" applyBorder="1" applyAlignment="1">
      <alignment horizontal="center" vertical="center"/>
    </xf>
    <xf numFmtId="165" fontId="39" fillId="9" borderId="16" xfId="0" applyNumberFormat="1" applyFont="1" applyFill="1" applyBorder="1" applyAlignment="1">
      <alignment horizontal="center" vertical="center"/>
    </xf>
    <xf numFmtId="0" fontId="39" fillId="2" borderId="0" xfId="0" applyFont="1" applyFill="1" applyBorder="1"/>
    <xf numFmtId="0" fontId="41" fillId="2" borderId="0" xfId="1" applyFont="1" applyFill="1" applyBorder="1"/>
    <xf numFmtId="0" fontId="42" fillId="2" borderId="0" xfId="1" applyFont="1" applyFill="1" applyBorder="1" applyAlignment="1">
      <alignment horizontal="center"/>
    </xf>
    <xf numFmtId="42" fontId="42" fillId="2" borderId="0" xfId="1" applyNumberFormat="1" applyFont="1" applyFill="1" applyBorder="1"/>
    <xf numFmtId="0" fontId="43" fillId="2" borderId="0" xfId="1" applyFont="1" applyFill="1" applyBorder="1"/>
    <xf numFmtId="0" fontId="0" fillId="2" borderId="0" xfId="0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0" fontId="12" fillId="2" borderId="0" xfId="1" applyFont="1" applyFill="1" applyBorder="1"/>
    <xf numFmtId="0" fontId="46" fillId="2" borderId="0" xfId="1" applyFont="1" applyFill="1" applyBorder="1"/>
    <xf numFmtId="0" fontId="47" fillId="2" borderId="0" xfId="1" applyFont="1" applyFill="1" applyBorder="1"/>
    <xf numFmtId="0" fontId="48" fillId="2" borderId="0" xfId="1" applyFont="1" applyFill="1" applyBorder="1" applyAlignment="1">
      <alignment horizontal="center"/>
    </xf>
    <xf numFmtId="0" fontId="49" fillId="2" borderId="0" xfId="1" applyFont="1" applyFill="1" applyBorder="1" applyAlignment="1">
      <alignment horizontal="right"/>
    </xf>
    <xf numFmtId="164" fontId="30" fillId="2" borderId="0" xfId="1" applyNumberFormat="1" applyFont="1" applyFill="1" applyBorder="1" applyAlignment="1">
      <alignment horizontal="center"/>
    </xf>
    <xf numFmtId="164" fontId="47" fillId="2" borderId="0" xfId="1" applyNumberFormat="1" applyFont="1" applyFill="1" applyBorder="1" applyAlignment="1">
      <alignment horizontal="center"/>
    </xf>
    <xf numFmtId="165" fontId="22" fillId="2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34" fillId="2" borderId="0" xfId="0" applyFont="1" applyFill="1" applyBorder="1"/>
    <xf numFmtId="164" fontId="38" fillId="2" borderId="0" xfId="1" applyNumberFormat="1" applyFont="1" applyFill="1" applyBorder="1"/>
    <xf numFmtId="0" fontId="22" fillId="2" borderId="0" xfId="0" applyFont="1" applyFill="1" applyBorder="1" applyAlignment="1">
      <alignment horizontal="left"/>
    </xf>
    <xf numFmtId="0" fontId="21" fillId="2" borderId="0" xfId="0" applyFont="1" applyFill="1"/>
    <xf numFmtId="0" fontId="34" fillId="2" borderId="0" xfId="0" applyFont="1" applyFill="1" applyBorder="1" applyAlignment="1">
      <alignment horizontal="right"/>
    </xf>
    <xf numFmtId="0" fontId="34" fillId="2" borderId="0" xfId="0" applyFont="1" applyFill="1" applyBorder="1" applyAlignment="1">
      <alignment vertical="center"/>
    </xf>
    <xf numFmtId="37" fontId="44" fillId="2" borderId="0" xfId="1" applyNumberFormat="1" applyFont="1" applyFill="1" applyBorder="1" applyAlignment="1">
      <alignment horizontal="center"/>
    </xf>
    <xf numFmtId="37" fontId="45" fillId="2" borderId="0" xfId="1" applyNumberFormat="1" applyFont="1" applyFill="1" applyBorder="1" applyAlignment="1">
      <alignment horizontal="center"/>
    </xf>
    <xf numFmtId="0" fontId="12" fillId="3" borderId="0" xfId="1" applyFont="1" applyFill="1" applyBorder="1"/>
    <xf numFmtId="0" fontId="1" fillId="3" borderId="0" xfId="1" applyFill="1" applyBorder="1"/>
    <xf numFmtId="37" fontId="50" fillId="2" borderId="0" xfId="1" applyNumberFormat="1" applyFont="1" applyFill="1" applyBorder="1" applyAlignment="1">
      <alignment horizontal="center"/>
    </xf>
    <xf numFmtId="37" fontId="51" fillId="2" borderId="0" xfId="1" applyNumberFormat="1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/>
    </xf>
    <xf numFmtId="0" fontId="6" fillId="0" borderId="0" xfId="1" applyFont="1" applyFill="1" applyBorder="1"/>
    <xf numFmtId="166" fontId="52" fillId="0" borderId="0" xfId="0" applyNumberFormat="1" applyFont="1" applyFill="1" applyBorder="1" applyAlignment="1">
      <alignment horizontal="center"/>
    </xf>
    <xf numFmtId="166" fontId="33" fillId="0" borderId="0" xfId="0" applyNumberFormat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horizontal="right"/>
    </xf>
    <xf numFmtId="0" fontId="53" fillId="3" borderId="0" xfId="1" applyFont="1" applyFill="1" applyBorder="1" applyAlignment="1">
      <alignment horizontal="center"/>
    </xf>
    <xf numFmtId="0" fontId="54" fillId="2" borderId="0" xfId="0" applyFont="1" applyFill="1" applyAlignment="1">
      <alignment vertical="center"/>
    </xf>
    <xf numFmtId="0" fontId="0" fillId="8" borderId="9" xfId="0" applyFill="1" applyBorder="1" applyAlignment="1">
      <alignment horizontal="center" vertical="center"/>
    </xf>
    <xf numFmtId="44" fontId="14" fillId="2" borderId="9" xfId="1" applyNumberFormat="1" applyFont="1" applyFill="1" applyBorder="1" applyAlignment="1">
      <alignment horizontal="center" vertical="center"/>
    </xf>
    <xf numFmtId="0" fontId="14" fillId="7" borderId="9" xfId="1" applyFont="1" applyFill="1" applyBorder="1" applyAlignment="1">
      <alignment horizontal="left" vertical="center" wrapText="1"/>
    </xf>
    <xf numFmtId="0" fontId="14" fillId="4" borderId="9" xfId="1" applyFont="1" applyFill="1" applyBorder="1" applyAlignment="1">
      <alignment horizontal="left" vertical="center" wrapText="1"/>
    </xf>
    <xf numFmtId="0" fontId="9" fillId="2" borderId="0" xfId="2" applyFill="1" applyAlignment="1" applyProtection="1"/>
    <xf numFmtId="0" fontId="22" fillId="2" borderId="0" xfId="0" applyFont="1" applyFill="1" applyBorder="1" applyAlignment="1">
      <alignment horizontal="left"/>
    </xf>
  </cellXfs>
  <cellStyles count="4">
    <cellStyle name="Hyperlink" xfId="2" builtinId="8"/>
    <cellStyle name="Hyperlink 4" xfId="3"/>
    <cellStyle name="Normal" xfId="0" builtinId="0"/>
    <cellStyle name="Normal 3" xfId="1"/>
  </cellStyles>
  <dxfs count="2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76200</xdr:rowOff>
    </xdr:from>
    <xdr:to>
      <xdr:col>10</xdr:col>
      <xdr:colOff>180975</xdr:colOff>
      <xdr:row>7</xdr:row>
      <xdr:rowOff>104775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257175" y="314325"/>
          <a:ext cx="8829675" cy="1228725"/>
          <a:chOff x="307293" y="838199"/>
          <a:chExt cx="7334250" cy="1290743"/>
        </a:xfrm>
      </xdr:grpSpPr>
      <xdr:sp macro="" textlink="">
        <xdr:nvSpPr>
          <xdr:cNvPr id="3" name="TextBox 6"/>
          <xdr:cNvSpPr txBox="1"/>
        </xdr:nvSpPr>
        <xdr:spPr>
          <a:xfrm>
            <a:off x="918480" y="1288458"/>
            <a:ext cx="1824302" cy="300173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10am           –               2pm</a:t>
            </a:r>
          </a:p>
        </xdr:txBody>
      </xdr:sp>
      <xdr:sp macro="" textlink="">
        <xdr:nvSpPr>
          <xdr:cNvPr id="4" name="TextBox 7"/>
          <xdr:cNvSpPr txBox="1"/>
        </xdr:nvSpPr>
        <xdr:spPr>
          <a:xfrm>
            <a:off x="2742783" y="1288458"/>
            <a:ext cx="1833563" cy="300173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2pm                 –          6pm</a:t>
            </a:r>
          </a:p>
        </xdr:txBody>
      </xdr:sp>
      <xdr:sp macro="" textlink="">
        <xdr:nvSpPr>
          <xdr:cNvPr id="5" name="TextBox 8"/>
          <xdr:cNvSpPr txBox="1"/>
        </xdr:nvSpPr>
        <xdr:spPr>
          <a:xfrm>
            <a:off x="4576345" y="1288458"/>
            <a:ext cx="3065198" cy="30017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6pm                              –                  </a:t>
            </a:r>
            <a:r>
              <a:rPr lang="en-US" sz="1200" baseline="0">
                <a:solidFill>
                  <a:schemeClr val="tx1"/>
                </a:solidFill>
              </a:rPr>
              <a:t>  </a:t>
            </a:r>
            <a:r>
              <a:rPr lang="en-US" sz="1200">
                <a:solidFill>
                  <a:schemeClr val="tx1"/>
                </a:solidFill>
              </a:rPr>
              <a:t>            10am</a:t>
            </a:r>
          </a:p>
        </xdr:txBody>
      </xdr:sp>
      <xdr:sp macro="" textlink="">
        <xdr:nvSpPr>
          <xdr:cNvPr id="6" name="TextBox 16"/>
          <xdr:cNvSpPr txBox="1"/>
        </xdr:nvSpPr>
        <xdr:spPr>
          <a:xfrm>
            <a:off x="307293" y="838199"/>
            <a:ext cx="1602052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Start at 10am Mon -Fri</a:t>
            </a:r>
          </a:p>
        </xdr:txBody>
      </xdr:sp>
      <xdr:cxnSp macro="">
        <xdr:nvCxnSpPr>
          <xdr:cNvPr id="7" name="Straight Arrow Connector 6"/>
          <xdr:cNvCxnSpPr/>
        </xdr:nvCxnSpPr>
        <xdr:spPr>
          <a:xfrm flipH="1">
            <a:off x="918481" y="1098349"/>
            <a:ext cx="0" cy="190109"/>
          </a:xfrm>
          <a:prstGeom prst="straightConnector1">
            <a:avLst/>
          </a:prstGeom>
          <a:ln w="254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18"/>
          <xdr:cNvSpPr txBox="1"/>
        </xdr:nvSpPr>
        <xdr:spPr>
          <a:xfrm>
            <a:off x="2057512" y="838199"/>
            <a:ext cx="1565010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Start at 2pm Mon - Fri</a:t>
            </a:r>
          </a:p>
        </xdr:txBody>
      </xdr:sp>
      <xdr:cxnSp macro="">
        <xdr:nvCxnSpPr>
          <xdr:cNvPr id="9" name="Straight Arrow Connector 8"/>
          <xdr:cNvCxnSpPr/>
        </xdr:nvCxnSpPr>
        <xdr:spPr>
          <a:xfrm flipH="1">
            <a:off x="2742783" y="1098349"/>
            <a:ext cx="0" cy="190109"/>
          </a:xfrm>
          <a:prstGeom prst="straightConnector1">
            <a:avLst/>
          </a:prstGeom>
          <a:ln w="254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25"/>
          <xdr:cNvSpPr txBox="1"/>
        </xdr:nvSpPr>
        <xdr:spPr>
          <a:xfrm>
            <a:off x="307293" y="1828769"/>
            <a:ext cx="1296458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10am 24/7</a:t>
            </a:r>
          </a:p>
        </xdr:txBody>
      </xdr:sp>
      <xdr:cxnSp macro="">
        <xdr:nvCxnSpPr>
          <xdr:cNvPr id="11" name="Straight Arrow Connector 10"/>
          <xdr:cNvCxnSpPr/>
        </xdr:nvCxnSpPr>
        <xdr:spPr>
          <a:xfrm flipH="1" flipV="1">
            <a:off x="918481" y="1608642"/>
            <a:ext cx="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28"/>
          <xdr:cNvSpPr txBox="1"/>
        </xdr:nvSpPr>
        <xdr:spPr>
          <a:xfrm>
            <a:off x="2131595" y="1798752"/>
            <a:ext cx="1231635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2pm 24/7</a:t>
            </a:r>
          </a:p>
        </xdr:txBody>
      </xdr:sp>
      <xdr:cxnSp macro="">
        <xdr:nvCxnSpPr>
          <xdr:cNvPr id="13" name="Straight Arrow Connector 12"/>
          <xdr:cNvCxnSpPr/>
        </xdr:nvCxnSpPr>
        <xdr:spPr>
          <a:xfrm flipH="1" flipV="1">
            <a:off x="2733522" y="1578625"/>
            <a:ext cx="926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30"/>
          <xdr:cNvSpPr txBox="1"/>
        </xdr:nvSpPr>
        <xdr:spPr>
          <a:xfrm>
            <a:off x="3965158" y="1798752"/>
            <a:ext cx="1231635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6pm 24/7</a:t>
            </a:r>
          </a:p>
        </xdr:txBody>
      </xdr:sp>
      <xdr:cxnSp macro="">
        <xdr:nvCxnSpPr>
          <xdr:cNvPr id="15" name="Straight Arrow Connector 14"/>
          <xdr:cNvCxnSpPr/>
        </xdr:nvCxnSpPr>
        <xdr:spPr>
          <a:xfrm flipH="1" flipV="1">
            <a:off x="4567085" y="1578625"/>
            <a:ext cx="926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323850</xdr:colOff>
      <xdr:row>0</xdr:row>
      <xdr:rowOff>175260</xdr:rowOff>
    </xdr:from>
    <xdr:ext cx="3905250" cy="2183880"/>
    <xdr:sp macro="" textlink="">
      <xdr:nvSpPr>
        <xdr:cNvPr id="16" name="TextBox 15"/>
        <xdr:cNvSpPr txBox="1"/>
      </xdr:nvSpPr>
      <xdr:spPr>
        <a:xfrm>
          <a:off x="9229725" y="175260"/>
          <a:ext cx="3905250" cy="21838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be scheduled in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4hrs blocks (am (10am-2pm) or pm (2pm-6pm)),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8hrs blocks (10am - 6pm),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one 4hr plus one over night block (2pm-10am)  and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24hr blocks (starting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at 10am or 2pm)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start either 10am or 2pm Mon-Fri.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End times can be 10am, 2pm and 6pm 7 days a week. 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10% sign up fee is non refundable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s\fin-mgmt\MAA\Self%20Sustaining%20Processes\Service%20&amp;%20Recharge%20Centers\Student_work_file\James\Old%20Versions%20of%20Rate%20Proposal%20Template\Recharge%20Data%20Collection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5220%20GS%20UWPR%20fr%20MT%2020171228-%20MAA%20approved_withUWPRtab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5220%20GS%20UWPR%20%2020181011-%20MAA%20Approved_withUWPR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pproved Rates"/>
      <sheetName val="Add'l Costs"/>
      <sheetName val="Variance Analysis Report"/>
      <sheetName val="MyFD Summary"/>
      <sheetName val="UWPR rates"/>
      <sheetName val="20180201"/>
      <sheetName val="20190201"/>
      <sheetName val="Analysis"/>
      <sheetName val="Billings 02.01.17-11.30.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dd'l Costs"/>
      <sheetName val="Variance Analysis Report"/>
      <sheetName val="Approval email"/>
      <sheetName val="20181101"/>
      <sheetName val="Analysis"/>
      <sheetName val="Billings 02.01.17-11.30.17"/>
      <sheetName val="UWPR rates"/>
      <sheetName val="20180201"/>
      <sheetName val="20190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omicsresource.washington.edu/resource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workbookViewId="0">
      <pane ySplit="13" topLeftCell="A14" activePane="bottomLeft" state="frozen"/>
      <selection pane="bottomLeft"/>
    </sheetView>
  </sheetViews>
  <sheetFormatPr defaultColWidth="9.140625" defaultRowHeight="15" x14ac:dyDescent="0.25"/>
  <cols>
    <col min="1" max="1" width="9.140625" style="5"/>
    <col min="2" max="2" width="12.42578125" style="5" customWidth="1"/>
    <col min="3" max="3" width="32.5703125" style="5" customWidth="1"/>
    <col min="4" max="4" width="9.140625" style="5"/>
    <col min="5" max="11" width="11.7109375" style="5" customWidth="1"/>
    <col min="12" max="12" width="54.140625" style="5" customWidth="1"/>
    <col min="13" max="13" width="9.140625" style="7"/>
    <col min="14" max="14" width="9.85546875" style="7" bestFit="1" customWidth="1"/>
    <col min="15" max="15" width="9.5703125" style="7" bestFit="1" customWidth="1"/>
    <col min="16" max="16" width="9.85546875" style="7" bestFit="1" customWidth="1"/>
    <col min="17" max="17" width="9.85546875" style="7" customWidth="1"/>
    <col min="18" max="18" width="9.85546875" style="7" bestFit="1" customWidth="1"/>
    <col min="19" max="19" width="9.28515625" style="7" bestFit="1" customWidth="1"/>
    <col min="20" max="20" width="9.85546875" style="7" bestFit="1" customWidth="1"/>
    <col min="21" max="21" width="9.140625" style="7"/>
    <col min="22" max="25" width="8.28515625" style="5" customWidth="1"/>
    <col min="26" max="16384" width="9.140625" style="5"/>
  </cols>
  <sheetData>
    <row r="1" spans="2:21" s="2" customFormat="1" ht="18.75" x14ac:dyDescent="0.3">
      <c r="B1" s="1" t="s">
        <v>0</v>
      </c>
      <c r="G1" s="3" t="s">
        <v>1</v>
      </c>
      <c r="H1" s="3"/>
      <c r="M1" s="4" t="s">
        <v>2</v>
      </c>
      <c r="N1" s="4"/>
      <c r="O1" s="4"/>
      <c r="P1" s="4"/>
      <c r="Q1" s="4"/>
      <c r="R1" s="4"/>
      <c r="S1" s="4"/>
      <c r="T1" s="4"/>
      <c r="U1" s="4"/>
    </row>
    <row r="2" spans="2:21" ht="15.75" x14ac:dyDescent="0.25">
      <c r="M2" s="6" t="s">
        <v>3</v>
      </c>
    </row>
    <row r="3" spans="2:21" ht="15.75" x14ac:dyDescent="0.25">
      <c r="M3" s="6" t="s">
        <v>4</v>
      </c>
    </row>
    <row r="4" spans="2:21" ht="15.75" x14ac:dyDescent="0.25">
      <c r="M4" s="6" t="s">
        <v>5</v>
      </c>
    </row>
    <row r="5" spans="2:21" ht="15.75" x14ac:dyDescent="0.25">
      <c r="M5" s="6" t="s">
        <v>6</v>
      </c>
    </row>
    <row r="6" spans="2:21" ht="15.75" x14ac:dyDescent="0.25">
      <c r="M6" s="6" t="s">
        <v>7</v>
      </c>
      <c r="N6" s="6" t="s">
        <v>8</v>
      </c>
    </row>
    <row r="7" spans="2:21" ht="15.75" x14ac:dyDescent="0.25">
      <c r="M7" s="6" t="s">
        <v>9</v>
      </c>
    </row>
    <row r="8" spans="2:21" ht="15.75" x14ac:dyDescent="0.25">
      <c r="M8" s="6" t="s">
        <v>10</v>
      </c>
    </row>
    <row r="10" spans="2:21" ht="16.5" x14ac:dyDescent="0.3">
      <c r="B10" s="8"/>
      <c r="C10" s="9"/>
      <c r="D10" s="9"/>
      <c r="E10" s="9"/>
      <c r="F10" s="9"/>
      <c r="G10" s="9"/>
      <c r="H10" s="9"/>
      <c r="I10" s="9"/>
      <c r="M10" s="10" t="s">
        <v>11</v>
      </c>
    </row>
    <row r="11" spans="2:21" ht="16.5" x14ac:dyDescent="0.3">
      <c r="B11" s="11"/>
      <c r="C11" s="9"/>
      <c r="D11" s="12"/>
      <c r="E11" s="206"/>
      <c r="F11" s="206"/>
      <c r="G11" s="206"/>
      <c r="H11" s="206"/>
      <c r="I11" s="206"/>
      <c r="M11" s="13" t="s">
        <v>12</v>
      </c>
    </row>
    <row r="12" spans="2:21" ht="16.5" x14ac:dyDescent="0.3">
      <c r="C12" s="9"/>
      <c r="D12" s="12"/>
      <c r="E12" s="206"/>
      <c r="F12" s="206"/>
      <c r="G12" s="206"/>
      <c r="H12" s="206"/>
      <c r="I12" s="206"/>
      <c r="M12" s="14"/>
    </row>
    <row r="13" spans="2:21" ht="16.5" x14ac:dyDescent="0.3">
      <c r="C13" s="9"/>
      <c r="D13" s="12"/>
      <c r="E13" s="206"/>
      <c r="F13" s="206"/>
      <c r="G13" s="206"/>
      <c r="H13" s="206"/>
      <c r="I13" s="206"/>
      <c r="N13" s="15"/>
      <c r="O13" s="15"/>
      <c r="P13" s="15"/>
      <c r="Q13" s="15"/>
      <c r="R13" s="15"/>
      <c r="S13" s="15"/>
      <c r="T13" s="15"/>
    </row>
    <row r="14" spans="2:21" ht="16.5" x14ac:dyDescent="0.3">
      <c r="B14" s="9"/>
      <c r="C14" s="9"/>
      <c r="D14" s="9"/>
      <c r="E14" s="9"/>
      <c r="F14" s="9"/>
      <c r="G14" s="9"/>
      <c r="H14" s="9"/>
      <c r="M14" s="5"/>
    </row>
    <row r="15" spans="2:21" x14ac:dyDescent="0.25">
      <c r="M15" s="5"/>
    </row>
    <row r="16" spans="2:21" ht="18" x14ac:dyDescent="0.25">
      <c r="B16" s="16" t="s">
        <v>13</v>
      </c>
      <c r="C16" s="17"/>
      <c r="D16" s="17"/>
      <c r="E16" s="17"/>
      <c r="F16" s="17"/>
      <c r="G16" s="17"/>
      <c r="H16" s="17"/>
      <c r="I16" s="17"/>
      <c r="J16" s="17"/>
      <c r="K16" s="18"/>
      <c r="M16" s="5"/>
    </row>
    <row r="17" spans="1:13" x14ac:dyDescent="0.25">
      <c r="B17" s="19"/>
      <c r="C17" s="20"/>
      <c r="D17" s="21" t="s">
        <v>14</v>
      </c>
      <c r="E17" s="20" t="s">
        <v>15</v>
      </c>
      <c r="F17" s="20"/>
      <c r="G17" s="20"/>
      <c r="H17" s="20"/>
      <c r="I17" s="20"/>
      <c r="J17" s="20"/>
      <c r="K17" s="22"/>
      <c r="M17" s="5"/>
    </row>
    <row r="18" spans="1:13" x14ac:dyDescent="0.25">
      <c r="B18" s="23" t="s">
        <v>16</v>
      </c>
      <c r="C18" s="24" t="s">
        <v>17</v>
      </c>
      <c r="D18" s="25" t="s">
        <v>18</v>
      </c>
      <c r="E18" s="25" t="s">
        <v>19</v>
      </c>
      <c r="F18" s="25" t="s">
        <v>20</v>
      </c>
      <c r="G18" s="25" t="s">
        <v>21</v>
      </c>
      <c r="H18" s="25" t="s">
        <v>22</v>
      </c>
      <c r="I18" s="25" t="s">
        <v>23</v>
      </c>
      <c r="J18" s="25" t="s">
        <v>24</v>
      </c>
      <c r="K18" s="26" t="s">
        <v>25</v>
      </c>
      <c r="M18" s="5"/>
    </row>
    <row r="19" spans="1:13" x14ac:dyDescent="0.25">
      <c r="B19" s="27"/>
      <c r="C19" s="28"/>
      <c r="D19" s="29"/>
      <c r="E19" s="29"/>
      <c r="F19" s="29"/>
      <c r="G19" s="29"/>
      <c r="H19" s="29"/>
      <c r="I19" s="29"/>
      <c r="J19" s="30"/>
      <c r="K19" s="30"/>
      <c r="M19" s="5"/>
    </row>
    <row r="20" spans="1:13" x14ac:dyDescent="0.25">
      <c r="B20" s="31" t="s">
        <v>26</v>
      </c>
      <c r="C20" s="32" t="s">
        <v>27</v>
      </c>
      <c r="D20" s="33">
        <v>1</v>
      </c>
      <c r="E20" s="34">
        <v>12</v>
      </c>
      <c r="F20" s="34">
        <v>8</v>
      </c>
      <c r="G20" s="34">
        <v>8</v>
      </c>
      <c r="H20" s="34">
        <v>11.25</v>
      </c>
      <c r="I20" s="34">
        <v>13.5</v>
      </c>
      <c r="J20" s="34">
        <v>13.5</v>
      </c>
      <c r="K20" s="34">
        <v>13.5</v>
      </c>
      <c r="M20" s="5"/>
    </row>
    <row r="21" spans="1:13" x14ac:dyDescent="0.25">
      <c r="B21" s="31" t="s">
        <v>28</v>
      </c>
      <c r="C21" s="32" t="s">
        <v>29</v>
      </c>
      <c r="D21" s="33">
        <v>4</v>
      </c>
      <c r="E21" s="34">
        <f>$D21*E$20</f>
        <v>48</v>
      </c>
      <c r="F21" s="34">
        <f t="shared" ref="F21:K24" si="0">$D21*F$20</f>
        <v>32</v>
      </c>
      <c r="G21" s="34">
        <f t="shared" si="0"/>
        <v>32</v>
      </c>
      <c r="H21" s="34">
        <f t="shared" si="0"/>
        <v>45</v>
      </c>
      <c r="I21" s="34">
        <f t="shared" si="0"/>
        <v>54</v>
      </c>
      <c r="J21" s="34">
        <f t="shared" si="0"/>
        <v>54</v>
      </c>
      <c r="K21" s="34">
        <f t="shared" si="0"/>
        <v>54</v>
      </c>
      <c r="M21" s="5"/>
    </row>
    <row r="22" spans="1:13" x14ac:dyDescent="0.25">
      <c r="B22" s="31" t="s">
        <v>30</v>
      </c>
      <c r="C22" s="32" t="s">
        <v>31</v>
      </c>
      <c r="D22" s="33">
        <v>8</v>
      </c>
      <c r="E22" s="34">
        <f>$D22*E$20</f>
        <v>96</v>
      </c>
      <c r="F22" s="34">
        <f t="shared" si="0"/>
        <v>64</v>
      </c>
      <c r="G22" s="34">
        <f t="shared" si="0"/>
        <v>64</v>
      </c>
      <c r="H22" s="34">
        <f t="shared" si="0"/>
        <v>90</v>
      </c>
      <c r="I22" s="34">
        <f t="shared" si="0"/>
        <v>108</v>
      </c>
      <c r="J22" s="34">
        <f t="shared" si="0"/>
        <v>108</v>
      </c>
      <c r="K22" s="34">
        <f t="shared" si="0"/>
        <v>108</v>
      </c>
      <c r="M22" s="5"/>
    </row>
    <row r="23" spans="1:13" x14ac:dyDescent="0.25">
      <c r="B23" s="31" t="s">
        <v>32</v>
      </c>
      <c r="C23" s="32" t="s">
        <v>33</v>
      </c>
      <c r="D23" s="33">
        <v>20</v>
      </c>
      <c r="E23" s="34">
        <f>$D23*E$20</f>
        <v>240</v>
      </c>
      <c r="F23" s="34">
        <f t="shared" si="0"/>
        <v>160</v>
      </c>
      <c r="G23" s="34">
        <f t="shared" si="0"/>
        <v>160</v>
      </c>
      <c r="H23" s="34">
        <f t="shared" si="0"/>
        <v>225</v>
      </c>
      <c r="I23" s="34">
        <f t="shared" si="0"/>
        <v>270</v>
      </c>
      <c r="J23" s="34">
        <f t="shared" si="0"/>
        <v>270</v>
      </c>
      <c r="K23" s="34">
        <f t="shared" si="0"/>
        <v>270</v>
      </c>
      <c r="M23" s="5"/>
    </row>
    <row r="24" spans="1:13" x14ac:dyDescent="0.25">
      <c r="B24" s="35" t="s">
        <v>34</v>
      </c>
      <c r="C24" s="36" t="s">
        <v>35</v>
      </c>
      <c r="D24" s="35">
        <v>24</v>
      </c>
      <c r="E24" s="34">
        <f>$D24*E$20</f>
        <v>288</v>
      </c>
      <c r="F24" s="34">
        <f t="shared" si="0"/>
        <v>192</v>
      </c>
      <c r="G24" s="34">
        <f t="shared" si="0"/>
        <v>192</v>
      </c>
      <c r="H24" s="34">
        <f t="shared" si="0"/>
        <v>270</v>
      </c>
      <c r="I24" s="34">
        <f t="shared" si="0"/>
        <v>324</v>
      </c>
      <c r="J24" s="34">
        <f t="shared" si="0"/>
        <v>324</v>
      </c>
      <c r="K24" s="34">
        <f t="shared" si="0"/>
        <v>324</v>
      </c>
      <c r="M24" s="5"/>
    </row>
    <row r="25" spans="1:13" x14ac:dyDescent="0.25">
      <c r="B25" s="37"/>
      <c r="C25" s="38"/>
      <c r="D25" s="37"/>
      <c r="E25" s="39"/>
      <c r="F25" s="39"/>
      <c r="G25" s="39"/>
      <c r="H25" s="39"/>
      <c r="I25" s="39"/>
      <c r="J25" s="39"/>
      <c r="K25" s="39"/>
      <c r="M25" s="5"/>
    </row>
    <row r="26" spans="1:13" x14ac:dyDescent="0.25">
      <c r="E26" s="39"/>
      <c r="F26" s="39"/>
      <c r="G26" s="40"/>
      <c r="H26" s="40"/>
      <c r="I26" s="39"/>
      <c r="J26" s="39"/>
      <c r="K26" s="39"/>
      <c r="M26" s="5"/>
    </row>
    <row r="27" spans="1:13" ht="15.75" x14ac:dyDescent="0.25">
      <c r="C27" s="41" t="s">
        <v>36</v>
      </c>
      <c r="D27" s="42">
        <v>1</v>
      </c>
      <c r="E27" s="43"/>
      <c r="F27" s="43"/>
      <c r="G27" s="43"/>
      <c r="H27" s="43"/>
      <c r="I27" s="43"/>
      <c r="J27" s="43"/>
      <c r="K27" s="43"/>
      <c r="M27" s="5"/>
    </row>
    <row r="28" spans="1:13" x14ac:dyDescent="0.25">
      <c r="C28" s="44"/>
      <c r="D28" s="45"/>
      <c r="E28" s="46"/>
      <c r="F28" s="46"/>
      <c r="G28" s="46"/>
      <c r="H28" s="46"/>
      <c r="I28" s="46"/>
      <c r="J28" s="46"/>
      <c r="K28" s="46"/>
      <c r="M28" s="5"/>
    </row>
    <row r="29" spans="1:13" x14ac:dyDescent="0.25">
      <c r="C29" s="47" t="s">
        <v>37</v>
      </c>
      <c r="D29" s="48"/>
      <c r="E29" s="49">
        <f t="shared" ref="E29:K29" si="1">$D$27*E20</f>
        <v>12</v>
      </c>
      <c r="F29" s="49">
        <f t="shared" si="1"/>
        <v>8</v>
      </c>
      <c r="G29" s="49">
        <f t="shared" si="1"/>
        <v>8</v>
      </c>
      <c r="H29" s="49">
        <f t="shared" si="1"/>
        <v>11.25</v>
      </c>
      <c r="I29" s="49">
        <f t="shared" si="1"/>
        <v>13.5</v>
      </c>
      <c r="J29" s="49">
        <f t="shared" si="1"/>
        <v>13.5</v>
      </c>
      <c r="K29" s="49">
        <f t="shared" si="1"/>
        <v>13.5</v>
      </c>
      <c r="M29" s="5"/>
    </row>
    <row r="30" spans="1:13" x14ac:dyDescent="0.25">
      <c r="C30" s="50" t="s">
        <v>38</v>
      </c>
      <c r="D30" s="51"/>
      <c r="E30" s="52">
        <v>25</v>
      </c>
      <c r="F30" s="52">
        <v>25</v>
      </c>
      <c r="G30" s="52">
        <v>25</v>
      </c>
      <c r="H30" s="52">
        <v>25</v>
      </c>
      <c r="I30" s="52">
        <v>25</v>
      </c>
      <c r="J30" s="52">
        <v>25</v>
      </c>
      <c r="K30" s="52">
        <v>25</v>
      </c>
      <c r="M30" s="5"/>
    </row>
    <row r="31" spans="1:13" ht="16.5" thickBot="1" x14ac:dyDescent="0.3">
      <c r="C31" s="53" t="s">
        <v>39</v>
      </c>
      <c r="D31" s="54"/>
      <c r="E31" s="55">
        <f>E30+E29</f>
        <v>37</v>
      </c>
      <c r="F31" s="55">
        <f t="shared" ref="F31:K31" si="2">F30+F29</f>
        <v>33</v>
      </c>
      <c r="G31" s="55">
        <f t="shared" si="2"/>
        <v>33</v>
      </c>
      <c r="H31" s="55">
        <f t="shared" si="2"/>
        <v>36.25</v>
      </c>
      <c r="I31" s="55">
        <f t="shared" si="2"/>
        <v>38.5</v>
      </c>
      <c r="J31" s="55">
        <f t="shared" si="2"/>
        <v>38.5</v>
      </c>
      <c r="K31" s="55">
        <f t="shared" si="2"/>
        <v>38.5</v>
      </c>
      <c r="M31" s="5"/>
    </row>
    <row r="32" spans="1:13" ht="15.75" thickTop="1" x14ac:dyDescent="0.25">
      <c r="A32" s="56"/>
      <c r="B32" s="56"/>
      <c r="C32" s="56"/>
      <c r="D32" s="37"/>
      <c r="E32" s="57"/>
      <c r="F32" s="56"/>
      <c r="G32" s="57"/>
      <c r="H32" s="57"/>
      <c r="I32" s="57"/>
      <c r="J32" s="57"/>
      <c r="K32" s="57"/>
      <c r="L32" s="56"/>
      <c r="M32" s="5"/>
    </row>
    <row r="33" spans="1:13" ht="15" customHeight="1" x14ac:dyDescent="0.25">
      <c r="A33" s="56"/>
      <c r="B33" s="205" t="s">
        <v>40</v>
      </c>
      <c r="C33" s="205"/>
      <c r="D33" s="205"/>
      <c r="E33" s="203">
        <f>(E31/100)*10</f>
        <v>3.7</v>
      </c>
      <c r="F33" s="203">
        <f>(F31/100)*10</f>
        <v>3.3000000000000003</v>
      </c>
      <c r="G33" s="203">
        <f t="shared" ref="G33:K33" si="3">(G31/100)*10</f>
        <v>3.3000000000000003</v>
      </c>
      <c r="H33" s="203">
        <f t="shared" si="3"/>
        <v>3.625</v>
      </c>
      <c r="I33" s="203">
        <f t="shared" si="3"/>
        <v>3.85</v>
      </c>
      <c r="J33" s="203">
        <f t="shared" si="3"/>
        <v>3.85</v>
      </c>
      <c r="K33" s="203">
        <f t="shared" si="3"/>
        <v>3.85</v>
      </c>
      <c r="L33" s="56"/>
      <c r="M33" s="5"/>
    </row>
    <row r="34" spans="1:13" x14ac:dyDescent="0.25">
      <c r="A34" s="56"/>
      <c r="B34" s="205"/>
      <c r="C34" s="205"/>
      <c r="D34" s="205"/>
      <c r="E34" s="203"/>
      <c r="F34" s="203"/>
      <c r="G34" s="203"/>
      <c r="H34" s="203"/>
      <c r="I34" s="203"/>
      <c r="J34" s="203"/>
      <c r="K34" s="203"/>
      <c r="L34" s="56"/>
      <c r="M34" s="5"/>
    </row>
    <row r="35" spans="1:13" x14ac:dyDescent="0.25">
      <c r="A35" s="56"/>
      <c r="B35" s="205" t="s">
        <v>41</v>
      </c>
      <c r="C35" s="205"/>
      <c r="D35" s="205"/>
      <c r="E35" s="203">
        <f>(E31/100)*90</f>
        <v>33.299999999999997</v>
      </c>
      <c r="F35" s="203">
        <f t="shared" ref="F35:K35" si="4">(F31/100)*90</f>
        <v>29.700000000000003</v>
      </c>
      <c r="G35" s="203">
        <f t="shared" si="4"/>
        <v>29.700000000000003</v>
      </c>
      <c r="H35" s="203">
        <f t="shared" si="4"/>
        <v>32.625</v>
      </c>
      <c r="I35" s="203">
        <f t="shared" si="4"/>
        <v>34.65</v>
      </c>
      <c r="J35" s="203">
        <f t="shared" si="4"/>
        <v>34.65</v>
      </c>
      <c r="K35" s="203">
        <f t="shared" si="4"/>
        <v>34.65</v>
      </c>
      <c r="L35" s="56"/>
      <c r="M35" s="5"/>
    </row>
    <row r="36" spans="1:13" x14ac:dyDescent="0.25">
      <c r="A36" s="56"/>
      <c r="B36" s="205"/>
      <c r="C36" s="205"/>
      <c r="D36" s="205"/>
      <c r="E36" s="203"/>
      <c r="F36" s="203"/>
      <c r="G36" s="203"/>
      <c r="H36" s="203"/>
      <c r="I36" s="203"/>
      <c r="J36" s="203"/>
      <c r="K36" s="203"/>
      <c r="L36" s="56"/>
      <c r="M36" s="5"/>
    </row>
    <row r="37" spans="1:13" x14ac:dyDescent="0.25">
      <c r="A37" s="56"/>
      <c r="B37" s="56"/>
      <c r="C37" s="56"/>
      <c r="D37" s="37"/>
      <c r="E37" s="37"/>
      <c r="F37" s="37"/>
      <c r="G37" s="57"/>
      <c r="H37" s="57"/>
      <c r="I37" s="57"/>
      <c r="J37" s="57"/>
      <c r="K37" s="57"/>
      <c r="L37" s="56"/>
      <c r="M37" s="5"/>
    </row>
    <row r="38" spans="1:13" x14ac:dyDescent="0.25">
      <c r="A38" s="56"/>
      <c r="B38" s="56"/>
      <c r="C38" s="56"/>
      <c r="D38" s="37"/>
      <c r="E38" s="37"/>
      <c r="F38" s="37"/>
      <c r="G38" s="57"/>
      <c r="H38" s="57"/>
      <c r="I38" s="57"/>
      <c r="J38" s="57"/>
      <c r="K38" s="57"/>
      <c r="L38" s="56"/>
      <c r="M38" s="5"/>
    </row>
    <row r="39" spans="1:13" x14ac:dyDescent="0.25">
      <c r="A39" s="56"/>
      <c r="B39" s="56"/>
      <c r="C39" s="56"/>
      <c r="D39" s="37"/>
      <c r="E39" s="57"/>
      <c r="F39" s="57"/>
      <c r="G39" s="57"/>
      <c r="H39" s="57"/>
      <c r="I39" s="57"/>
      <c r="J39" s="57"/>
      <c r="K39" s="57"/>
      <c r="L39" s="56"/>
      <c r="M39" s="5"/>
    </row>
    <row r="40" spans="1:13" x14ac:dyDescent="0.25">
      <c r="D40" s="37"/>
      <c r="E40" s="57"/>
      <c r="F40" s="57"/>
      <c r="G40" s="57"/>
      <c r="H40" s="57"/>
      <c r="I40" s="57"/>
      <c r="J40" s="57"/>
      <c r="K40" s="57"/>
      <c r="M40" s="5"/>
    </row>
    <row r="41" spans="1:13" x14ac:dyDescent="0.25">
      <c r="D41" s="37"/>
      <c r="E41" s="57"/>
      <c r="F41" s="57"/>
      <c r="G41" s="57"/>
      <c r="H41" s="57"/>
      <c r="I41" s="57"/>
      <c r="J41" s="57"/>
      <c r="K41" s="57"/>
      <c r="M41" s="5"/>
    </row>
    <row r="42" spans="1:13" x14ac:dyDescent="0.25">
      <c r="D42" s="37"/>
      <c r="E42" s="57"/>
      <c r="F42" s="57"/>
      <c r="G42" s="57"/>
      <c r="H42" s="57"/>
      <c r="I42" s="57"/>
      <c r="J42" s="57"/>
      <c r="K42" s="57"/>
      <c r="M42" s="5"/>
    </row>
    <row r="43" spans="1:13" x14ac:dyDescent="0.25">
      <c r="D43" s="37"/>
      <c r="E43" s="57"/>
      <c r="F43" s="57"/>
      <c r="G43" s="57"/>
      <c r="H43" s="57"/>
      <c r="I43" s="57"/>
      <c r="J43" s="57"/>
      <c r="K43" s="57"/>
      <c r="M43" s="5"/>
    </row>
    <row r="44" spans="1:13" x14ac:dyDescent="0.25">
      <c r="D44" s="37"/>
      <c r="E44" s="57"/>
      <c r="F44" s="57"/>
      <c r="G44" s="57"/>
      <c r="H44" s="57"/>
      <c r="I44" s="57"/>
      <c r="J44" s="57"/>
      <c r="K44" s="57"/>
      <c r="M44" s="5"/>
    </row>
    <row r="45" spans="1:13" x14ac:dyDescent="0.25">
      <c r="B45" s="56"/>
      <c r="C45" s="56"/>
      <c r="D45" s="56"/>
      <c r="E45" s="58"/>
      <c r="F45" s="58"/>
      <c r="G45" s="58"/>
      <c r="H45" s="58"/>
      <c r="I45" s="58"/>
      <c r="J45" s="58"/>
      <c r="K45" s="58"/>
      <c r="M45" s="5"/>
    </row>
    <row r="46" spans="1:13" ht="18" x14ac:dyDescent="0.25">
      <c r="B46" s="16" t="s">
        <v>42</v>
      </c>
      <c r="C46" s="59"/>
      <c r="D46" s="60"/>
      <c r="E46" s="61"/>
      <c r="F46" s="61"/>
      <c r="G46" s="61"/>
      <c r="H46" s="61"/>
      <c r="I46" s="61"/>
      <c r="J46" s="61"/>
      <c r="K46" s="62"/>
      <c r="M46" s="5"/>
    </row>
    <row r="47" spans="1:13" x14ac:dyDescent="0.25">
      <c r="B47" s="19"/>
      <c r="C47" s="63"/>
      <c r="D47" s="21" t="s">
        <v>14</v>
      </c>
      <c r="E47" s="20" t="s">
        <v>15</v>
      </c>
      <c r="F47" s="64"/>
      <c r="G47" s="64"/>
      <c r="H47" s="64"/>
      <c r="I47" s="64"/>
      <c r="J47" s="64"/>
      <c r="K47" s="65"/>
      <c r="M47" s="5"/>
    </row>
    <row r="48" spans="1:13" x14ac:dyDescent="0.25">
      <c r="B48" s="66" t="s">
        <v>16</v>
      </c>
      <c r="C48" s="20" t="s">
        <v>17</v>
      </c>
      <c r="D48" s="21" t="s">
        <v>18</v>
      </c>
      <c r="E48" s="21" t="str">
        <f t="shared" ref="E48:K48" si="5">E18</f>
        <v>TSQA</v>
      </c>
      <c r="F48" s="21" t="str">
        <f t="shared" si="5"/>
        <v>TSQV</v>
      </c>
      <c r="G48" s="21" t="str">
        <f t="shared" si="5"/>
        <v>OT1</v>
      </c>
      <c r="H48" s="21" t="str">
        <f t="shared" si="5"/>
        <v>Elite</v>
      </c>
      <c r="I48" s="21" t="str">
        <f t="shared" si="5"/>
        <v>QE +</v>
      </c>
      <c r="J48" s="67" t="str">
        <f t="shared" si="5"/>
        <v>Fusion</v>
      </c>
      <c r="K48" s="67" t="str">
        <f t="shared" si="5"/>
        <v>Lumos</v>
      </c>
      <c r="M48" s="5"/>
    </row>
    <row r="49" spans="2:13" x14ac:dyDescent="0.25">
      <c r="B49" s="68"/>
      <c r="C49" s="69"/>
      <c r="D49" s="69"/>
      <c r="E49" s="69"/>
      <c r="F49" s="69"/>
      <c r="G49" s="69"/>
      <c r="H49" s="69"/>
      <c r="I49" s="69"/>
      <c r="J49" s="70"/>
      <c r="K49" s="70"/>
      <c r="M49" s="5"/>
    </row>
    <row r="50" spans="2:13" x14ac:dyDescent="0.25">
      <c r="B50" s="35" t="s">
        <v>26</v>
      </c>
      <c r="C50" s="36" t="str">
        <f>C20</f>
        <v>Hourly Rate</v>
      </c>
      <c r="D50" s="35">
        <v>1</v>
      </c>
      <c r="E50" s="71">
        <v>24</v>
      </c>
      <c r="F50" s="71">
        <v>16</v>
      </c>
      <c r="G50" s="71">
        <v>16</v>
      </c>
      <c r="H50" s="71">
        <v>22.5</v>
      </c>
      <c r="I50" s="71">
        <v>27</v>
      </c>
      <c r="J50" s="71">
        <v>27</v>
      </c>
      <c r="K50" s="71">
        <v>27</v>
      </c>
      <c r="M50" s="5"/>
    </row>
    <row r="51" spans="2:13" x14ac:dyDescent="0.25">
      <c r="B51" s="31" t="s">
        <v>28</v>
      </c>
      <c r="C51" s="32" t="str">
        <f>C21</f>
        <v>Half Day block (10am-2pm or 2pm-6pm) 4hrs</v>
      </c>
      <c r="D51" s="31">
        <v>4</v>
      </c>
      <c r="E51" s="71">
        <f>E$50*$D51</f>
        <v>96</v>
      </c>
      <c r="F51" s="71">
        <f t="shared" ref="F51:K54" si="6">F$50*$D51</f>
        <v>64</v>
      </c>
      <c r="G51" s="71">
        <f t="shared" si="6"/>
        <v>64</v>
      </c>
      <c r="H51" s="71">
        <f t="shared" si="6"/>
        <v>90</v>
      </c>
      <c r="I51" s="71">
        <f t="shared" si="6"/>
        <v>108</v>
      </c>
      <c r="J51" s="71">
        <f t="shared" si="6"/>
        <v>108</v>
      </c>
      <c r="K51" s="71">
        <f t="shared" si="6"/>
        <v>108</v>
      </c>
      <c r="M51" s="5"/>
    </row>
    <row r="52" spans="2:13" x14ac:dyDescent="0.25">
      <c r="B52" s="31" t="s">
        <v>30</v>
      </c>
      <c r="C52" s="32" t="str">
        <f>C22</f>
        <v>Whole Day block (10am-6pm) 8 hrs</v>
      </c>
      <c r="D52" s="31">
        <v>8</v>
      </c>
      <c r="E52" s="71">
        <f t="shared" ref="E52:E54" si="7">E$50*$D52</f>
        <v>192</v>
      </c>
      <c r="F52" s="71">
        <f t="shared" si="6"/>
        <v>128</v>
      </c>
      <c r="G52" s="71">
        <f t="shared" si="6"/>
        <v>128</v>
      </c>
      <c r="H52" s="71">
        <f t="shared" si="6"/>
        <v>180</v>
      </c>
      <c r="I52" s="71">
        <f t="shared" si="6"/>
        <v>216</v>
      </c>
      <c r="J52" s="71">
        <f t="shared" si="6"/>
        <v>216</v>
      </c>
      <c r="K52" s="71">
        <f t="shared" si="6"/>
        <v>216</v>
      </c>
      <c r="M52" s="5"/>
    </row>
    <row r="53" spans="2:13" x14ac:dyDescent="0.25">
      <c r="B53" s="31" t="s">
        <v>32</v>
      </c>
      <c r="C53" s="32" t="str">
        <f>C23</f>
        <v>Over Night block (2pm-10am) 20 hrs</v>
      </c>
      <c r="D53" s="33">
        <v>20</v>
      </c>
      <c r="E53" s="71">
        <f t="shared" si="7"/>
        <v>480</v>
      </c>
      <c r="F53" s="71">
        <f t="shared" si="6"/>
        <v>320</v>
      </c>
      <c r="G53" s="71">
        <f t="shared" si="6"/>
        <v>320</v>
      </c>
      <c r="H53" s="71">
        <f t="shared" si="6"/>
        <v>450</v>
      </c>
      <c r="I53" s="71">
        <f t="shared" si="6"/>
        <v>540</v>
      </c>
      <c r="J53" s="71">
        <f t="shared" si="6"/>
        <v>540</v>
      </c>
      <c r="K53" s="71">
        <f t="shared" si="6"/>
        <v>540</v>
      </c>
      <c r="M53" s="5"/>
    </row>
    <row r="54" spans="2:13" x14ac:dyDescent="0.25">
      <c r="B54" s="35" t="s">
        <v>34</v>
      </c>
      <c r="C54" s="32" t="str">
        <f>C24</f>
        <v>consecutive 24hr block (10am-10am)</v>
      </c>
      <c r="D54" s="35">
        <v>24</v>
      </c>
      <c r="E54" s="71">
        <f t="shared" si="7"/>
        <v>576</v>
      </c>
      <c r="F54" s="71">
        <f t="shared" si="6"/>
        <v>384</v>
      </c>
      <c r="G54" s="71">
        <f t="shared" si="6"/>
        <v>384</v>
      </c>
      <c r="H54" s="71">
        <f t="shared" si="6"/>
        <v>540</v>
      </c>
      <c r="I54" s="71">
        <f t="shared" si="6"/>
        <v>648</v>
      </c>
      <c r="J54" s="71">
        <f t="shared" si="6"/>
        <v>648</v>
      </c>
      <c r="K54" s="71">
        <f t="shared" si="6"/>
        <v>648</v>
      </c>
      <c r="M54" s="5"/>
    </row>
    <row r="55" spans="2:13" x14ac:dyDescent="0.25">
      <c r="B55" s="37"/>
      <c r="C55" s="38"/>
      <c r="D55" s="37"/>
      <c r="E55" s="39"/>
      <c r="F55" s="39"/>
      <c r="G55" s="39"/>
      <c r="H55" s="39"/>
      <c r="I55" s="39"/>
      <c r="J55" s="39"/>
      <c r="K55" s="39"/>
      <c r="M55" s="5"/>
    </row>
    <row r="56" spans="2:13" x14ac:dyDescent="0.25">
      <c r="B56" s="37"/>
      <c r="E56" s="40"/>
      <c r="F56" s="39"/>
      <c r="G56" s="39"/>
      <c r="H56" s="39"/>
      <c r="I56" s="39"/>
      <c r="J56" s="39"/>
      <c r="K56" s="39"/>
      <c r="M56" s="5"/>
    </row>
    <row r="57" spans="2:13" ht="15.75" x14ac:dyDescent="0.25">
      <c r="B57" s="37"/>
      <c r="C57" s="41" t="s">
        <v>36</v>
      </c>
      <c r="D57" s="42">
        <v>1</v>
      </c>
      <c r="E57" s="43"/>
      <c r="F57" s="43"/>
      <c r="G57" s="43"/>
      <c r="H57" s="43"/>
      <c r="I57" s="43"/>
      <c r="J57" s="43"/>
      <c r="K57" s="43"/>
      <c r="M57" s="5"/>
    </row>
    <row r="58" spans="2:13" x14ac:dyDescent="0.25">
      <c r="B58" s="37"/>
      <c r="C58" s="44"/>
      <c r="D58" s="45"/>
      <c r="E58" s="46"/>
      <c r="F58" s="46"/>
      <c r="G58" s="46"/>
      <c r="H58" s="46"/>
      <c r="I58" s="46"/>
      <c r="J58" s="46"/>
      <c r="K58" s="46"/>
      <c r="M58" s="5"/>
    </row>
    <row r="59" spans="2:13" x14ac:dyDescent="0.25">
      <c r="B59" s="37"/>
      <c r="C59" s="47" t="str">
        <f>C29</f>
        <v>Total instrument time:</v>
      </c>
      <c r="D59" s="48"/>
      <c r="E59" s="49">
        <f t="shared" ref="E59:K59" si="8">$D$57*E50</f>
        <v>24</v>
      </c>
      <c r="F59" s="49">
        <f t="shared" si="8"/>
        <v>16</v>
      </c>
      <c r="G59" s="49">
        <f t="shared" si="8"/>
        <v>16</v>
      </c>
      <c r="H59" s="49">
        <f t="shared" si="8"/>
        <v>22.5</v>
      </c>
      <c r="I59" s="49">
        <f t="shared" si="8"/>
        <v>27</v>
      </c>
      <c r="J59" s="49">
        <f t="shared" si="8"/>
        <v>27</v>
      </c>
      <c r="K59" s="49">
        <f t="shared" si="8"/>
        <v>27</v>
      </c>
      <c r="M59" s="5"/>
    </row>
    <row r="60" spans="2:13" x14ac:dyDescent="0.25">
      <c r="B60" s="37"/>
      <c r="C60" s="50" t="str">
        <f>C30</f>
        <v>Setup fee per consecutive time block</v>
      </c>
      <c r="D60" s="51"/>
      <c r="E60" s="52">
        <v>25</v>
      </c>
      <c r="F60" s="52">
        <v>25</v>
      </c>
      <c r="G60" s="52">
        <v>25</v>
      </c>
      <c r="H60" s="52">
        <v>25</v>
      </c>
      <c r="I60" s="52">
        <v>25</v>
      </c>
      <c r="J60" s="52">
        <v>25</v>
      </c>
      <c r="K60" s="52">
        <v>25</v>
      </c>
      <c r="M60" s="5"/>
    </row>
    <row r="61" spans="2:13" ht="16.5" thickBot="1" x14ac:dyDescent="0.3">
      <c r="B61" s="37"/>
      <c r="C61" s="53" t="str">
        <f>C31</f>
        <v>Total Cost:</v>
      </c>
      <c r="D61" s="54"/>
      <c r="E61" s="55">
        <f>E60+E59</f>
        <v>49</v>
      </c>
      <c r="F61" s="55">
        <f t="shared" ref="F61:K61" si="9">F60+F59</f>
        <v>41</v>
      </c>
      <c r="G61" s="55">
        <f t="shared" si="9"/>
        <v>41</v>
      </c>
      <c r="H61" s="55">
        <f t="shared" si="9"/>
        <v>47.5</v>
      </c>
      <c r="I61" s="55">
        <f t="shared" si="9"/>
        <v>52</v>
      </c>
      <c r="J61" s="55">
        <f t="shared" si="9"/>
        <v>52</v>
      </c>
      <c r="K61" s="55">
        <f t="shared" si="9"/>
        <v>52</v>
      </c>
      <c r="M61" s="5"/>
    </row>
    <row r="62" spans="2:13" ht="15.75" thickTop="1" x14ac:dyDescent="0.25">
      <c r="B62" s="37"/>
      <c r="C62" s="38"/>
      <c r="D62" s="37"/>
      <c r="E62" s="72"/>
      <c r="F62" s="72"/>
      <c r="I62" s="72"/>
      <c r="J62" s="72"/>
      <c r="K62" s="72"/>
      <c r="M62" s="5"/>
    </row>
    <row r="63" spans="2:13" ht="15" customHeight="1" x14ac:dyDescent="0.25">
      <c r="B63" s="205" t="s">
        <v>40</v>
      </c>
      <c r="C63" s="205"/>
      <c r="D63" s="205"/>
      <c r="E63" s="203">
        <f>(E61/100)*10</f>
        <v>4.9000000000000004</v>
      </c>
      <c r="F63" s="203">
        <f t="shared" ref="F63:K63" si="10">(F61/100)*10</f>
        <v>4.0999999999999996</v>
      </c>
      <c r="G63" s="203">
        <f t="shared" si="10"/>
        <v>4.0999999999999996</v>
      </c>
      <c r="H63" s="203">
        <f t="shared" si="10"/>
        <v>4.75</v>
      </c>
      <c r="I63" s="203">
        <f t="shared" si="10"/>
        <v>5.2</v>
      </c>
      <c r="J63" s="203">
        <f t="shared" si="10"/>
        <v>5.2</v>
      </c>
      <c r="K63" s="203">
        <f t="shared" si="10"/>
        <v>5.2</v>
      </c>
      <c r="M63" s="5"/>
    </row>
    <row r="64" spans="2:13" x14ac:dyDescent="0.25">
      <c r="B64" s="205"/>
      <c r="C64" s="205"/>
      <c r="D64" s="205"/>
      <c r="E64" s="203"/>
      <c r="F64" s="203"/>
      <c r="G64" s="203"/>
      <c r="H64" s="203"/>
      <c r="I64" s="203"/>
      <c r="J64" s="203"/>
      <c r="K64" s="203"/>
      <c r="M64" s="5"/>
    </row>
    <row r="65" spans="2:13" ht="15" customHeight="1" x14ac:dyDescent="0.25">
      <c r="B65" s="205" t="s">
        <v>41</v>
      </c>
      <c r="C65" s="205"/>
      <c r="D65" s="205"/>
      <c r="E65" s="203">
        <f>(E61/100)*90</f>
        <v>44.1</v>
      </c>
      <c r="F65" s="203">
        <f t="shared" ref="F65:K65" si="11">(F61/100)*90</f>
        <v>36.9</v>
      </c>
      <c r="G65" s="203">
        <f t="shared" si="11"/>
        <v>36.9</v>
      </c>
      <c r="H65" s="203">
        <f t="shared" si="11"/>
        <v>42.75</v>
      </c>
      <c r="I65" s="203">
        <f t="shared" si="11"/>
        <v>46.800000000000004</v>
      </c>
      <c r="J65" s="203">
        <f t="shared" si="11"/>
        <v>46.800000000000004</v>
      </c>
      <c r="K65" s="203">
        <f t="shared" si="11"/>
        <v>46.800000000000004</v>
      </c>
      <c r="M65" s="5"/>
    </row>
    <row r="66" spans="2:13" x14ac:dyDescent="0.25">
      <c r="B66" s="205"/>
      <c r="C66" s="205"/>
      <c r="D66" s="205"/>
      <c r="E66" s="203"/>
      <c r="F66" s="203"/>
      <c r="G66" s="203"/>
      <c r="H66" s="203"/>
      <c r="I66" s="203"/>
      <c r="J66" s="203"/>
      <c r="K66" s="203"/>
      <c r="M66" s="5"/>
    </row>
    <row r="67" spans="2:13" x14ac:dyDescent="0.25">
      <c r="B67" s="37"/>
      <c r="C67" s="38"/>
      <c r="D67" s="37"/>
      <c r="E67" s="72"/>
      <c r="F67" s="72"/>
      <c r="G67" s="72"/>
      <c r="H67" s="72"/>
      <c r="I67" s="72"/>
      <c r="J67" s="72"/>
      <c r="K67" s="72"/>
      <c r="M67" s="5"/>
    </row>
    <row r="68" spans="2:13" x14ac:dyDescent="0.25">
      <c r="B68" s="37"/>
      <c r="C68" s="38"/>
      <c r="D68" s="37"/>
      <c r="E68" s="72"/>
      <c r="F68" s="72"/>
      <c r="G68" s="72"/>
      <c r="H68" s="72"/>
      <c r="I68" s="72"/>
      <c r="J68" s="72"/>
      <c r="K68" s="72"/>
      <c r="M68" s="5"/>
    </row>
    <row r="69" spans="2:13" x14ac:dyDescent="0.25">
      <c r="B69" s="37"/>
      <c r="C69" s="38"/>
      <c r="D69" s="37"/>
      <c r="E69" s="72"/>
      <c r="F69" s="72"/>
      <c r="G69" s="72"/>
      <c r="H69" s="72"/>
      <c r="I69" s="72"/>
      <c r="J69" s="72"/>
      <c r="K69" s="72"/>
      <c r="M69" s="5"/>
    </row>
    <row r="70" spans="2:13" x14ac:dyDescent="0.25">
      <c r="B70" s="37"/>
      <c r="C70" s="38"/>
      <c r="D70" s="37"/>
      <c r="E70" s="72"/>
      <c r="F70" s="72"/>
      <c r="G70" s="72"/>
      <c r="H70" s="72"/>
      <c r="I70" s="72"/>
      <c r="J70" s="72"/>
      <c r="K70" s="72"/>
      <c r="M70" s="5"/>
    </row>
    <row r="71" spans="2:13" x14ac:dyDescent="0.25">
      <c r="B71" s="37"/>
      <c r="C71" s="38"/>
      <c r="D71" s="37"/>
      <c r="E71" s="72"/>
      <c r="F71" s="72"/>
      <c r="G71" s="72"/>
      <c r="H71" s="72"/>
      <c r="I71" s="72"/>
      <c r="J71" s="72"/>
      <c r="K71" s="72"/>
      <c r="M71" s="5"/>
    </row>
    <row r="72" spans="2:13" x14ac:dyDescent="0.25">
      <c r="B72" s="37"/>
      <c r="C72" s="38"/>
      <c r="D72" s="37"/>
      <c r="E72" s="72"/>
      <c r="F72" s="72"/>
      <c r="G72" s="72"/>
      <c r="H72" s="72"/>
      <c r="I72" s="72"/>
      <c r="J72" s="72"/>
      <c r="K72" s="72"/>
      <c r="M72" s="5"/>
    </row>
    <row r="73" spans="2:13" x14ac:dyDescent="0.25">
      <c r="B73" s="37"/>
      <c r="C73" s="38"/>
      <c r="D73" s="37"/>
      <c r="E73" s="72"/>
      <c r="F73" s="72"/>
      <c r="G73" s="72"/>
      <c r="H73" s="72"/>
      <c r="I73" s="72"/>
      <c r="J73" s="72"/>
      <c r="K73" s="72"/>
      <c r="M73" s="5"/>
    </row>
    <row r="74" spans="2:13" x14ac:dyDescent="0.25">
      <c r="B74" s="37"/>
      <c r="C74" s="38"/>
      <c r="D74" s="37"/>
      <c r="E74" s="72"/>
      <c r="F74" s="72"/>
      <c r="G74" s="72"/>
      <c r="H74" s="72"/>
      <c r="I74" s="72"/>
      <c r="J74" s="72"/>
      <c r="K74" s="72"/>
      <c r="M74" s="5"/>
    </row>
    <row r="75" spans="2:13" x14ac:dyDescent="0.25">
      <c r="B75" s="56"/>
      <c r="C75" s="56"/>
      <c r="D75" s="56"/>
      <c r="E75" s="58"/>
      <c r="F75" s="58"/>
      <c r="G75" s="58"/>
      <c r="H75" s="58"/>
      <c r="I75" s="58"/>
      <c r="J75" s="58"/>
      <c r="K75" s="58"/>
      <c r="M75" s="5"/>
    </row>
    <row r="76" spans="2:13" ht="18" x14ac:dyDescent="0.25">
      <c r="B76" s="73" t="s">
        <v>43</v>
      </c>
      <c r="C76" s="74"/>
      <c r="D76" s="74"/>
      <c r="E76" s="75"/>
      <c r="F76" s="75"/>
      <c r="G76" s="75"/>
      <c r="H76" s="75"/>
      <c r="I76" s="75"/>
      <c r="J76" s="75"/>
      <c r="K76" s="76"/>
      <c r="M76" s="5"/>
    </row>
    <row r="77" spans="2:13" x14ac:dyDescent="0.25">
      <c r="B77" s="77"/>
      <c r="C77" s="78"/>
      <c r="D77" s="79" t="s">
        <v>14</v>
      </c>
      <c r="E77" s="80" t="s">
        <v>15</v>
      </c>
      <c r="F77" s="81"/>
      <c r="G77" s="81"/>
      <c r="H77" s="81"/>
      <c r="I77" s="81"/>
      <c r="J77" s="81"/>
      <c r="K77" s="82"/>
      <c r="M77" s="5"/>
    </row>
    <row r="78" spans="2:13" x14ac:dyDescent="0.25">
      <c r="B78" s="83" t="s">
        <v>16</v>
      </c>
      <c r="C78" s="80" t="s">
        <v>17</v>
      </c>
      <c r="D78" s="79" t="s">
        <v>18</v>
      </c>
      <c r="E78" s="79" t="str">
        <f t="shared" ref="E78:K78" si="12">E18</f>
        <v>TSQA</v>
      </c>
      <c r="F78" s="79" t="str">
        <f t="shared" si="12"/>
        <v>TSQV</v>
      </c>
      <c r="G78" s="79" t="str">
        <f t="shared" si="12"/>
        <v>OT1</v>
      </c>
      <c r="H78" s="79" t="str">
        <f t="shared" si="12"/>
        <v>Elite</v>
      </c>
      <c r="I78" s="79" t="str">
        <f t="shared" si="12"/>
        <v>QE +</v>
      </c>
      <c r="J78" s="84" t="str">
        <f t="shared" si="12"/>
        <v>Fusion</v>
      </c>
      <c r="K78" s="84" t="str">
        <f t="shared" si="12"/>
        <v>Lumos</v>
      </c>
      <c r="M78" s="5"/>
    </row>
    <row r="79" spans="2:13" x14ac:dyDescent="0.25">
      <c r="B79" s="85"/>
      <c r="C79" s="86"/>
      <c r="D79" s="86"/>
      <c r="E79" s="87"/>
      <c r="F79" s="87"/>
      <c r="G79" s="87"/>
      <c r="H79" s="87"/>
      <c r="I79" s="87"/>
      <c r="J79" s="88"/>
      <c r="K79" s="88"/>
      <c r="M79" s="5"/>
    </row>
    <row r="80" spans="2:13" x14ac:dyDescent="0.25">
      <c r="B80" s="35" t="s">
        <v>26</v>
      </c>
      <c r="C80" s="89" t="str">
        <f>C20</f>
        <v>Hourly Rate</v>
      </c>
      <c r="D80" s="35">
        <v>1</v>
      </c>
      <c r="E80" s="90">
        <v>35.75</v>
      </c>
      <c r="F80" s="90">
        <v>41.1</v>
      </c>
      <c r="G80" s="90">
        <v>35.75</v>
      </c>
      <c r="H80" s="90">
        <v>60.99</v>
      </c>
      <c r="I80" s="90">
        <v>36.86</v>
      </c>
      <c r="J80" s="90">
        <v>44.34</v>
      </c>
      <c r="K80" s="90">
        <v>44.34</v>
      </c>
      <c r="M80" s="5"/>
    </row>
    <row r="81" spans="2:13" x14ac:dyDescent="0.25">
      <c r="B81" s="31" t="s">
        <v>28</v>
      </c>
      <c r="C81" s="91" t="str">
        <f>C21</f>
        <v>Half Day block (10am-2pm or 2pm-6pm) 4hrs</v>
      </c>
      <c r="D81" s="31">
        <v>4</v>
      </c>
      <c r="E81" s="90">
        <f>E$80*$D81</f>
        <v>143</v>
      </c>
      <c r="F81" s="90">
        <f t="shared" ref="F81:K81" si="13">F$80*$D81</f>
        <v>164.4</v>
      </c>
      <c r="G81" s="90">
        <f t="shared" si="13"/>
        <v>143</v>
      </c>
      <c r="H81" s="90">
        <f t="shared" si="13"/>
        <v>243.96</v>
      </c>
      <c r="I81" s="90">
        <f t="shared" si="13"/>
        <v>147.44</v>
      </c>
      <c r="J81" s="90">
        <f t="shared" si="13"/>
        <v>177.36</v>
      </c>
      <c r="K81" s="90">
        <f t="shared" si="13"/>
        <v>177.36</v>
      </c>
      <c r="M81" s="5"/>
    </row>
    <row r="82" spans="2:13" x14ac:dyDescent="0.25">
      <c r="B82" s="31" t="s">
        <v>30</v>
      </c>
      <c r="C82" s="91" t="str">
        <f>C22</f>
        <v>Whole Day block (10am-6pm) 8 hrs</v>
      </c>
      <c r="D82" s="31">
        <v>8</v>
      </c>
      <c r="E82" s="90">
        <f t="shared" ref="E82:K84" si="14">E$80*$D82</f>
        <v>286</v>
      </c>
      <c r="F82" s="90">
        <f t="shared" si="14"/>
        <v>328.8</v>
      </c>
      <c r="G82" s="90">
        <f t="shared" si="14"/>
        <v>286</v>
      </c>
      <c r="H82" s="90">
        <f t="shared" si="14"/>
        <v>487.92</v>
      </c>
      <c r="I82" s="90">
        <f t="shared" si="14"/>
        <v>294.88</v>
      </c>
      <c r="J82" s="90">
        <f t="shared" si="14"/>
        <v>354.72</v>
      </c>
      <c r="K82" s="90">
        <f t="shared" si="14"/>
        <v>354.72</v>
      </c>
      <c r="M82" s="5"/>
    </row>
    <row r="83" spans="2:13" x14ac:dyDescent="0.25">
      <c r="B83" s="92" t="s">
        <v>32</v>
      </c>
      <c r="C83" s="91" t="str">
        <f>C23</f>
        <v>Over Night block (2pm-10am) 20 hrs</v>
      </c>
      <c r="D83" s="31">
        <v>20</v>
      </c>
      <c r="E83" s="90">
        <f t="shared" si="14"/>
        <v>715</v>
      </c>
      <c r="F83" s="90">
        <f t="shared" si="14"/>
        <v>822</v>
      </c>
      <c r="G83" s="90">
        <f t="shared" si="14"/>
        <v>715</v>
      </c>
      <c r="H83" s="90">
        <f t="shared" si="14"/>
        <v>1219.8</v>
      </c>
      <c r="I83" s="90">
        <f t="shared" si="14"/>
        <v>737.2</v>
      </c>
      <c r="J83" s="90">
        <f t="shared" si="14"/>
        <v>886.80000000000007</v>
      </c>
      <c r="K83" s="90">
        <f t="shared" si="14"/>
        <v>886.80000000000007</v>
      </c>
      <c r="M83" s="5"/>
    </row>
    <row r="84" spans="2:13" x14ac:dyDescent="0.25">
      <c r="B84" s="31" t="s">
        <v>34</v>
      </c>
      <c r="C84" s="91" t="str">
        <f>C24</f>
        <v>consecutive 24hr block (10am-10am)</v>
      </c>
      <c r="D84" s="93">
        <v>24</v>
      </c>
      <c r="E84" s="90">
        <f t="shared" si="14"/>
        <v>858</v>
      </c>
      <c r="F84" s="90">
        <f t="shared" si="14"/>
        <v>986.40000000000009</v>
      </c>
      <c r="G84" s="90">
        <f t="shared" si="14"/>
        <v>858</v>
      </c>
      <c r="H84" s="90">
        <f t="shared" si="14"/>
        <v>1463.76</v>
      </c>
      <c r="I84" s="90">
        <f t="shared" si="14"/>
        <v>884.64</v>
      </c>
      <c r="J84" s="90">
        <f t="shared" si="14"/>
        <v>1064.1600000000001</v>
      </c>
      <c r="K84" s="90">
        <f t="shared" si="14"/>
        <v>1064.1600000000001</v>
      </c>
      <c r="M84" s="5"/>
    </row>
    <row r="85" spans="2:13" x14ac:dyDescent="0.25">
      <c r="B85" s="56"/>
      <c r="C85" s="56"/>
      <c r="D85" s="37"/>
      <c r="E85" s="72"/>
      <c r="F85" s="72"/>
      <c r="G85" s="72"/>
      <c r="H85" s="72"/>
      <c r="I85" s="72"/>
      <c r="J85" s="72"/>
      <c r="K85" s="72"/>
      <c r="M85" s="5"/>
    </row>
    <row r="86" spans="2:13" x14ac:dyDescent="0.25">
      <c r="E86" s="94"/>
      <c r="F86" s="72"/>
      <c r="G86" s="72"/>
      <c r="H86" s="72"/>
      <c r="I86" s="72"/>
      <c r="J86" s="72"/>
      <c r="K86" s="72"/>
      <c r="M86" s="5"/>
    </row>
    <row r="87" spans="2:13" ht="15.75" x14ac:dyDescent="0.25">
      <c r="C87" s="41" t="s">
        <v>36</v>
      </c>
      <c r="D87" s="42">
        <v>1</v>
      </c>
      <c r="E87" s="43"/>
      <c r="F87" s="43"/>
      <c r="G87" s="43"/>
      <c r="H87" s="43"/>
      <c r="I87" s="43"/>
      <c r="J87" s="43"/>
      <c r="K87" s="43"/>
      <c r="M87" s="5"/>
    </row>
    <row r="88" spans="2:13" x14ac:dyDescent="0.25">
      <c r="C88" s="44"/>
      <c r="D88" s="45"/>
      <c r="E88" s="46"/>
      <c r="F88" s="46"/>
      <c r="G88" s="46"/>
      <c r="H88" s="46"/>
      <c r="I88" s="46"/>
      <c r="J88" s="46"/>
      <c r="K88" s="46"/>
      <c r="M88" s="5"/>
    </row>
    <row r="89" spans="2:13" x14ac:dyDescent="0.25">
      <c r="C89" s="47" t="s">
        <v>44</v>
      </c>
      <c r="D89" s="48"/>
      <c r="E89" s="49">
        <f t="shared" ref="E89:K89" si="15">$D$87*E80</f>
        <v>35.75</v>
      </c>
      <c r="F89" s="49">
        <f t="shared" si="15"/>
        <v>41.1</v>
      </c>
      <c r="G89" s="49">
        <f t="shared" si="15"/>
        <v>35.75</v>
      </c>
      <c r="H89" s="49">
        <f t="shared" si="15"/>
        <v>60.99</v>
      </c>
      <c r="I89" s="49">
        <f t="shared" si="15"/>
        <v>36.86</v>
      </c>
      <c r="J89" s="49">
        <f t="shared" si="15"/>
        <v>44.34</v>
      </c>
      <c r="K89" s="49">
        <f t="shared" si="15"/>
        <v>44.34</v>
      </c>
      <c r="M89" s="5"/>
    </row>
    <row r="90" spans="2:13" x14ac:dyDescent="0.25">
      <c r="C90" s="50" t="str">
        <f>C60</f>
        <v>Setup fee per consecutive time block</v>
      </c>
      <c r="D90" s="51"/>
      <c r="E90" s="90">
        <v>71.510000000000005</v>
      </c>
      <c r="F90" s="90">
        <v>71.510000000000005</v>
      </c>
      <c r="G90" s="90">
        <v>71.510000000000005</v>
      </c>
      <c r="H90" s="90">
        <v>71.510000000000005</v>
      </c>
      <c r="I90" s="90">
        <v>71.510000000000005</v>
      </c>
      <c r="J90" s="90">
        <v>71.510000000000005</v>
      </c>
      <c r="K90" s="90">
        <v>71.510000000000005</v>
      </c>
      <c r="M90" s="5"/>
    </row>
    <row r="91" spans="2:13" ht="16.5" thickBot="1" x14ac:dyDescent="0.3">
      <c r="C91" s="53" t="str">
        <f>C61</f>
        <v>Total Cost:</v>
      </c>
      <c r="D91" s="54"/>
      <c r="E91" s="55">
        <f>E90+E89</f>
        <v>107.26</v>
      </c>
      <c r="F91" s="55">
        <f t="shared" ref="F91:K91" si="16">F90+F89</f>
        <v>112.61000000000001</v>
      </c>
      <c r="G91" s="55">
        <f t="shared" si="16"/>
        <v>107.26</v>
      </c>
      <c r="H91" s="55">
        <f t="shared" si="16"/>
        <v>132.5</v>
      </c>
      <c r="I91" s="55">
        <f t="shared" si="16"/>
        <v>108.37</v>
      </c>
      <c r="J91" s="55">
        <f t="shared" si="16"/>
        <v>115.85000000000001</v>
      </c>
      <c r="K91" s="55">
        <f t="shared" si="16"/>
        <v>115.85000000000001</v>
      </c>
      <c r="M91" s="5"/>
    </row>
    <row r="92" spans="2:13" ht="15.75" thickTop="1" x14ac:dyDescent="0.25">
      <c r="M92" s="5"/>
    </row>
    <row r="93" spans="2:13" ht="15" customHeight="1" x14ac:dyDescent="0.25">
      <c r="B93" s="204" t="s">
        <v>40</v>
      </c>
      <c r="C93" s="204"/>
      <c r="D93" s="204"/>
      <c r="E93" s="203">
        <f>(E91/100)*10</f>
        <v>10.725999999999999</v>
      </c>
      <c r="F93" s="203">
        <f t="shared" ref="F93:K93" si="17">(F91/100)*10</f>
        <v>11.261000000000001</v>
      </c>
      <c r="G93" s="203">
        <f t="shared" si="17"/>
        <v>10.725999999999999</v>
      </c>
      <c r="H93" s="203">
        <f t="shared" si="17"/>
        <v>13.25</v>
      </c>
      <c r="I93" s="203">
        <f t="shared" si="17"/>
        <v>10.837000000000002</v>
      </c>
      <c r="J93" s="203">
        <f t="shared" si="17"/>
        <v>11.585000000000001</v>
      </c>
      <c r="K93" s="203">
        <f t="shared" si="17"/>
        <v>11.585000000000001</v>
      </c>
      <c r="M93" s="5"/>
    </row>
    <row r="94" spans="2:13" x14ac:dyDescent="0.25">
      <c r="B94" s="204"/>
      <c r="C94" s="204"/>
      <c r="D94" s="204"/>
      <c r="E94" s="203"/>
      <c r="F94" s="203"/>
      <c r="G94" s="203"/>
      <c r="H94" s="203"/>
      <c r="I94" s="203"/>
      <c r="J94" s="203"/>
      <c r="K94" s="203"/>
      <c r="M94" s="5"/>
    </row>
    <row r="95" spans="2:13" ht="15" customHeight="1" x14ac:dyDescent="0.25">
      <c r="B95" s="204" t="s">
        <v>41</v>
      </c>
      <c r="C95" s="204"/>
      <c r="D95" s="204"/>
      <c r="E95" s="203">
        <f>(E91/100)*90</f>
        <v>96.534000000000006</v>
      </c>
      <c r="F95" s="203">
        <f t="shared" ref="F95:K95" si="18">(F91/100)*90</f>
        <v>101.349</v>
      </c>
      <c r="G95" s="203">
        <f t="shared" si="18"/>
        <v>96.534000000000006</v>
      </c>
      <c r="H95" s="203">
        <f t="shared" si="18"/>
        <v>119.25</v>
      </c>
      <c r="I95" s="203">
        <f t="shared" si="18"/>
        <v>97.533000000000015</v>
      </c>
      <c r="J95" s="203">
        <f t="shared" si="18"/>
        <v>104.26500000000001</v>
      </c>
      <c r="K95" s="203">
        <f t="shared" si="18"/>
        <v>104.26500000000001</v>
      </c>
      <c r="M95" s="5"/>
    </row>
    <row r="96" spans="2:13" x14ac:dyDescent="0.25">
      <c r="B96" s="204"/>
      <c r="C96" s="204"/>
      <c r="D96" s="204"/>
      <c r="E96" s="203"/>
      <c r="F96" s="203"/>
      <c r="G96" s="203"/>
      <c r="H96" s="203"/>
      <c r="I96" s="203"/>
      <c r="J96" s="203"/>
      <c r="K96" s="203"/>
      <c r="M96" s="5"/>
    </row>
    <row r="97" spans="2:13" x14ac:dyDescent="0.25">
      <c r="B97" s="95"/>
      <c r="C97" s="95"/>
      <c r="D97" s="95"/>
      <c r="E97" s="95"/>
      <c r="F97" s="95"/>
      <c r="G97" s="95"/>
      <c r="H97" s="95"/>
      <c r="I97" s="95"/>
      <c r="J97" s="95"/>
      <c r="K97" s="95"/>
      <c r="M97" s="5"/>
    </row>
    <row r="98" spans="2:13" x14ac:dyDescent="0.25">
      <c r="B98" s="95"/>
      <c r="C98" s="95"/>
      <c r="D98" s="95"/>
      <c r="E98" s="95"/>
      <c r="F98" s="95"/>
      <c r="G98" s="95"/>
      <c r="H98" s="95"/>
      <c r="I98" s="95"/>
      <c r="J98" s="95"/>
      <c r="K98" s="95"/>
      <c r="M98" s="5"/>
    </row>
    <row r="99" spans="2:13" x14ac:dyDescent="0.25">
      <c r="B99" s="95"/>
      <c r="C99" s="95"/>
      <c r="D99" s="95"/>
      <c r="E99" s="95"/>
      <c r="F99" s="95"/>
      <c r="G99" s="95"/>
      <c r="H99" s="95"/>
      <c r="I99" s="95"/>
      <c r="J99" s="95"/>
      <c r="K99" s="95"/>
      <c r="M99" s="5"/>
    </row>
    <row r="100" spans="2:13" x14ac:dyDescent="0.25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M100" s="5"/>
    </row>
    <row r="101" spans="2:13" x14ac:dyDescent="0.25">
      <c r="M101" s="5"/>
    </row>
    <row r="102" spans="2:13" x14ac:dyDescent="0.25">
      <c r="M102" s="5"/>
    </row>
    <row r="103" spans="2:13" x14ac:dyDescent="0.25">
      <c r="M103" s="5"/>
    </row>
    <row r="104" spans="2:13" x14ac:dyDescent="0.25">
      <c r="M104" s="5"/>
    </row>
    <row r="105" spans="2:13" x14ac:dyDescent="0.25">
      <c r="M105" s="5"/>
    </row>
    <row r="106" spans="2:13" ht="18" x14ac:dyDescent="0.25">
      <c r="B106" s="73" t="s">
        <v>45</v>
      </c>
      <c r="C106" s="96"/>
      <c r="D106" s="97"/>
      <c r="E106" s="98"/>
      <c r="F106" s="75"/>
      <c r="G106" s="75"/>
      <c r="H106" s="75"/>
      <c r="I106" s="75"/>
      <c r="J106" s="75"/>
      <c r="K106" s="76"/>
      <c r="M106" s="5"/>
    </row>
    <row r="107" spans="2:13" x14ac:dyDescent="0.25">
      <c r="B107" s="77"/>
      <c r="C107" s="78"/>
      <c r="D107" s="79" t="s">
        <v>14</v>
      </c>
      <c r="E107" s="80" t="s">
        <v>15</v>
      </c>
      <c r="F107" s="81"/>
      <c r="G107" s="81"/>
      <c r="H107" s="81"/>
      <c r="I107" s="81"/>
      <c r="J107" s="81"/>
      <c r="K107" s="82"/>
      <c r="M107" s="5"/>
    </row>
    <row r="108" spans="2:13" x14ac:dyDescent="0.25">
      <c r="B108" s="99"/>
      <c r="C108" s="100"/>
      <c r="D108" s="101" t="s">
        <v>18</v>
      </c>
      <c r="E108" s="101" t="str">
        <f t="shared" ref="E108:K108" si="19">E18</f>
        <v>TSQA</v>
      </c>
      <c r="F108" s="101" t="str">
        <f t="shared" si="19"/>
        <v>TSQV</v>
      </c>
      <c r="G108" s="101" t="str">
        <f t="shared" si="19"/>
        <v>OT1</v>
      </c>
      <c r="H108" s="101" t="str">
        <f t="shared" si="19"/>
        <v>Elite</v>
      </c>
      <c r="I108" s="101" t="str">
        <f t="shared" si="19"/>
        <v>QE +</v>
      </c>
      <c r="J108" s="102" t="str">
        <f t="shared" si="19"/>
        <v>Fusion</v>
      </c>
      <c r="K108" s="102" t="str">
        <f t="shared" si="19"/>
        <v>Lumos</v>
      </c>
      <c r="M108" s="5"/>
    </row>
    <row r="109" spans="2:13" x14ac:dyDescent="0.25">
      <c r="B109" s="68"/>
      <c r="C109" s="69"/>
      <c r="D109" s="69"/>
      <c r="E109" s="103"/>
      <c r="F109" s="103"/>
      <c r="G109" s="103"/>
      <c r="H109" s="103"/>
      <c r="I109" s="104"/>
      <c r="J109" s="104"/>
      <c r="K109" s="104"/>
      <c r="M109" s="5"/>
    </row>
    <row r="110" spans="2:13" x14ac:dyDescent="0.25">
      <c r="B110" s="31" t="s">
        <v>26</v>
      </c>
      <c r="C110" s="91" t="str">
        <f>C20</f>
        <v>Hourly Rate</v>
      </c>
      <c r="D110" s="31">
        <v>1</v>
      </c>
      <c r="E110" s="105">
        <v>94.52</v>
      </c>
      <c r="F110" s="105">
        <v>94.52</v>
      </c>
      <c r="G110" s="105">
        <v>94.52</v>
      </c>
      <c r="H110" s="105">
        <v>114.42</v>
      </c>
      <c r="I110" s="105">
        <v>167.21</v>
      </c>
      <c r="J110" s="105">
        <v>167.21</v>
      </c>
      <c r="K110" s="105">
        <v>167.21</v>
      </c>
      <c r="M110" s="5"/>
    </row>
    <row r="111" spans="2:13" x14ac:dyDescent="0.25">
      <c r="B111" s="31" t="s">
        <v>28</v>
      </c>
      <c r="C111" s="91" t="str">
        <f>C21</f>
        <v>Half Day block (10am-2pm or 2pm-6pm) 4hrs</v>
      </c>
      <c r="D111" s="31">
        <v>4</v>
      </c>
      <c r="E111" s="90">
        <f>E$110*$D111</f>
        <v>378.08</v>
      </c>
      <c r="F111" s="90">
        <f t="shared" ref="F111:J111" si="20">F$110*$D111</f>
        <v>378.08</v>
      </c>
      <c r="G111" s="90">
        <f t="shared" si="20"/>
        <v>378.08</v>
      </c>
      <c r="H111" s="90">
        <f t="shared" si="20"/>
        <v>457.68</v>
      </c>
      <c r="I111" s="90">
        <f t="shared" si="20"/>
        <v>668.84</v>
      </c>
      <c r="J111" s="90">
        <f t="shared" si="20"/>
        <v>668.84</v>
      </c>
      <c r="K111" s="90">
        <f>K$110*$D111</f>
        <v>668.84</v>
      </c>
      <c r="M111" s="5"/>
    </row>
    <row r="112" spans="2:13" x14ac:dyDescent="0.25">
      <c r="B112" s="31" t="s">
        <v>30</v>
      </c>
      <c r="C112" s="91" t="str">
        <f>C22</f>
        <v>Whole Day block (10am-6pm) 8 hrs</v>
      </c>
      <c r="D112" s="31">
        <v>8</v>
      </c>
      <c r="E112" s="90">
        <f t="shared" ref="E112:J114" si="21">E$110*$D112</f>
        <v>756.16</v>
      </c>
      <c r="F112" s="90">
        <f t="shared" si="21"/>
        <v>756.16</v>
      </c>
      <c r="G112" s="90">
        <f t="shared" si="21"/>
        <v>756.16</v>
      </c>
      <c r="H112" s="90">
        <f t="shared" si="21"/>
        <v>915.36</v>
      </c>
      <c r="I112" s="90">
        <f t="shared" si="21"/>
        <v>1337.68</v>
      </c>
      <c r="J112" s="90">
        <f t="shared" si="21"/>
        <v>1337.68</v>
      </c>
      <c r="K112" s="90">
        <f>K$110*$D112</f>
        <v>1337.68</v>
      </c>
      <c r="M112" s="5"/>
    </row>
    <row r="113" spans="2:21" x14ac:dyDescent="0.25">
      <c r="B113" s="92" t="s">
        <v>32</v>
      </c>
      <c r="C113" s="91" t="str">
        <f>C23</f>
        <v>Over Night block (2pm-10am) 20 hrs</v>
      </c>
      <c r="D113" s="31">
        <v>20</v>
      </c>
      <c r="E113" s="90">
        <f t="shared" si="21"/>
        <v>1890.3999999999999</v>
      </c>
      <c r="F113" s="90">
        <f t="shared" si="21"/>
        <v>1890.3999999999999</v>
      </c>
      <c r="G113" s="90">
        <f t="shared" si="21"/>
        <v>1890.3999999999999</v>
      </c>
      <c r="H113" s="90">
        <f t="shared" si="21"/>
        <v>2288.4</v>
      </c>
      <c r="I113" s="90">
        <f t="shared" si="21"/>
        <v>3344.2000000000003</v>
      </c>
      <c r="J113" s="90">
        <f t="shared" si="21"/>
        <v>3344.2000000000003</v>
      </c>
      <c r="K113" s="90">
        <f>K$110*$D113</f>
        <v>3344.2000000000003</v>
      </c>
      <c r="M113" s="5"/>
    </row>
    <row r="114" spans="2:21" x14ac:dyDescent="0.25">
      <c r="B114" s="31" t="s">
        <v>34</v>
      </c>
      <c r="C114" s="91" t="str">
        <f>C24</f>
        <v>consecutive 24hr block (10am-10am)</v>
      </c>
      <c r="D114" s="93">
        <v>24</v>
      </c>
      <c r="E114" s="90">
        <f t="shared" si="21"/>
        <v>2268.48</v>
      </c>
      <c r="F114" s="90">
        <f t="shared" si="21"/>
        <v>2268.48</v>
      </c>
      <c r="G114" s="90">
        <f t="shared" si="21"/>
        <v>2268.48</v>
      </c>
      <c r="H114" s="90">
        <f t="shared" si="21"/>
        <v>2746.08</v>
      </c>
      <c r="I114" s="90">
        <f t="shared" si="21"/>
        <v>4013.04</v>
      </c>
      <c r="J114" s="90">
        <f t="shared" si="21"/>
        <v>4013.04</v>
      </c>
      <c r="K114" s="90">
        <f>K$110*$D114</f>
        <v>4013.04</v>
      </c>
      <c r="M114" s="5"/>
    </row>
    <row r="115" spans="2:21" x14ac:dyDescent="0.25">
      <c r="B115" s="37"/>
      <c r="C115" s="38"/>
      <c r="D115" s="37"/>
      <c r="E115" s="72"/>
      <c r="F115" s="72"/>
      <c r="G115" s="72"/>
      <c r="H115" s="72"/>
      <c r="I115" s="72"/>
      <c r="J115" s="72"/>
      <c r="K115" s="72"/>
      <c r="M115" s="5"/>
    </row>
    <row r="116" spans="2:21" x14ac:dyDescent="0.25">
      <c r="B116" s="37"/>
      <c r="E116" s="94"/>
      <c r="F116" s="72"/>
      <c r="G116" s="72"/>
      <c r="H116" s="72"/>
      <c r="I116" s="72"/>
      <c r="J116" s="72"/>
      <c r="K116" s="72"/>
      <c r="M116" s="5"/>
    </row>
    <row r="117" spans="2:21" ht="15.75" x14ac:dyDescent="0.25">
      <c r="B117" s="37"/>
      <c r="C117" s="41" t="s">
        <v>36</v>
      </c>
      <c r="D117" s="42">
        <v>1</v>
      </c>
      <c r="E117" s="43"/>
      <c r="F117" s="43"/>
      <c r="G117" s="43"/>
      <c r="H117" s="43"/>
      <c r="I117" s="43"/>
      <c r="J117" s="43"/>
      <c r="K117" s="43"/>
      <c r="M117" s="5"/>
    </row>
    <row r="118" spans="2:21" x14ac:dyDescent="0.25">
      <c r="B118" s="37"/>
      <c r="C118" s="44"/>
      <c r="D118" s="45"/>
      <c r="E118" s="46"/>
      <c r="F118" s="46"/>
      <c r="G118" s="46"/>
      <c r="H118" s="46"/>
      <c r="I118" s="46"/>
      <c r="J118" s="46"/>
      <c r="K118" s="46"/>
      <c r="M118" s="5"/>
    </row>
    <row r="119" spans="2:21" x14ac:dyDescent="0.25">
      <c r="B119" s="37"/>
      <c r="C119" s="47" t="s">
        <v>44</v>
      </c>
      <c r="D119" s="48"/>
      <c r="E119" s="49">
        <f t="shared" ref="E119:K119" si="22">$D$117*E110</f>
        <v>94.52</v>
      </c>
      <c r="F119" s="49">
        <f t="shared" si="22"/>
        <v>94.52</v>
      </c>
      <c r="G119" s="49">
        <f t="shared" si="22"/>
        <v>94.52</v>
      </c>
      <c r="H119" s="49">
        <f t="shared" si="22"/>
        <v>114.42</v>
      </c>
      <c r="I119" s="49">
        <f t="shared" si="22"/>
        <v>167.21</v>
      </c>
      <c r="J119" s="49">
        <f t="shared" si="22"/>
        <v>167.21</v>
      </c>
      <c r="K119" s="49">
        <f t="shared" si="22"/>
        <v>167.21</v>
      </c>
      <c r="M119" s="5"/>
    </row>
    <row r="120" spans="2:21" x14ac:dyDescent="0.25">
      <c r="B120" s="37"/>
      <c r="C120" s="50" t="str">
        <f>C90</f>
        <v>Setup fee per consecutive time block</v>
      </c>
      <c r="D120" s="51"/>
      <c r="E120" s="90">
        <v>71.510000000000005</v>
      </c>
      <c r="F120" s="90">
        <v>71.510000000000005</v>
      </c>
      <c r="G120" s="90">
        <v>71.510000000000005</v>
      </c>
      <c r="H120" s="90">
        <v>71.510000000000005</v>
      </c>
      <c r="I120" s="90">
        <v>71.510000000000005</v>
      </c>
      <c r="J120" s="90">
        <v>71.510000000000005</v>
      </c>
      <c r="K120" s="90">
        <v>71.510000000000005</v>
      </c>
      <c r="M120" s="5"/>
    </row>
    <row r="121" spans="2:21" ht="16.5" thickBot="1" x14ac:dyDescent="0.3">
      <c r="B121" s="37"/>
      <c r="C121" s="53" t="str">
        <f>C91</f>
        <v>Total Cost:</v>
      </c>
      <c r="D121" s="54"/>
      <c r="E121" s="55">
        <f>E120+E119</f>
        <v>166.03</v>
      </c>
      <c r="F121" s="55">
        <f t="shared" ref="F121:K121" si="23">F120+F119</f>
        <v>166.03</v>
      </c>
      <c r="G121" s="55">
        <f t="shared" si="23"/>
        <v>166.03</v>
      </c>
      <c r="H121" s="55">
        <f t="shared" si="23"/>
        <v>185.93</v>
      </c>
      <c r="I121" s="55">
        <f t="shared" si="23"/>
        <v>238.72000000000003</v>
      </c>
      <c r="J121" s="55">
        <f t="shared" si="23"/>
        <v>238.72000000000003</v>
      </c>
      <c r="K121" s="55">
        <f t="shared" si="23"/>
        <v>238.72000000000003</v>
      </c>
      <c r="M121" s="5"/>
    </row>
    <row r="122" spans="2:21" ht="15.75" thickTop="1" x14ac:dyDescent="0.25">
      <c r="B122" s="37"/>
      <c r="C122" s="38"/>
      <c r="D122" s="37"/>
      <c r="E122" s="57"/>
      <c r="F122" s="57"/>
      <c r="G122" s="57"/>
      <c r="H122" s="57"/>
      <c r="I122" s="57"/>
      <c r="J122" s="57"/>
      <c r="K122" s="57"/>
      <c r="M122" s="5"/>
    </row>
    <row r="123" spans="2:21" ht="15" customHeight="1" x14ac:dyDescent="0.25">
      <c r="B123" s="204" t="s">
        <v>40</v>
      </c>
      <c r="C123" s="204"/>
      <c r="D123" s="204"/>
      <c r="E123" s="203">
        <f>(E121/100)*10</f>
        <v>16.603000000000002</v>
      </c>
      <c r="F123" s="203">
        <f t="shared" ref="F123:K123" si="24">(F121/100)*10</f>
        <v>16.603000000000002</v>
      </c>
      <c r="G123" s="203">
        <f t="shared" si="24"/>
        <v>16.603000000000002</v>
      </c>
      <c r="H123" s="203">
        <f t="shared" si="24"/>
        <v>18.593000000000004</v>
      </c>
      <c r="I123" s="203">
        <f t="shared" si="24"/>
        <v>23.872000000000003</v>
      </c>
      <c r="J123" s="203">
        <f t="shared" si="24"/>
        <v>23.872000000000003</v>
      </c>
      <c r="K123" s="203">
        <f t="shared" si="24"/>
        <v>23.872000000000003</v>
      </c>
      <c r="M123" s="5"/>
    </row>
    <row r="124" spans="2:21" x14ac:dyDescent="0.25">
      <c r="B124" s="204"/>
      <c r="C124" s="204"/>
      <c r="D124" s="204"/>
      <c r="E124" s="203"/>
      <c r="F124" s="203"/>
      <c r="G124" s="203"/>
      <c r="H124" s="203"/>
      <c r="I124" s="203"/>
      <c r="J124" s="203"/>
      <c r="K124" s="203"/>
      <c r="L124" s="7"/>
      <c r="M124" s="5"/>
      <c r="U124" s="106"/>
    </row>
    <row r="125" spans="2:21" ht="15" customHeight="1" x14ac:dyDescent="0.25">
      <c r="B125" s="204" t="s">
        <v>41</v>
      </c>
      <c r="C125" s="204"/>
      <c r="D125" s="204"/>
      <c r="E125" s="203">
        <f>(E121/100)*90</f>
        <v>149.42700000000002</v>
      </c>
      <c r="F125" s="203">
        <f t="shared" ref="F125:K125" si="25">(F121/100)*90</f>
        <v>149.42700000000002</v>
      </c>
      <c r="G125" s="203">
        <f t="shared" si="25"/>
        <v>149.42700000000002</v>
      </c>
      <c r="H125" s="203">
        <f t="shared" si="25"/>
        <v>167.33700000000002</v>
      </c>
      <c r="I125" s="203">
        <f t="shared" si="25"/>
        <v>214.84800000000004</v>
      </c>
      <c r="J125" s="203">
        <f t="shared" si="25"/>
        <v>214.84800000000004</v>
      </c>
      <c r="K125" s="203">
        <f t="shared" si="25"/>
        <v>214.84800000000004</v>
      </c>
      <c r="M125" s="5"/>
    </row>
    <row r="126" spans="2:21" x14ac:dyDescent="0.25">
      <c r="B126" s="204"/>
      <c r="C126" s="204"/>
      <c r="D126" s="204"/>
      <c r="E126" s="203"/>
      <c r="F126" s="203"/>
      <c r="G126" s="203"/>
      <c r="H126" s="203"/>
      <c r="I126" s="203"/>
      <c r="J126" s="203"/>
      <c r="K126" s="203"/>
      <c r="M126" s="5"/>
    </row>
    <row r="127" spans="2:21" x14ac:dyDescent="0.25">
      <c r="M127" s="5"/>
    </row>
    <row r="128" spans="2:21" x14ac:dyDescent="0.25">
      <c r="M128" s="5"/>
    </row>
    <row r="129" spans="13:13" x14ac:dyDescent="0.25">
      <c r="M129" s="5"/>
    </row>
    <row r="130" spans="13:13" x14ac:dyDescent="0.25">
      <c r="M130" s="5"/>
    </row>
    <row r="131" spans="13:13" x14ac:dyDescent="0.25">
      <c r="M131" s="5"/>
    </row>
    <row r="132" spans="13:13" x14ac:dyDescent="0.25">
      <c r="M132" s="5"/>
    </row>
    <row r="133" spans="13:13" x14ac:dyDescent="0.25">
      <c r="M133" s="5"/>
    </row>
  </sheetData>
  <sheetProtection sheet="1" objects="1" scenarios="1"/>
  <protectedRanges>
    <protectedRange sqref="D27 D57 D87 D117" name="Range1"/>
  </protectedRanges>
  <mergeCells count="67">
    <mergeCell ref="E11:I11"/>
    <mergeCell ref="E12:I12"/>
    <mergeCell ref="E13:I13"/>
    <mergeCell ref="B33:D34"/>
    <mergeCell ref="E33:E34"/>
    <mergeCell ref="F33:F34"/>
    <mergeCell ref="G33:G34"/>
    <mergeCell ref="H33:H34"/>
    <mergeCell ref="I33:I34"/>
    <mergeCell ref="J33:J34"/>
    <mergeCell ref="K33:K34"/>
    <mergeCell ref="B35:D36"/>
    <mergeCell ref="E35:E36"/>
    <mergeCell ref="F35:F36"/>
    <mergeCell ref="G35:G36"/>
    <mergeCell ref="H35:H36"/>
    <mergeCell ref="I35:I36"/>
    <mergeCell ref="J35:J36"/>
    <mergeCell ref="K35:K36"/>
    <mergeCell ref="J63:J64"/>
    <mergeCell ref="K63:K64"/>
    <mergeCell ref="B65:D66"/>
    <mergeCell ref="E65:E66"/>
    <mergeCell ref="F65:F66"/>
    <mergeCell ref="G65:G66"/>
    <mergeCell ref="H65:H66"/>
    <mergeCell ref="I65:I66"/>
    <mergeCell ref="J65:J66"/>
    <mergeCell ref="K65:K66"/>
    <mergeCell ref="B63:D64"/>
    <mergeCell ref="E63:E64"/>
    <mergeCell ref="F63:F64"/>
    <mergeCell ref="G63:G64"/>
    <mergeCell ref="H63:H64"/>
    <mergeCell ref="I63:I64"/>
    <mergeCell ref="J93:J94"/>
    <mergeCell ref="K93:K94"/>
    <mergeCell ref="B95:D96"/>
    <mergeCell ref="E95:E96"/>
    <mergeCell ref="F95:F96"/>
    <mergeCell ref="G95:G96"/>
    <mergeCell ref="H95:H96"/>
    <mergeCell ref="I95:I96"/>
    <mergeCell ref="J95:J96"/>
    <mergeCell ref="K95:K96"/>
    <mergeCell ref="B93:D94"/>
    <mergeCell ref="E93:E94"/>
    <mergeCell ref="F93:F94"/>
    <mergeCell ref="G93:G94"/>
    <mergeCell ref="H93:H94"/>
    <mergeCell ref="I93:I94"/>
    <mergeCell ref="J123:J124"/>
    <mergeCell ref="K123:K124"/>
    <mergeCell ref="B125:D126"/>
    <mergeCell ref="E125:E126"/>
    <mergeCell ref="F125:F126"/>
    <mergeCell ref="G125:G126"/>
    <mergeCell ref="H125:H126"/>
    <mergeCell ref="I125:I126"/>
    <mergeCell ref="J125:J126"/>
    <mergeCell ref="K125:K126"/>
    <mergeCell ref="B123:D124"/>
    <mergeCell ref="E123:E124"/>
    <mergeCell ref="F123:F124"/>
    <mergeCell ref="G123:G124"/>
    <mergeCell ref="H123:H124"/>
    <mergeCell ref="I123:I124"/>
  </mergeCells>
  <hyperlinks>
    <hyperlink ref="M11" r:id="rId1"/>
  </hyperlinks>
  <pageMargins left="0.7" right="0.7" top="0.75" bottom="0.75" header="0.3" footer="0.3"/>
  <pageSetup scale="6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7"/>
  <sheetViews>
    <sheetView zoomScaleNormal="100" workbookViewId="0"/>
  </sheetViews>
  <sheetFormatPr defaultRowHeight="15" x14ac:dyDescent="0.25"/>
  <cols>
    <col min="1" max="1" width="2.85546875" style="107" customWidth="1"/>
    <col min="2" max="2" width="28.5703125" style="107" customWidth="1"/>
    <col min="3" max="3" width="19.5703125" style="107" customWidth="1"/>
    <col min="4" max="4" width="17.28515625" style="107" customWidth="1"/>
    <col min="5" max="5" width="16.28515625" style="107" customWidth="1"/>
    <col min="6" max="10" width="15.140625" style="107" customWidth="1"/>
    <col min="11" max="11" width="14" style="107" customWidth="1"/>
    <col min="12" max="12" width="11.7109375" style="107" customWidth="1"/>
    <col min="13" max="13" width="2.85546875" style="107" customWidth="1"/>
    <col min="14" max="14" width="10.140625" style="107" customWidth="1"/>
    <col min="15" max="19" width="9.42578125" style="107" bestFit="1" customWidth="1"/>
    <col min="20" max="21" width="9.140625" style="107"/>
    <col min="22" max="25" width="10.5703125" style="107" bestFit="1" customWidth="1"/>
    <col min="26" max="26" width="9.42578125" style="107" bestFit="1" customWidth="1"/>
    <col min="27" max="28" width="9.140625" style="107"/>
    <col min="29" max="30" width="10.5703125" style="107" bestFit="1" customWidth="1"/>
    <col min="31" max="32" width="10.5703125" style="110" bestFit="1" customWidth="1"/>
    <col min="33" max="33" width="9.42578125" style="110" bestFit="1" customWidth="1"/>
    <col min="34" max="34" width="9.140625" style="95"/>
    <col min="35" max="35" width="9.140625" style="7"/>
    <col min="36" max="36" width="9.85546875" style="7" bestFit="1" customWidth="1"/>
    <col min="37" max="37" width="9.5703125" style="7" bestFit="1" customWidth="1"/>
    <col min="38" max="39" width="9.85546875" style="7" bestFit="1" customWidth="1"/>
    <col min="40" max="40" width="9.28515625" style="7" bestFit="1" customWidth="1"/>
    <col min="41" max="41" width="9.85546875" style="7" bestFit="1" customWidth="1"/>
    <col min="42" max="42" width="9.140625" style="7"/>
    <col min="43" max="16384" width="9.140625" style="107"/>
  </cols>
  <sheetData>
    <row r="1" spans="2:42" ht="16.5" x14ac:dyDescent="0.3">
      <c r="H1" s="108" t="s">
        <v>46</v>
      </c>
      <c r="I1" s="109">
        <v>43665</v>
      </c>
      <c r="AH1" s="4"/>
      <c r="AI1" s="4"/>
      <c r="AJ1" s="4"/>
      <c r="AK1" s="4"/>
      <c r="AL1" s="4"/>
      <c r="AM1" s="4"/>
      <c r="AN1" s="4"/>
      <c r="AO1" s="4"/>
      <c r="AP1" s="4"/>
    </row>
    <row r="2" spans="2:42" ht="18.75" x14ac:dyDescent="0.25">
      <c r="C2" s="111"/>
      <c r="D2" s="112"/>
      <c r="AI2" s="113"/>
    </row>
    <row r="3" spans="2:42" ht="22.5" customHeight="1" x14ac:dyDescent="0.25">
      <c r="B3" s="111" t="s">
        <v>47</v>
      </c>
      <c r="C3" s="114"/>
      <c r="D3" s="114"/>
      <c r="AI3" s="113"/>
    </row>
    <row r="4" spans="2:42" ht="22.5" customHeight="1" x14ac:dyDescent="0.25">
      <c r="AI4" s="113"/>
    </row>
    <row r="5" spans="2:42" ht="15.75" x14ac:dyDescent="0.25">
      <c r="B5" s="115" t="s">
        <v>48</v>
      </c>
      <c r="AI5" s="113"/>
    </row>
    <row r="6" spans="2:42" s="112" customFormat="1" ht="22.5" customHeight="1" x14ac:dyDescent="0.25">
      <c r="B6" s="112" t="s">
        <v>49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AE6" s="116"/>
      <c r="AF6" s="116"/>
      <c r="AG6" s="116"/>
      <c r="AH6" s="95"/>
      <c r="AI6" s="113"/>
      <c r="AJ6" s="7"/>
      <c r="AK6" s="7"/>
      <c r="AL6" s="7"/>
      <c r="AM6" s="7"/>
      <c r="AN6" s="7"/>
      <c r="AO6" s="7"/>
      <c r="AP6" s="7"/>
    </row>
    <row r="7" spans="2:42" ht="15.75" x14ac:dyDescent="0.25">
      <c r="B7" s="112" t="s">
        <v>50</v>
      </c>
      <c r="C7" s="112"/>
      <c r="D7" s="112"/>
      <c r="AI7" s="113"/>
    </row>
    <row r="8" spans="2:42" x14ac:dyDescent="0.25">
      <c r="B8" s="112" t="s">
        <v>51</v>
      </c>
      <c r="C8" s="112"/>
      <c r="D8" s="112"/>
      <c r="E8" s="207"/>
      <c r="F8" s="207"/>
      <c r="G8" s="207"/>
      <c r="H8" s="207"/>
    </row>
    <row r="9" spans="2:42" ht="16.5" x14ac:dyDescent="0.3">
      <c r="B9" s="112" t="s">
        <v>52</v>
      </c>
      <c r="C9" s="112"/>
      <c r="D9" s="117"/>
      <c r="E9" s="118"/>
      <c r="F9" s="118"/>
      <c r="G9" s="118"/>
      <c r="H9" s="118"/>
      <c r="I9" s="112"/>
      <c r="J9" s="112"/>
      <c r="K9" s="112"/>
      <c r="L9" s="112"/>
      <c r="M9" s="112"/>
      <c r="N9" s="112"/>
      <c r="O9" s="112"/>
      <c r="P9" s="112"/>
      <c r="AI9" s="10"/>
    </row>
    <row r="10" spans="2:42" ht="23.25" customHeight="1" x14ac:dyDescent="0.3">
      <c r="B10" s="119"/>
      <c r="C10" s="112"/>
      <c r="D10" s="117"/>
      <c r="E10" s="207"/>
      <c r="F10" s="207"/>
      <c r="G10" s="207"/>
      <c r="H10" s="207"/>
      <c r="I10" s="112"/>
      <c r="J10" s="112"/>
      <c r="K10" s="112"/>
      <c r="L10" s="112"/>
      <c r="M10" s="112"/>
      <c r="N10" s="112"/>
      <c r="O10" s="112"/>
      <c r="P10" s="112"/>
      <c r="AI10" s="120"/>
    </row>
    <row r="11" spans="2:42" s="112" customFormat="1" ht="36" customHeight="1" x14ac:dyDescent="0.25">
      <c r="B11" s="121" t="s">
        <v>53</v>
      </c>
      <c r="C11" s="121"/>
      <c r="D11" s="121"/>
      <c r="E11" s="121"/>
      <c r="F11" s="121"/>
      <c r="G11" s="121"/>
      <c r="H11" s="121"/>
      <c r="I11" s="121"/>
      <c r="J11" s="121"/>
      <c r="AE11" s="116"/>
      <c r="AF11" s="116"/>
      <c r="AG11" s="116"/>
      <c r="AH11" s="122"/>
      <c r="AI11" s="123"/>
      <c r="AJ11" s="123"/>
      <c r="AK11" s="123"/>
      <c r="AL11" s="123"/>
      <c r="AM11" s="123"/>
      <c r="AN11" s="123"/>
      <c r="AO11" s="123"/>
      <c r="AP11" s="123"/>
    </row>
    <row r="12" spans="2:42" s="112" customFormat="1" ht="12.75" customHeight="1" x14ac:dyDescent="0.25">
      <c r="B12" s="124"/>
      <c r="C12" s="124"/>
      <c r="D12" s="124"/>
      <c r="E12" s="124"/>
      <c r="F12" s="124"/>
      <c r="G12" s="124"/>
      <c r="H12" s="124"/>
      <c r="I12" s="124"/>
      <c r="J12" s="124"/>
      <c r="AE12" s="116"/>
      <c r="AF12" s="116"/>
      <c r="AG12" s="116"/>
      <c r="AH12" s="122"/>
      <c r="AI12" s="123"/>
      <c r="AJ12" s="123"/>
      <c r="AK12" s="123"/>
      <c r="AL12" s="123"/>
      <c r="AM12" s="123"/>
      <c r="AN12" s="123"/>
      <c r="AO12" s="123"/>
      <c r="AP12" s="123"/>
    </row>
    <row r="13" spans="2:42" ht="21.75" customHeight="1" x14ac:dyDescent="0.3">
      <c r="B13" s="112" t="s">
        <v>54</v>
      </c>
      <c r="C13" s="125">
        <v>1</v>
      </c>
      <c r="E13" s="126"/>
      <c r="G13" s="127" t="s">
        <v>55</v>
      </c>
      <c r="H13" s="125">
        <v>1</v>
      </c>
      <c r="I13" s="128"/>
      <c r="J13" s="129"/>
      <c r="K13" s="129"/>
      <c r="AI13" s="130"/>
    </row>
    <row r="14" spans="2:42" ht="21.75" customHeight="1" x14ac:dyDescent="0.25">
      <c r="B14" s="112" t="s">
        <v>56</v>
      </c>
      <c r="C14" s="125">
        <v>0</v>
      </c>
      <c r="E14" s="126"/>
      <c r="G14" s="127" t="s">
        <v>57</v>
      </c>
      <c r="H14" s="125">
        <v>0</v>
      </c>
      <c r="I14" s="128"/>
      <c r="J14" s="129"/>
      <c r="K14" s="129"/>
      <c r="AJ14" s="15"/>
      <c r="AK14" s="15"/>
      <c r="AL14" s="15"/>
      <c r="AM14" s="15"/>
      <c r="AN14" s="15"/>
      <c r="AO14" s="15"/>
    </row>
    <row r="15" spans="2:42" ht="22.5" customHeight="1" x14ac:dyDescent="0.25">
      <c r="C15" s="112"/>
      <c r="D15" s="117"/>
      <c r="E15" s="131"/>
      <c r="F15" s="131"/>
      <c r="G15" s="131"/>
      <c r="H15" s="131"/>
      <c r="AI15" s="95"/>
    </row>
    <row r="16" spans="2:42" ht="36.75" customHeight="1" x14ac:dyDescent="0.25">
      <c r="B16" s="132" t="s">
        <v>58</v>
      </c>
      <c r="C16" s="133" t="s">
        <v>59</v>
      </c>
      <c r="D16" s="134" t="s">
        <v>60</v>
      </c>
      <c r="E16" s="135"/>
      <c r="F16" s="136" t="s">
        <v>61</v>
      </c>
      <c r="G16" s="136" t="s">
        <v>62</v>
      </c>
      <c r="H16" s="136" t="s">
        <v>63</v>
      </c>
      <c r="I16" s="136" t="s">
        <v>64</v>
      </c>
      <c r="J16" s="137" t="s">
        <v>65</v>
      </c>
      <c r="AI16" s="95"/>
    </row>
    <row r="17" spans="1:41" ht="23.25" customHeight="1" x14ac:dyDescent="0.25">
      <c r="B17" s="138" t="s">
        <v>66</v>
      </c>
      <c r="C17" s="139">
        <v>110</v>
      </c>
      <c r="D17" s="139">
        <f>C$13*H$13</f>
        <v>1</v>
      </c>
      <c r="E17" s="140"/>
      <c r="F17" s="141">
        <f>ROUNDUP(((C17*D17)/60),0)</f>
        <v>2</v>
      </c>
      <c r="G17" s="142"/>
      <c r="H17" s="143"/>
      <c r="I17" s="143"/>
      <c r="J17" s="144"/>
      <c r="K17" s="112" t="s">
        <v>67</v>
      </c>
      <c r="AI17" s="145"/>
      <c r="AJ17" s="146"/>
      <c r="AK17" s="146"/>
      <c r="AL17" s="146"/>
      <c r="AM17" s="146"/>
      <c r="AN17" s="146"/>
      <c r="AO17" s="146"/>
    </row>
    <row r="18" spans="1:41" s="7" customFormat="1" ht="23.25" customHeight="1" x14ac:dyDescent="0.25">
      <c r="A18" s="107"/>
      <c r="B18" s="147" t="s">
        <v>68</v>
      </c>
      <c r="C18" s="139">
        <v>140</v>
      </c>
      <c r="D18" s="139">
        <f t="shared" ref="D18:D20" si="0">C$13*H$13</f>
        <v>1</v>
      </c>
      <c r="E18" s="148"/>
      <c r="F18" s="143"/>
      <c r="G18" s="149">
        <f>ROUNDUP(((C18*D18)/60),0)</f>
        <v>3</v>
      </c>
      <c r="H18" s="143"/>
      <c r="I18" s="143"/>
      <c r="J18" s="144"/>
      <c r="K18" s="112" t="s">
        <v>69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10"/>
      <c r="AF18" s="110"/>
      <c r="AG18" s="110"/>
      <c r="AH18" s="95"/>
      <c r="AI18" s="150"/>
      <c r="AJ18" s="150"/>
      <c r="AK18" s="150"/>
      <c r="AL18" s="150"/>
      <c r="AM18" s="150"/>
      <c r="AN18" s="150"/>
      <c r="AO18" s="150"/>
    </row>
    <row r="19" spans="1:41" s="7" customFormat="1" ht="23.25" customHeight="1" x14ac:dyDescent="0.25">
      <c r="A19" s="107"/>
      <c r="B19" s="138" t="s">
        <v>70</v>
      </c>
      <c r="C19" s="139">
        <v>170</v>
      </c>
      <c r="D19" s="139">
        <f t="shared" si="0"/>
        <v>1</v>
      </c>
      <c r="E19" s="148"/>
      <c r="F19" s="143"/>
      <c r="G19" s="142"/>
      <c r="H19" s="141">
        <f>ROUNDUP(((C19*D19)/60),0)</f>
        <v>3</v>
      </c>
      <c r="I19" s="143"/>
      <c r="J19" s="144"/>
      <c r="K19" s="112" t="s">
        <v>71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10"/>
      <c r="AF19" s="110"/>
      <c r="AG19" s="110"/>
      <c r="AH19" s="95"/>
      <c r="AI19" s="150"/>
      <c r="AJ19" s="150"/>
      <c r="AK19" s="150"/>
      <c r="AL19" s="150"/>
      <c r="AM19" s="150"/>
      <c r="AN19" s="150"/>
      <c r="AO19" s="150"/>
    </row>
    <row r="20" spans="1:41" s="7" customFormat="1" ht="23.25" customHeight="1" x14ac:dyDescent="0.25">
      <c r="A20" s="107"/>
      <c r="B20" s="138" t="s">
        <v>72</v>
      </c>
      <c r="C20" s="139">
        <v>230</v>
      </c>
      <c r="D20" s="139">
        <f t="shared" si="0"/>
        <v>1</v>
      </c>
      <c r="E20" s="148"/>
      <c r="F20" s="143"/>
      <c r="G20" s="142"/>
      <c r="H20" s="143"/>
      <c r="I20" s="141">
        <f>ROUNDUP(((C20*D20)/60),0)</f>
        <v>4</v>
      </c>
      <c r="J20" s="144"/>
      <c r="K20" s="112" t="s">
        <v>73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10"/>
      <c r="AF20" s="110"/>
      <c r="AG20" s="110"/>
      <c r="AH20" s="95"/>
      <c r="AI20" s="150"/>
      <c r="AJ20" s="151"/>
      <c r="AK20" s="151"/>
      <c r="AL20" s="151"/>
      <c r="AM20" s="151"/>
      <c r="AN20" s="151"/>
      <c r="AO20" s="151"/>
    </row>
    <row r="21" spans="1:41" s="7" customFormat="1" ht="23.25" customHeight="1" x14ac:dyDescent="0.25">
      <c r="A21" s="110"/>
      <c r="B21" s="138" t="s">
        <v>74</v>
      </c>
      <c r="C21" s="202">
        <v>200</v>
      </c>
      <c r="D21" s="139">
        <f>C$13*H$13</f>
        <v>1</v>
      </c>
      <c r="E21" s="148"/>
      <c r="F21" s="143"/>
      <c r="G21" s="142"/>
      <c r="H21" s="143"/>
      <c r="I21" s="143"/>
      <c r="J21" s="152">
        <f>ROUNDUP(((C21*D21)/60),0)</f>
        <v>4</v>
      </c>
      <c r="K21" s="107" t="s">
        <v>82</v>
      </c>
      <c r="L21" s="107"/>
      <c r="M21" s="107"/>
      <c r="N21" s="107"/>
      <c r="O21" s="185"/>
      <c r="P21" s="185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10"/>
      <c r="AF21" s="110"/>
      <c r="AG21" s="110"/>
      <c r="AH21" s="95"/>
      <c r="AI21" s="150"/>
      <c r="AJ21" s="151"/>
      <c r="AK21" s="151"/>
      <c r="AL21" s="151"/>
      <c r="AM21" s="151"/>
      <c r="AN21" s="151"/>
      <c r="AO21" s="151"/>
    </row>
    <row r="22" spans="1:41" s="7" customFormat="1" ht="23.25" customHeight="1" x14ac:dyDescent="0.25">
      <c r="A22" s="107"/>
      <c r="B22" s="138" t="s">
        <v>75</v>
      </c>
      <c r="C22" s="139">
        <v>75</v>
      </c>
      <c r="D22" s="139">
        <f>H14</f>
        <v>0</v>
      </c>
      <c r="E22" s="148"/>
      <c r="F22" s="141">
        <f t="shared" ref="F22:J23" si="1">ROUNDUP((($C22*$D22)/60),0)</f>
        <v>0</v>
      </c>
      <c r="G22" s="149">
        <f t="shared" si="1"/>
        <v>0</v>
      </c>
      <c r="H22" s="141">
        <f t="shared" si="1"/>
        <v>0</v>
      </c>
      <c r="I22" s="141">
        <f t="shared" si="1"/>
        <v>0</v>
      </c>
      <c r="J22" s="152">
        <f t="shared" si="1"/>
        <v>0</v>
      </c>
      <c r="K22" s="153" t="s">
        <v>76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10"/>
      <c r="AF22" s="110"/>
      <c r="AG22" s="110"/>
      <c r="AH22" s="95"/>
      <c r="AI22" s="150"/>
      <c r="AJ22" s="151"/>
      <c r="AK22" s="151"/>
      <c r="AL22" s="151"/>
      <c r="AM22" s="151"/>
      <c r="AN22" s="151"/>
      <c r="AO22" s="151"/>
    </row>
    <row r="23" spans="1:41" s="7" customFormat="1" ht="23.25" customHeight="1" x14ac:dyDescent="0.25">
      <c r="A23" s="107"/>
      <c r="B23" s="154" t="s">
        <v>77</v>
      </c>
      <c r="C23" s="155">
        <v>40</v>
      </c>
      <c r="D23" s="155">
        <f>C14</f>
        <v>0</v>
      </c>
      <c r="E23" s="156"/>
      <c r="F23" s="157">
        <f t="shared" si="1"/>
        <v>0</v>
      </c>
      <c r="G23" s="158">
        <f t="shared" si="1"/>
        <v>0</v>
      </c>
      <c r="H23" s="157">
        <f t="shared" si="1"/>
        <v>0</v>
      </c>
      <c r="I23" s="157">
        <f t="shared" si="1"/>
        <v>0</v>
      </c>
      <c r="J23" s="159">
        <f t="shared" si="1"/>
        <v>0</v>
      </c>
      <c r="K23" s="153" t="s">
        <v>78</v>
      </c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10"/>
      <c r="AF23" s="110"/>
      <c r="AG23" s="110"/>
      <c r="AH23" s="95"/>
      <c r="AI23" s="150"/>
      <c r="AJ23" s="151"/>
      <c r="AK23" s="151"/>
      <c r="AL23" s="151"/>
      <c r="AM23" s="151"/>
      <c r="AN23" s="151"/>
      <c r="AO23" s="151"/>
    </row>
    <row r="24" spans="1:41" s="171" customFormat="1" ht="36.75" customHeight="1" x14ac:dyDescent="0.35">
      <c r="A24" s="160"/>
      <c r="B24" s="161"/>
      <c r="C24" s="162"/>
      <c r="D24" s="163" t="s">
        <v>79</v>
      </c>
      <c r="E24" s="164"/>
      <c r="F24" s="165">
        <f>SUM(F17:F23)+2</f>
        <v>4</v>
      </c>
      <c r="G24" s="164">
        <f t="shared" ref="G24:J24" si="2">SUM(G17:G23)+2</f>
        <v>5</v>
      </c>
      <c r="H24" s="165">
        <f t="shared" si="2"/>
        <v>5</v>
      </c>
      <c r="I24" s="165">
        <f t="shared" si="2"/>
        <v>6</v>
      </c>
      <c r="J24" s="166">
        <f t="shared" si="2"/>
        <v>6</v>
      </c>
      <c r="K24" s="201" t="s">
        <v>81</v>
      </c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7"/>
      <c r="AF24" s="167"/>
      <c r="AG24" s="167"/>
      <c r="AH24" s="168"/>
      <c r="AI24" s="169"/>
      <c r="AJ24" s="170"/>
      <c r="AK24" s="170"/>
      <c r="AL24" s="170"/>
      <c r="AM24" s="170"/>
      <c r="AN24" s="170"/>
      <c r="AO24" s="170"/>
    </row>
    <row r="25" spans="1:41" s="7" customFormat="1" ht="22.5" customHeight="1" x14ac:dyDescent="0.25">
      <c r="A25" s="107"/>
      <c r="B25" s="116"/>
      <c r="C25" s="172"/>
      <c r="D25" s="187"/>
      <c r="E25" s="188"/>
      <c r="F25" s="189"/>
      <c r="G25" s="193"/>
      <c r="H25" s="190"/>
      <c r="I25" s="190"/>
      <c r="J25" s="190"/>
      <c r="K25" s="190"/>
      <c r="L25" s="190"/>
      <c r="M25" s="190"/>
      <c r="N25" s="110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10"/>
      <c r="AF25" s="110"/>
      <c r="AG25" s="110"/>
      <c r="AH25" s="95"/>
      <c r="AI25" s="150"/>
      <c r="AJ25" s="151"/>
      <c r="AK25" s="151"/>
      <c r="AL25" s="151"/>
      <c r="AM25" s="151"/>
      <c r="AN25" s="151"/>
      <c r="AO25" s="151"/>
    </row>
    <row r="26" spans="1:41" s="7" customFormat="1" ht="22.5" customHeight="1" x14ac:dyDescent="0.25">
      <c r="A26" s="107"/>
      <c r="B26" s="116"/>
      <c r="C26" s="172"/>
      <c r="D26" s="187"/>
      <c r="E26" s="188"/>
      <c r="F26" s="189"/>
      <c r="G26" s="193"/>
      <c r="H26" s="190"/>
      <c r="I26" s="190"/>
      <c r="J26" s="190"/>
      <c r="K26" s="190"/>
      <c r="L26" s="190"/>
      <c r="M26" s="190"/>
      <c r="N26" s="110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0"/>
      <c r="AF26" s="110"/>
      <c r="AG26" s="110"/>
      <c r="AH26" s="95"/>
      <c r="AI26" s="150"/>
      <c r="AJ26" s="151"/>
      <c r="AK26" s="151"/>
      <c r="AL26" s="151"/>
      <c r="AM26" s="151"/>
      <c r="AN26" s="151"/>
      <c r="AO26" s="151"/>
    </row>
    <row r="27" spans="1:41" s="7" customFormat="1" ht="22.5" customHeight="1" x14ac:dyDescent="0.25">
      <c r="A27" s="107"/>
      <c r="B27" s="191" t="s">
        <v>13</v>
      </c>
      <c r="C27" s="192"/>
      <c r="D27" s="192"/>
      <c r="F27" s="189"/>
      <c r="G27" s="194"/>
      <c r="H27" s="189"/>
      <c r="I27" s="189"/>
      <c r="J27" s="189"/>
      <c r="K27" s="190"/>
      <c r="L27" s="190"/>
      <c r="M27" s="190"/>
      <c r="N27" s="110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10"/>
      <c r="AF27" s="110"/>
      <c r="AG27" s="110"/>
      <c r="AH27" s="95"/>
      <c r="AI27" s="150"/>
      <c r="AJ27" s="151"/>
      <c r="AK27" s="151"/>
      <c r="AL27" s="151"/>
      <c r="AM27" s="151"/>
      <c r="AN27" s="151"/>
      <c r="AO27" s="151"/>
    </row>
    <row r="28" spans="1:41" s="7" customFormat="1" ht="22.5" customHeight="1" x14ac:dyDescent="0.25">
      <c r="A28" s="107"/>
      <c r="B28" s="21"/>
      <c r="C28" s="21" t="s">
        <v>27</v>
      </c>
      <c r="D28" s="21" t="s">
        <v>80</v>
      </c>
      <c r="F28" s="189"/>
      <c r="G28" s="194"/>
      <c r="H28" s="189"/>
      <c r="I28" s="189"/>
      <c r="J28" s="189"/>
      <c r="K28" s="190"/>
      <c r="L28" s="190"/>
      <c r="M28" s="190"/>
      <c r="N28" s="110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10"/>
      <c r="AF28" s="110"/>
      <c r="AG28" s="110"/>
      <c r="AH28" s="95"/>
      <c r="AI28" s="150"/>
      <c r="AJ28" s="151"/>
      <c r="AK28" s="151"/>
      <c r="AL28" s="151"/>
      <c r="AM28" s="151"/>
      <c r="AN28" s="151"/>
      <c r="AO28" s="151"/>
    </row>
    <row r="29" spans="1:41" s="7" customFormat="1" ht="22.5" customHeight="1" x14ac:dyDescent="0.3">
      <c r="A29" s="107"/>
      <c r="B29" s="200" t="s">
        <v>19</v>
      </c>
      <c r="C29" s="195">
        <f>'20181101'!E20</f>
        <v>12</v>
      </c>
      <c r="D29" s="195">
        <f>'20181101'!E$30</f>
        <v>25</v>
      </c>
      <c r="E29" s="196"/>
      <c r="F29" s="197">
        <f>F$24*$C29+$D29</f>
        <v>73</v>
      </c>
      <c r="G29" s="198">
        <f>G$24*$C29+$D29</f>
        <v>85</v>
      </c>
      <c r="H29" s="197">
        <f t="shared" ref="H29:J35" si="3">H$24*$C29+$D29</f>
        <v>85</v>
      </c>
      <c r="I29" s="197">
        <f t="shared" si="3"/>
        <v>97</v>
      </c>
      <c r="J29" s="197">
        <f t="shared" si="3"/>
        <v>97</v>
      </c>
      <c r="K29" s="190"/>
      <c r="L29" s="190"/>
      <c r="M29" s="190"/>
      <c r="N29" s="110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10"/>
      <c r="AF29" s="110"/>
      <c r="AG29" s="110"/>
      <c r="AH29" s="95"/>
      <c r="AI29" s="150"/>
      <c r="AJ29" s="151"/>
      <c r="AK29" s="151"/>
      <c r="AL29" s="151"/>
      <c r="AM29" s="151"/>
      <c r="AN29" s="151"/>
      <c r="AO29" s="151"/>
    </row>
    <row r="30" spans="1:41" s="7" customFormat="1" ht="22.5" customHeight="1" x14ac:dyDescent="0.3">
      <c r="A30" s="107"/>
      <c r="B30" s="200" t="s">
        <v>20</v>
      </c>
      <c r="C30" s="195">
        <f>'20181101'!F20</f>
        <v>8</v>
      </c>
      <c r="D30" s="195">
        <f>'20181101'!F$30</f>
        <v>25</v>
      </c>
      <c r="E30" s="196"/>
      <c r="F30" s="197">
        <f t="shared" ref="F30:G35" si="4">F$24*$C30+$D30</f>
        <v>57</v>
      </c>
      <c r="G30" s="198">
        <f t="shared" si="4"/>
        <v>65</v>
      </c>
      <c r="H30" s="197">
        <f t="shared" si="3"/>
        <v>65</v>
      </c>
      <c r="I30" s="197">
        <f t="shared" si="3"/>
        <v>73</v>
      </c>
      <c r="J30" s="197">
        <f t="shared" si="3"/>
        <v>73</v>
      </c>
      <c r="K30" s="190"/>
      <c r="L30" s="190"/>
      <c r="M30" s="190"/>
      <c r="N30" s="110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10"/>
      <c r="AF30" s="110"/>
      <c r="AG30" s="110"/>
      <c r="AH30" s="95"/>
      <c r="AI30" s="150"/>
      <c r="AJ30" s="151"/>
      <c r="AK30" s="151"/>
      <c r="AL30" s="151"/>
      <c r="AM30" s="151"/>
      <c r="AN30" s="151"/>
      <c r="AO30" s="151"/>
    </row>
    <row r="31" spans="1:41" s="7" customFormat="1" ht="22.5" customHeight="1" x14ac:dyDescent="0.3">
      <c r="A31" s="107"/>
      <c r="B31" s="200" t="s">
        <v>21</v>
      </c>
      <c r="C31" s="195">
        <f>'20181101'!G20</f>
        <v>8</v>
      </c>
      <c r="D31" s="195">
        <f>'20181101'!G$30</f>
        <v>25</v>
      </c>
      <c r="E31" s="196"/>
      <c r="F31" s="197">
        <f t="shared" si="4"/>
        <v>57</v>
      </c>
      <c r="G31" s="198">
        <f t="shared" si="4"/>
        <v>65</v>
      </c>
      <c r="H31" s="197">
        <f t="shared" si="3"/>
        <v>65</v>
      </c>
      <c r="I31" s="197">
        <f t="shared" si="3"/>
        <v>73</v>
      </c>
      <c r="J31" s="197">
        <f t="shared" si="3"/>
        <v>73</v>
      </c>
      <c r="K31" s="190"/>
      <c r="L31" s="190"/>
      <c r="M31" s="190"/>
      <c r="N31" s="110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10"/>
      <c r="AF31" s="110"/>
      <c r="AG31" s="110"/>
      <c r="AH31" s="38"/>
      <c r="AI31" s="150"/>
      <c r="AJ31" s="151"/>
      <c r="AK31" s="151"/>
      <c r="AL31" s="151"/>
      <c r="AM31" s="151"/>
      <c r="AN31" s="151"/>
      <c r="AO31" s="151"/>
    </row>
    <row r="32" spans="1:41" s="7" customFormat="1" ht="22.5" customHeight="1" x14ac:dyDescent="0.3">
      <c r="A32" s="107"/>
      <c r="B32" s="200" t="s">
        <v>22</v>
      </c>
      <c r="C32" s="195">
        <f>'20181101'!H20</f>
        <v>11.25</v>
      </c>
      <c r="D32" s="195">
        <f>'20181101'!H$30</f>
        <v>25</v>
      </c>
      <c r="E32" s="196"/>
      <c r="F32" s="197">
        <f t="shared" si="4"/>
        <v>70</v>
      </c>
      <c r="G32" s="198">
        <f t="shared" si="4"/>
        <v>81.25</v>
      </c>
      <c r="H32" s="197">
        <f t="shared" si="3"/>
        <v>81.25</v>
      </c>
      <c r="I32" s="197">
        <f t="shared" si="3"/>
        <v>92.5</v>
      </c>
      <c r="J32" s="197">
        <f t="shared" si="3"/>
        <v>92.5</v>
      </c>
      <c r="K32" s="190"/>
      <c r="L32" s="190"/>
      <c r="M32" s="190"/>
      <c r="N32" s="110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0"/>
      <c r="AF32" s="110"/>
      <c r="AG32" s="110"/>
      <c r="AH32" s="38"/>
      <c r="AI32" s="150"/>
      <c r="AJ32" s="151"/>
      <c r="AK32" s="151"/>
      <c r="AL32" s="151"/>
      <c r="AM32" s="151"/>
      <c r="AN32" s="151"/>
      <c r="AO32" s="151"/>
    </row>
    <row r="33" spans="1:42" s="7" customFormat="1" ht="22.5" customHeight="1" x14ac:dyDescent="0.3">
      <c r="A33" s="107"/>
      <c r="B33" s="200" t="s">
        <v>23</v>
      </c>
      <c r="C33" s="195">
        <f>'20181101'!I20</f>
        <v>13.5</v>
      </c>
      <c r="D33" s="195">
        <f>'20181101'!I$30</f>
        <v>25</v>
      </c>
      <c r="E33" s="196"/>
      <c r="F33" s="197">
        <f t="shared" si="4"/>
        <v>79</v>
      </c>
      <c r="G33" s="198">
        <f t="shared" si="4"/>
        <v>92.5</v>
      </c>
      <c r="H33" s="197">
        <f t="shared" si="3"/>
        <v>92.5</v>
      </c>
      <c r="I33" s="197">
        <f t="shared" si="3"/>
        <v>106</v>
      </c>
      <c r="J33" s="197">
        <f t="shared" si="3"/>
        <v>106</v>
      </c>
      <c r="K33" s="190"/>
      <c r="L33" s="190"/>
      <c r="M33" s="190"/>
      <c r="N33" s="110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10"/>
      <c r="AF33" s="110"/>
      <c r="AG33" s="110"/>
      <c r="AH33" s="38"/>
      <c r="AI33" s="150"/>
      <c r="AJ33" s="151"/>
      <c r="AK33" s="151"/>
      <c r="AL33" s="151"/>
      <c r="AM33" s="151"/>
      <c r="AN33" s="151"/>
      <c r="AO33" s="151"/>
    </row>
    <row r="34" spans="1:42" ht="22.5" customHeight="1" x14ac:dyDescent="0.3">
      <c r="B34" s="200" t="s">
        <v>24</v>
      </c>
      <c r="C34" s="195">
        <f>'20181101'!J20</f>
        <v>13.5</v>
      </c>
      <c r="D34" s="195">
        <f>'20181101'!J$30</f>
        <v>25</v>
      </c>
      <c r="E34" s="199"/>
      <c r="F34" s="197">
        <f t="shared" si="4"/>
        <v>79</v>
      </c>
      <c r="G34" s="198">
        <f t="shared" si="4"/>
        <v>92.5</v>
      </c>
      <c r="H34" s="197">
        <f t="shared" si="3"/>
        <v>92.5</v>
      </c>
      <c r="I34" s="197">
        <f t="shared" si="3"/>
        <v>106</v>
      </c>
      <c r="J34" s="197">
        <f t="shared" si="3"/>
        <v>106</v>
      </c>
      <c r="K34" s="190"/>
      <c r="L34" s="190"/>
      <c r="M34" s="190"/>
      <c r="N34" s="110"/>
      <c r="AH34" s="38"/>
      <c r="AI34" s="150"/>
      <c r="AJ34" s="151"/>
      <c r="AK34" s="151"/>
      <c r="AL34" s="151"/>
      <c r="AM34" s="151"/>
      <c r="AN34" s="151"/>
      <c r="AO34" s="151"/>
    </row>
    <row r="35" spans="1:42" ht="22.5" customHeight="1" x14ac:dyDescent="0.3">
      <c r="B35" s="200" t="s">
        <v>25</v>
      </c>
      <c r="C35" s="195">
        <f>'20181101'!K20</f>
        <v>13.5</v>
      </c>
      <c r="D35" s="195">
        <f>'20181101'!K$30</f>
        <v>25</v>
      </c>
      <c r="E35" s="199"/>
      <c r="F35" s="197">
        <f t="shared" si="4"/>
        <v>79</v>
      </c>
      <c r="G35" s="198">
        <f t="shared" si="4"/>
        <v>92.5</v>
      </c>
      <c r="H35" s="197">
        <f t="shared" si="3"/>
        <v>92.5</v>
      </c>
      <c r="I35" s="197">
        <f t="shared" si="3"/>
        <v>106</v>
      </c>
      <c r="J35" s="197">
        <f t="shared" si="3"/>
        <v>106</v>
      </c>
      <c r="K35" s="173"/>
      <c r="AH35" s="38"/>
      <c r="AI35" s="150"/>
      <c r="AJ35" s="151"/>
      <c r="AK35" s="151"/>
      <c r="AL35" s="151"/>
      <c r="AM35" s="151"/>
      <c r="AN35" s="151"/>
      <c r="AO35" s="151"/>
    </row>
    <row r="36" spans="1:42" ht="22.5" customHeight="1" x14ac:dyDescent="0.25">
      <c r="B36" s="116"/>
      <c r="C36" s="172"/>
      <c r="D36" s="177"/>
      <c r="E36" s="178"/>
      <c r="F36" s="179"/>
      <c r="G36" s="180"/>
      <c r="H36" s="179"/>
      <c r="I36" s="179"/>
      <c r="J36" s="179"/>
      <c r="K36" s="173"/>
      <c r="AH36" s="38"/>
      <c r="AI36" s="150"/>
      <c r="AJ36" s="151"/>
      <c r="AK36" s="151"/>
      <c r="AL36" s="151"/>
      <c r="AM36" s="151"/>
      <c r="AN36" s="151"/>
      <c r="AO36" s="151"/>
    </row>
    <row r="37" spans="1:42" ht="22.5" customHeight="1" x14ac:dyDescent="0.25">
      <c r="B37" s="116"/>
      <c r="C37" s="172"/>
      <c r="D37" s="172"/>
      <c r="E37" s="116"/>
      <c r="F37" s="39"/>
      <c r="G37" s="181"/>
      <c r="H37" s="181"/>
      <c r="I37" s="181"/>
      <c r="J37" s="181"/>
      <c r="K37" s="173"/>
      <c r="AH37" s="38"/>
      <c r="AI37" s="150"/>
      <c r="AJ37" s="151"/>
      <c r="AK37" s="151"/>
      <c r="AL37" s="151"/>
      <c r="AM37" s="151"/>
      <c r="AN37" s="151"/>
      <c r="AO37" s="151"/>
    </row>
    <row r="38" spans="1:42" ht="22.5" customHeight="1" x14ac:dyDescent="0.25">
      <c r="B38" s="182"/>
      <c r="C38" s="116"/>
      <c r="D38" s="174"/>
      <c r="E38" s="174"/>
      <c r="F38" s="174"/>
      <c r="G38" s="174"/>
      <c r="H38" s="174"/>
      <c r="I38" s="174"/>
      <c r="J38" s="174"/>
      <c r="K38" s="110"/>
      <c r="L38" s="110"/>
      <c r="M38" s="110"/>
      <c r="N38" s="110"/>
      <c r="AH38" s="38"/>
      <c r="AI38" s="150"/>
      <c r="AJ38" s="151"/>
      <c r="AK38" s="151"/>
      <c r="AL38" s="151"/>
      <c r="AM38" s="151"/>
      <c r="AN38" s="151"/>
      <c r="AO38" s="151"/>
    </row>
    <row r="39" spans="1:42" ht="22.5" customHeight="1" x14ac:dyDescent="0.3">
      <c r="B39" s="16" t="s">
        <v>42</v>
      </c>
      <c r="C39" s="192"/>
      <c r="D39" s="192"/>
      <c r="E39" s="175"/>
      <c r="F39" s="176"/>
      <c r="G39" s="176"/>
      <c r="H39" s="176"/>
      <c r="I39" s="176"/>
      <c r="J39" s="176"/>
      <c r="K39" s="110"/>
      <c r="L39" s="110"/>
      <c r="M39" s="110"/>
      <c r="N39" s="110"/>
      <c r="AI39" s="150"/>
      <c r="AJ39" s="151"/>
      <c r="AK39" s="151"/>
      <c r="AL39" s="151"/>
      <c r="AM39" s="151"/>
      <c r="AN39" s="151"/>
      <c r="AO39" s="151"/>
    </row>
    <row r="40" spans="1:42" ht="22.5" customHeight="1" x14ac:dyDescent="0.25">
      <c r="B40" s="21"/>
      <c r="C40" s="21" t="s">
        <v>27</v>
      </c>
      <c r="D40" s="21" t="s">
        <v>80</v>
      </c>
      <c r="E40" s="178"/>
      <c r="F40" s="179"/>
      <c r="G40" s="180"/>
      <c r="H40" s="179"/>
      <c r="I40" s="179"/>
      <c r="J40" s="179"/>
      <c r="K40" s="110"/>
      <c r="L40" s="183"/>
      <c r="M40" s="110"/>
      <c r="N40" s="110"/>
      <c r="AI40" s="150"/>
      <c r="AJ40" s="151"/>
      <c r="AK40" s="151"/>
      <c r="AL40" s="151"/>
      <c r="AM40" s="151"/>
      <c r="AN40" s="151"/>
      <c r="AO40" s="151"/>
    </row>
    <row r="41" spans="1:42" ht="22.5" customHeight="1" x14ac:dyDescent="0.3">
      <c r="B41" s="200" t="s">
        <v>19</v>
      </c>
      <c r="C41" s="195">
        <f>'20181101'!E$50</f>
        <v>24</v>
      </c>
      <c r="D41" s="195">
        <f>'20181101'!E60</f>
        <v>25</v>
      </c>
      <c r="E41" s="196"/>
      <c r="F41" s="197">
        <f t="shared" ref="F41:G43" si="5">F$24*$C41+$D41</f>
        <v>121</v>
      </c>
      <c r="G41" s="198">
        <f t="shared" si="5"/>
        <v>145</v>
      </c>
      <c r="H41" s="197">
        <f t="shared" ref="H41:J47" si="6">H$24*$C41+$D41</f>
        <v>145</v>
      </c>
      <c r="I41" s="197">
        <f t="shared" si="6"/>
        <v>169</v>
      </c>
      <c r="J41" s="197">
        <f t="shared" si="6"/>
        <v>169</v>
      </c>
      <c r="K41" s="110"/>
      <c r="L41" s="183"/>
      <c r="M41" s="110"/>
      <c r="N41" s="110"/>
      <c r="AI41" s="150"/>
      <c r="AJ41" s="151"/>
      <c r="AK41" s="151"/>
      <c r="AL41" s="151"/>
      <c r="AM41" s="151"/>
      <c r="AN41" s="151"/>
      <c r="AO41" s="151"/>
    </row>
    <row r="42" spans="1:42" ht="22.5" customHeight="1" x14ac:dyDescent="0.3">
      <c r="B42" s="200" t="s">
        <v>20</v>
      </c>
      <c r="C42" s="195">
        <f>'20181101'!F$50</f>
        <v>16</v>
      </c>
      <c r="D42" s="195">
        <f>'20181101'!F60</f>
        <v>25</v>
      </c>
      <c r="E42" s="196"/>
      <c r="F42" s="197">
        <f t="shared" si="5"/>
        <v>89</v>
      </c>
      <c r="G42" s="198">
        <f t="shared" si="5"/>
        <v>105</v>
      </c>
      <c r="H42" s="197">
        <f t="shared" si="6"/>
        <v>105</v>
      </c>
      <c r="I42" s="197">
        <f t="shared" si="6"/>
        <v>121</v>
      </c>
      <c r="J42" s="197">
        <f t="shared" si="6"/>
        <v>121</v>
      </c>
      <c r="K42" s="110"/>
      <c r="L42" s="110"/>
      <c r="M42" s="110"/>
      <c r="N42" s="110"/>
      <c r="AI42" s="150"/>
      <c r="AJ42" s="151"/>
      <c r="AK42" s="151"/>
      <c r="AL42" s="151"/>
      <c r="AM42" s="151"/>
      <c r="AN42" s="151"/>
      <c r="AO42" s="151"/>
    </row>
    <row r="43" spans="1:42" ht="22.5" customHeight="1" x14ac:dyDescent="0.3">
      <c r="B43" s="200" t="s">
        <v>21</v>
      </c>
      <c r="C43" s="195">
        <f>'20181101'!G$50</f>
        <v>16</v>
      </c>
      <c r="D43" s="195">
        <f>'20181101'!G60</f>
        <v>25</v>
      </c>
      <c r="E43" s="196"/>
      <c r="F43" s="197">
        <f t="shared" si="5"/>
        <v>89</v>
      </c>
      <c r="G43" s="198">
        <f t="shared" si="5"/>
        <v>105</v>
      </c>
      <c r="H43" s="197">
        <f>H$24*$C43+$D43</f>
        <v>105</v>
      </c>
      <c r="I43" s="197">
        <f>I$24*$C43+$D43</f>
        <v>121</v>
      </c>
      <c r="J43" s="197">
        <f t="shared" si="6"/>
        <v>121</v>
      </c>
      <c r="K43" s="110"/>
      <c r="L43" s="110"/>
      <c r="M43" s="110"/>
      <c r="N43" s="110"/>
      <c r="AI43" s="150"/>
      <c r="AJ43" s="151"/>
      <c r="AK43" s="151"/>
      <c r="AL43" s="151"/>
      <c r="AM43" s="151"/>
      <c r="AN43" s="151"/>
      <c r="AO43" s="151"/>
    </row>
    <row r="44" spans="1:42" ht="22.5" customHeight="1" x14ac:dyDescent="0.3">
      <c r="B44" s="200" t="s">
        <v>22</v>
      </c>
      <c r="C44" s="195">
        <f>'20181101'!H$50</f>
        <v>22.5</v>
      </c>
      <c r="D44" s="195">
        <f>'20181101'!H60</f>
        <v>25</v>
      </c>
      <c r="E44" s="196"/>
      <c r="F44" s="197">
        <f>F$24*$C44+$D44</f>
        <v>115</v>
      </c>
      <c r="G44" s="198">
        <f t="shared" ref="F44:G47" si="7">G$24*$C44+$D44</f>
        <v>137.5</v>
      </c>
      <c r="H44" s="197">
        <f>H$24*$C44+$D44</f>
        <v>137.5</v>
      </c>
      <c r="I44" s="197">
        <f>I$24*$C44+$D44</f>
        <v>160</v>
      </c>
      <c r="J44" s="197">
        <f>J$24*$C44+$D44</f>
        <v>160</v>
      </c>
      <c r="K44" s="110"/>
      <c r="L44" s="110"/>
      <c r="M44" s="110"/>
      <c r="N44" s="110"/>
      <c r="AK44" s="106"/>
      <c r="AM44" s="106"/>
      <c r="AO44" s="106"/>
    </row>
    <row r="45" spans="1:42" ht="22.5" customHeight="1" x14ac:dyDescent="0.3">
      <c r="B45" s="200" t="s">
        <v>23</v>
      </c>
      <c r="C45" s="195">
        <f>'20181101'!I$50</f>
        <v>27</v>
      </c>
      <c r="D45" s="195">
        <f>'20181101'!I60</f>
        <v>25</v>
      </c>
      <c r="E45" s="196"/>
      <c r="F45" s="197">
        <f t="shared" si="7"/>
        <v>133</v>
      </c>
      <c r="G45" s="198">
        <f t="shared" si="7"/>
        <v>160</v>
      </c>
      <c r="H45" s="197">
        <f t="shared" si="6"/>
        <v>160</v>
      </c>
      <c r="I45" s="197">
        <f t="shared" si="6"/>
        <v>187</v>
      </c>
      <c r="J45" s="197">
        <f>J$24*$C45+$D45</f>
        <v>187</v>
      </c>
      <c r="K45" s="110"/>
      <c r="L45" s="110"/>
      <c r="M45" s="110"/>
      <c r="N45" s="110"/>
      <c r="AI45" s="145"/>
      <c r="AJ45" s="146"/>
      <c r="AK45" s="146"/>
      <c r="AL45" s="146"/>
      <c r="AM45" s="146"/>
      <c r="AN45" s="146"/>
      <c r="AO45" s="146"/>
    </row>
    <row r="46" spans="1:42" ht="22.5" customHeight="1" x14ac:dyDescent="0.3">
      <c r="B46" s="200" t="s">
        <v>24</v>
      </c>
      <c r="C46" s="195">
        <f>'20181101'!J$50</f>
        <v>27</v>
      </c>
      <c r="D46" s="195">
        <f>'20181101'!J60</f>
        <v>25</v>
      </c>
      <c r="E46" s="199"/>
      <c r="F46" s="197">
        <f t="shared" si="7"/>
        <v>133</v>
      </c>
      <c r="G46" s="198">
        <f t="shared" si="7"/>
        <v>160</v>
      </c>
      <c r="H46" s="197">
        <f t="shared" si="6"/>
        <v>160</v>
      </c>
      <c r="I46" s="197">
        <f t="shared" si="6"/>
        <v>187</v>
      </c>
      <c r="J46" s="197">
        <f t="shared" si="6"/>
        <v>187</v>
      </c>
      <c r="K46" s="110"/>
      <c r="L46" s="110"/>
      <c r="M46" s="110"/>
      <c r="N46" s="110"/>
      <c r="AI46" s="150"/>
      <c r="AJ46" s="150"/>
      <c r="AK46" s="150"/>
      <c r="AL46" s="150"/>
      <c r="AM46" s="150"/>
      <c r="AN46" s="150"/>
      <c r="AO46" s="150"/>
    </row>
    <row r="47" spans="1:42" ht="22.5" customHeight="1" x14ac:dyDescent="0.3">
      <c r="B47" s="200" t="s">
        <v>25</v>
      </c>
      <c r="C47" s="195">
        <f>'20181101'!K$50</f>
        <v>27</v>
      </c>
      <c r="D47" s="195">
        <f>'20181101'!K60</f>
        <v>25</v>
      </c>
      <c r="E47" s="199"/>
      <c r="F47" s="197">
        <f t="shared" si="7"/>
        <v>133</v>
      </c>
      <c r="G47" s="198">
        <f t="shared" si="7"/>
        <v>160</v>
      </c>
      <c r="H47" s="197">
        <f t="shared" si="6"/>
        <v>160</v>
      </c>
      <c r="I47" s="197">
        <f t="shared" si="6"/>
        <v>187</v>
      </c>
      <c r="J47" s="197">
        <f t="shared" si="6"/>
        <v>187</v>
      </c>
      <c r="K47" s="110"/>
      <c r="N47" s="110"/>
      <c r="AI47" s="150"/>
      <c r="AJ47" s="150"/>
      <c r="AK47" s="150"/>
      <c r="AL47" s="150"/>
      <c r="AM47" s="150"/>
      <c r="AN47" s="150"/>
      <c r="AO47" s="150"/>
    </row>
    <row r="48" spans="1:42" s="112" customFormat="1" ht="22.5" customHeight="1" x14ac:dyDescent="0.3">
      <c r="B48" s="107"/>
      <c r="C48" s="107"/>
      <c r="D48" s="175"/>
      <c r="E48" s="175"/>
      <c r="F48" s="176"/>
      <c r="G48" s="176"/>
      <c r="H48" s="176"/>
      <c r="I48" s="176"/>
      <c r="J48" s="176"/>
      <c r="K48" s="110"/>
      <c r="L48" s="107"/>
      <c r="M48" s="107"/>
      <c r="N48" s="110"/>
      <c r="AE48" s="116"/>
      <c r="AF48" s="116"/>
      <c r="AG48" s="116"/>
      <c r="AH48" s="95"/>
      <c r="AI48" s="150"/>
      <c r="AJ48" s="184"/>
      <c r="AK48" s="184"/>
      <c r="AL48" s="184"/>
      <c r="AM48" s="184"/>
      <c r="AN48" s="184"/>
      <c r="AO48" s="184"/>
      <c r="AP48" s="7"/>
    </row>
    <row r="49" spans="1:42" s="112" customFormat="1" ht="22.5" customHeight="1" x14ac:dyDescent="0.25">
      <c r="B49" s="107"/>
      <c r="C49" s="107"/>
      <c r="D49" s="177"/>
      <c r="E49" s="178"/>
      <c r="F49" s="179"/>
      <c r="G49" s="180"/>
      <c r="H49" s="179"/>
      <c r="I49" s="179"/>
      <c r="J49" s="179"/>
      <c r="K49" s="110"/>
      <c r="L49" s="107"/>
      <c r="M49" s="107"/>
      <c r="N49" s="110"/>
      <c r="AE49" s="116"/>
      <c r="AF49" s="116"/>
      <c r="AG49" s="116"/>
      <c r="AH49" s="95"/>
      <c r="AI49" s="150"/>
      <c r="AJ49" s="184"/>
      <c r="AK49" s="184"/>
      <c r="AL49" s="184"/>
      <c r="AM49" s="184"/>
      <c r="AN49" s="184"/>
      <c r="AO49" s="184"/>
      <c r="AP49" s="7"/>
    </row>
    <row r="50" spans="1:42" s="7" customFormat="1" ht="22.5" customHeight="1" x14ac:dyDescent="0.25">
      <c r="A50" s="107"/>
      <c r="B50" s="107"/>
      <c r="C50" s="107"/>
      <c r="D50" s="177"/>
      <c r="E50" s="178"/>
      <c r="F50" s="179"/>
      <c r="G50" s="180"/>
      <c r="H50" s="179"/>
      <c r="I50" s="179"/>
      <c r="J50" s="179"/>
      <c r="K50" s="110"/>
      <c r="L50" s="107"/>
      <c r="M50" s="107"/>
      <c r="N50" s="110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10"/>
      <c r="AF50" s="110"/>
      <c r="AG50" s="110"/>
      <c r="AH50" s="95"/>
      <c r="AI50" s="150"/>
      <c r="AJ50" s="184"/>
      <c r="AK50" s="184"/>
      <c r="AL50" s="184"/>
      <c r="AM50" s="184"/>
      <c r="AN50" s="184"/>
      <c r="AO50" s="184"/>
    </row>
    <row r="51" spans="1:42" s="7" customFormat="1" ht="22.5" customHeight="1" x14ac:dyDescent="0.25">
      <c r="A51" s="107"/>
      <c r="B51" s="107"/>
      <c r="C51" s="107"/>
      <c r="D51" s="177"/>
      <c r="E51" s="178"/>
      <c r="F51" s="179"/>
      <c r="G51" s="180"/>
      <c r="H51" s="179"/>
      <c r="I51" s="179"/>
      <c r="J51" s="179"/>
      <c r="K51" s="110"/>
      <c r="L51" s="107"/>
      <c r="M51" s="107"/>
      <c r="N51" s="110"/>
      <c r="O51" s="110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10"/>
      <c r="AF51" s="110"/>
      <c r="AG51" s="110"/>
      <c r="AH51" s="95"/>
      <c r="AI51" s="150"/>
      <c r="AJ51" s="184"/>
      <c r="AK51" s="184"/>
      <c r="AL51" s="184"/>
      <c r="AM51" s="184"/>
      <c r="AN51" s="184"/>
      <c r="AO51" s="184"/>
    </row>
    <row r="52" spans="1:42" s="7" customFormat="1" ht="22.5" customHeight="1" x14ac:dyDescent="0.25">
      <c r="A52" s="107"/>
      <c r="B52" s="107"/>
      <c r="C52" s="107"/>
      <c r="D52" s="177"/>
      <c r="E52" s="178"/>
      <c r="F52" s="179"/>
      <c r="G52" s="180"/>
      <c r="H52" s="179"/>
      <c r="I52" s="179"/>
      <c r="J52" s="179"/>
      <c r="K52" s="110"/>
      <c r="L52" s="107"/>
      <c r="M52" s="107"/>
      <c r="N52" s="110"/>
      <c r="O52" s="110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10"/>
      <c r="AF52" s="110"/>
      <c r="AG52" s="110"/>
      <c r="AH52" s="95"/>
      <c r="AI52" s="150"/>
      <c r="AJ52" s="184"/>
      <c r="AK52" s="184"/>
      <c r="AL52" s="184"/>
      <c r="AM52" s="184"/>
      <c r="AN52" s="184"/>
      <c r="AO52" s="184"/>
    </row>
    <row r="53" spans="1:42" s="7" customFormat="1" ht="22.5" customHeight="1" x14ac:dyDescent="0.25">
      <c r="A53" s="107"/>
      <c r="B53" s="107"/>
      <c r="C53" s="107"/>
      <c r="D53" s="177"/>
      <c r="E53" s="178"/>
      <c r="F53" s="179"/>
      <c r="G53" s="180"/>
      <c r="H53" s="179"/>
      <c r="I53" s="179"/>
      <c r="J53" s="179"/>
      <c r="K53" s="110"/>
      <c r="L53" s="107"/>
      <c r="M53" s="107"/>
      <c r="N53" s="110"/>
      <c r="O53" s="110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10"/>
      <c r="AF53" s="110"/>
      <c r="AG53" s="110"/>
      <c r="AH53" s="95"/>
      <c r="AI53" s="150"/>
      <c r="AJ53" s="184"/>
      <c r="AK53" s="184"/>
      <c r="AL53" s="184"/>
      <c r="AM53" s="184"/>
      <c r="AN53" s="184"/>
      <c r="AO53" s="184"/>
    </row>
    <row r="54" spans="1:42" s="7" customFormat="1" ht="22.5" customHeight="1" x14ac:dyDescent="0.25">
      <c r="A54" s="107"/>
      <c r="B54" s="107"/>
      <c r="C54" s="107"/>
      <c r="D54" s="177"/>
      <c r="E54" s="178"/>
      <c r="F54" s="179"/>
      <c r="G54" s="180"/>
      <c r="H54" s="179"/>
      <c r="I54" s="179"/>
      <c r="J54" s="179"/>
      <c r="K54" s="110"/>
      <c r="L54" s="107"/>
      <c r="M54" s="107"/>
      <c r="N54" s="110"/>
      <c r="O54" s="110"/>
      <c r="P54" s="110"/>
      <c r="Q54" s="110"/>
      <c r="R54" s="110"/>
      <c r="S54" s="110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10"/>
      <c r="AF54" s="110"/>
      <c r="AG54" s="110"/>
      <c r="AH54" s="95"/>
      <c r="AI54" s="150"/>
      <c r="AJ54" s="184"/>
      <c r="AK54" s="184"/>
      <c r="AL54" s="184"/>
      <c r="AM54" s="184"/>
      <c r="AN54" s="184"/>
      <c r="AO54" s="184"/>
    </row>
    <row r="55" spans="1:42" s="7" customFormat="1" ht="22.5" customHeight="1" x14ac:dyDescent="0.25">
      <c r="A55" s="107"/>
      <c r="B55" s="107"/>
      <c r="C55" s="107"/>
      <c r="D55" s="172"/>
      <c r="E55" s="116"/>
      <c r="F55" s="39"/>
      <c r="G55" s="181"/>
      <c r="H55" s="181"/>
      <c r="I55" s="181"/>
      <c r="J55" s="181"/>
      <c r="K55" s="110"/>
      <c r="L55" s="107"/>
      <c r="M55" s="107"/>
      <c r="N55" s="110"/>
      <c r="O55" s="110"/>
      <c r="P55" s="110"/>
      <c r="Q55" s="110"/>
      <c r="R55" s="110"/>
      <c r="S55" s="110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10"/>
      <c r="AF55" s="110"/>
      <c r="AG55" s="110"/>
      <c r="AH55" s="95"/>
      <c r="AI55" s="150"/>
      <c r="AJ55" s="184"/>
      <c r="AK55" s="184"/>
      <c r="AL55" s="184"/>
      <c r="AM55" s="184"/>
      <c r="AN55" s="184"/>
      <c r="AO55" s="184"/>
    </row>
    <row r="56" spans="1:42" s="7" customFormat="1" ht="22.5" customHeight="1" x14ac:dyDescent="0.25">
      <c r="A56" s="107"/>
      <c r="B56" s="107"/>
      <c r="C56" s="107"/>
      <c r="D56" s="174"/>
      <c r="E56" s="174"/>
      <c r="F56" s="174"/>
      <c r="G56" s="174"/>
      <c r="H56" s="174"/>
      <c r="I56" s="174"/>
      <c r="J56" s="174"/>
      <c r="K56" s="110"/>
      <c r="L56" s="107"/>
      <c r="M56" s="107"/>
      <c r="N56" s="110"/>
      <c r="O56" s="110"/>
      <c r="P56" s="110"/>
      <c r="Q56" s="185"/>
      <c r="R56" s="185"/>
      <c r="S56" s="110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10"/>
      <c r="AF56" s="110"/>
      <c r="AG56" s="110"/>
      <c r="AH56" s="95"/>
      <c r="AI56" s="150"/>
      <c r="AJ56" s="184"/>
      <c r="AK56" s="184"/>
      <c r="AL56" s="184"/>
      <c r="AM56" s="184"/>
      <c r="AN56" s="184"/>
      <c r="AO56" s="184"/>
    </row>
    <row r="57" spans="1:42" s="7" customFormat="1" ht="22.5" customHeight="1" x14ac:dyDescent="0.3">
      <c r="A57" s="107"/>
      <c r="B57" s="107"/>
      <c r="C57" s="107"/>
      <c r="D57" s="175"/>
      <c r="E57" s="175"/>
      <c r="F57" s="176"/>
      <c r="G57" s="176"/>
      <c r="H57" s="176"/>
      <c r="I57" s="176"/>
      <c r="J57" s="176"/>
      <c r="K57" s="110"/>
      <c r="L57" s="107"/>
      <c r="M57" s="107"/>
      <c r="N57" s="110"/>
      <c r="O57" s="110"/>
      <c r="P57" s="110"/>
      <c r="Q57" s="110"/>
      <c r="R57" s="110"/>
      <c r="S57" s="110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10"/>
      <c r="AF57" s="110"/>
      <c r="AG57" s="110"/>
      <c r="AH57" s="95"/>
      <c r="AI57" s="150"/>
      <c r="AJ57" s="184"/>
      <c r="AK57" s="184"/>
      <c r="AL57" s="184"/>
      <c r="AM57" s="184"/>
      <c r="AN57" s="184"/>
      <c r="AO57" s="184"/>
    </row>
    <row r="58" spans="1:42" s="7" customFormat="1" ht="22.5" customHeight="1" x14ac:dyDescent="0.25">
      <c r="A58" s="107"/>
      <c r="B58" s="107"/>
      <c r="C58" s="107"/>
      <c r="D58" s="177"/>
      <c r="E58" s="178"/>
      <c r="F58" s="179"/>
      <c r="G58" s="180"/>
      <c r="H58" s="179"/>
      <c r="I58" s="179"/>
      <c r="J58" s="179"/>
      <c r="K58" s="110"/>
      <c r="L58" s="107"/>
      <c r="M58" s="107"/>
      <c r="N58" s="110"/>
      <c r="O58" s="110"/>
      <c r="P58" s="110"/>
      <c r="Q58" s="110"/>
      <c r="R58" s="110"/>
      <c r="S58" s="110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10"/>
      <c r="AF58" s="110"/>
      <c r="AG58" s="110"/>
      <c r="AH58" s="95"/>
      <c r="AI58" s="150"/>
      <c r="AJ58" s="184"/>
      <c r="AK58" s="184"/>
      <c r="AL58" s="184"/>
      <c r="AM58" s="184"/>
      <c r="AN58" s="184"/>
      <c r="AO58" s="184"/>
    </row>
    <row r="59" spans="1:42" s="7" customFormat="1" ht="22.5" customHeight="1" x14ac:dyDescent="0.25">
      <c r="A59" s="107"/>
      <c r="B59" s="107"/>
      <c r="C59" s="107"/>
      <c r="D59" s="177"/>
      <c r="E59" s="178"/>
      <c r="F59" s="179"/>
      <c r="G59" s="180"/>
      <c r="H59" s="179"/>
      <c r="I59" s="179"/>
      <c r="J59" s="179"/>
      <c r="K59" s="110"/>
      <c r="L59" s="107"/>
      <c r="M59" s="107"/>
      <c r="N59" s="110"/>
      <c r="O59" s="110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10"/>
      <c r="AF59" s="110"/>
      <c r="AG59" s="110"/>
      <c r="AH59" s="95"/>
      <c r="AI59" s="150"/>
      <c r="AJ59" s="184"/>
      <c r="AK59" s="184"/>
      <c r="AL59" s="184"/>
      <c r="AM59" s="184"/>
      <c r="AN59" s="184"/>
      <c r="AO59" s="184"/>
    </row>
    <row r="60" spans="1:42" s="7" customFormat="1" ht="22.5" customHeight="1" x14ac:dyDescent="0.25">
      <c r="A60" s="107"/>
      <c r="B60" s="107"/>
      <c r="C60" s="107"/>
      <c r="D60" s="177"/>
      <c r="E60" s="178"/>
      <c r="F60" s="179"/>
      <c r="G60" s="180"/>
      <c r="H60" s="179"/>
      <c r="I60" s="179"/>
      <c r="J60" s="179"/>
      <c r="K60" s="110"/>
      <c r="L60" s="107"/>
      <c r="M60" s="107"/>
      <c r="N60" s="110"/>
      <c r="O60" s="110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10"/>
      <c r="AF60" s="110"/>
      <c r="AG60" s="110"/>
      <c r="AH60" s="95"/>
      <c r="AI60" s="150"/>
      <c r="AJ60" s="184"/>
      <c r="AK60" s="184"/>
      <c r="AL60" s="184"/>
      <c r="AM60" s="184"/>
      <c r="AN60" s="184"/>
      <c r="AO60" s="184"/>
    </row>
    <row r="61" spans="1:42" s="7" customFormat="1" ht="22.5" customHeight="1" x14ac:dyDescent="0.25">
      <c r="A61" s="107"/>
      <c r="B61" s="107"/>
      <c r="C61" s="107"/>
      <c r="D61" s="177"/>
      <c r="E61" s="178"/>
      <c r="F61" s="179"/>
      <c r="G61" s="180"/>
      <c r="H61" s="179"/>
      <c r="I61" s="179"/>
      <c r="J61" s="179"/>
      <c r="K61" s="110"/>
      <c r="L61" s="107"/>
      <c r="M61" s="107"/>
      <c r="N61" s="110"/>
      <c r="O61" s="110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10"/>
      <c r="AF61" s="110"/>
      <c r="AG61" s="110"/>
      <c r="AH61" s="95"/>
      <c r="AI61" s="150"/>
      <c r="AJ61" s="184"/>
      <c r="AK61" s="184"/>
      <c r="AL61" s="184"/>
      <c r="AM61" s="184"/>
      <c r="AN61" s="184"/>
      <c r="AO61" s="184"/>
    </row>
    <row r="62" spans="1:42" s="7" customFormat="1" ht="22.5" customHeight="1" x14ac:dyDescent="0.25">
      <c r="A62" s="107"/>
      <c r="B62" s="107"/>
      <c r="C62" s="107"/>
      <c r="D62" s="177"/>
      <c r="E62" s="178"/>
      <c r="F62" s="179"/>
      <c r="G62" s="180"/>
      <c r="H62" s="179"/>
      <c r="I62" s="179"/>
      <c r="J62" s="179"/>
      <c r="K62" s="110"/>
      <c r="L62" s="107"/>
      <c r="M62" s="107"/>
      <c r="N62" s="110"/>
      <c r="O62" s="110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10"/>
      <c r="AF62" s="110"/>
      <c r="AG62" s="110"/>
      <c r="AH62" s="95"/>
      <c r="AI62" s="150"/>
      <c r="AJ62" s="184"/>
      <c r="AK62" s="184"/>
      <c r="AL62" s="184"/>
      <c r="AM62" s="184"/>
      <c r="AN62" s="184"/>
      <c r="AO62" s="184"/>
    </row>
    <row r="63" spans="1:42" s="7" customFormat="1" ht="22.5" customHeight="1" x14ac:dyDescent="0.25">
      <c r="A63" s="107"/>
      <c r="B63" s="107"/>
      <c r="C63" s="107"/>
      <c r="D63" s="177"/>
      <c r="E63" s="178"/>
      <c r="F63" s="179"/>
      <c r="G63" s="180"/>
      <c r="H63" s="179"/>
      <c r="I63" s="179"/>
      <c r="J63" s="179"/>
      <c r="K63" s="110"/>
      <c r="L63" s="107"/>
      <c r="M63" s="107"/>
      <c r="N63" s="110"/>
      <c r="O63" s="110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10"/>
      <c r="AF63" s="110"/>
      <c r="AG63" s="110"/>
      <c r="AH63" s="95"/>
      <c r="AI63" s="150"/>
      <c r="AJ63" s="184"/>
      <c r="AK63" s="184"/>
      <c r="AL63" s="184"/>
      <c r="AM63" s="184"/>
      <c r="AN63" s="184"/>
      <c r="AO63" s="184"/>
    </row>
    <row r="64" spans="1:42" s="7" customFormat="1" ht="15.75" customHeight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10"/>
      <c r="O64" s="110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10"/>
      <c r="AF64" s="110"/>
      <c r="AG64" s="110"/>
      <c r="AH64" s="95"/>
      <c r="AI64" s="150"/>
      <c r="AJ64" s="184"/>
      <c r="AK64" s="184"/>
      <c r="AL64" s="184"/>
      <c r="AM64" s="184"/>
      <c r="AN64" s="184"/>
      <c r="AO64" s="184"/>
    </row>
    <row r="65" spans="1:41" s="7" customFormat="1" ht="15.75" customHeight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10"/>
      <c r="O65" s="110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10"/>
      <c r="AF65" s="110"/>
      <c r="AG65" s="110"/>
      <c r="AH65" s="95"/>
      <c r="AI65" s="150"/>
      <c r="AJ65" s="184"/>
      <c r="AK65" s="184"/>
      <c r="AL65" s="184"/>
      <c r="AM65" s="184"/>
      <c r="AN65" s="184"/>
      <c r="AO65" s="184"/>
    </row>
    <row r="66" spans="1:41" s="7" customFormat="1" ht="22.5" customHeight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10"/>
      <c r="O66" s="110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10"/>
      <c r="AF66" s="110"/>
      <c r="AG66" s="110"/>
      <c r="AH66" s="95"/>
      <c r="AI66" s="150"/>
      <c r="AJ66" s="184"/>
      <c r="AK66" s="184"/>
      <c r="AL66" s="184"/>
      <c r="AM66" s="184"/>
      <c r="AN66" s="184"/>
      <c r="AO66" s="184"/>
    </row>
    <row r="67" spans="1:41" s="7" customFormat="1" ht="22.5" customHeight="1" x14ac:dyDescent="0.25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10"/>
      <c r="O67" s="110"/>
      <c r="P67" s="107"/>
      <c r="Q67" s="107"/>
      <c r="R67" s="107"/>
      <c r="S67" s="107"/>
      <c r="T67" s="186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10"/>
      <c r="AF67" s="110"/>
      <c r="AG67" s="110"/>
      <c r="AH67" s="95"/>
      <c r="AI67" s="150"/>
      <c r="AJ67" s="184"/>
      <c r="AK67" s="184"/>
      <c r="AL67" s="184"/>
      <c r="AM67" s="184"/>
      <c r="AN67" s="184"/>
      <c r="AO67" s="184"/>
    </row>
    <row r="68" spans="1:41" s="7" customFormat="1" ht="22.5" customHeight="1" x14ac:dyDescent="0.25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10"/>
      <c r="O68" s="110"/>
      <c r="P68" s="107"/>
      <c r="Q68" s="107"/>
      <c r="R68" s="107"/>
      <c r="S68" s="107"/>
      <c r="T68" s="186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10"/>
      <c r="AF68" s="110"/>
      <c r="AG68" s="110"/>
      <c r="AH68" s="95"/>
      <c r="AI68" s="150"/>
      <c r="AJ68" s="184"/>
      <c r="AK68" s="184"/>
      <c r="AL68" s="184"/>
      <c r="AM68" s="184"/>
      <c r="AN68" s="184"/>
      <c r="AO68" s="184"/>
    </row>
    <row r="69" spans="1:41" s="7" customFormat="1" ht="22.5" customHeight="1" x14ac:dyDescent="0.25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10"/>
      <c r="O69" s="110"/>
      <c r="P69" s="107"/>
      <c r="Q69" s="107"/>
      <c r="R69" s="107"/>
      <c r="S69" s="107"/>
      <c r="T69" s="186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10"/>
      <c r="AF69" s="110"/>
      <c r="AG69" s="110"/>
      <c r="AH69" s="95"/>
      <c r="AI69" s="150"/>
      <c r="AJ69" s="184"/>
      <c r="AK69" s="184"/>
      <c r="AL69" s="184"/>
      <c r="AM69" s="184"/>
      <c r="AN69" s="184"/>
      <c r="AO69" s="184"/>
    </row>
    <row r="70" spans="1:41" s="7" customFormat="1" ht="22.5" customHeight="1" x14ac:dyDescent="0.25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10"/>
      <c r="O70" s="110"/>
      <c r="P70" s="107"/>
      <c r="Q70" s="107"/>
      <c r="R70" s="107"/>
      <c r="S70" s="107"/>
      <c r="T70" s="186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10"/>
      <c r="AF70" s="110"/>
      <c r="AG70" s="110"/>
      <c r="AH70" s="95"/>
      <c r="AI70" s="150"/>
      <c r="AJ70" s="184"/>
      <c r="AK70" s="184"/>
      <c r="AL70" s="184"/>
      <c r="AM70" s="184"/>
      <c r="AN70" s="184"/>
      <c r="AO70" s="184"/>
    </row>
    <row r="71" spans="1:41" s="7" customFormat="1" ht="22.5" customHeight="1" x14ac:dyDescent="0.25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10"/>
      <c r="O71" s="110"/>
      <c r="P71" s="107"/>
      <c r="Q71" s="107"/>
      <c r="R71" s="107"/>
      <c r="S71" s="107"/>
      <c r="T71" s="186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10"/>
      <c r="AF71" s="110"/>
      <c r="AG71" s="110"/>
      <c r="AH71" s="95"/>
      <c r="AI71" s="150"/>
      <c r="AJ71" s="184"/>
      <c r="AK71" s="184"/>
      <c r="AL71" s="184"/>
      <c r="AM71" s="184"/>
      <c r="AN71" s="184"/>
      <c r="AO71" s="184"/>
    </row>
    <row r="72" spans="1:41" s="7" customFormat="1" ht="22.5" customHeight="1" x14ac:dyDescent="0.25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10"/>
      <c r="O72" s="110"/>
      <c r="P72" s="107"/>
      <c r="Q72" s="107"/>
      <c r="R72" s="107"/>
      <c r="S72" s="107"/>
      <c r="T72" s="186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10"/>
      <c r="AF72" s="110"/>
      <c r="AG72" s="110"/>
      <c r="AH72" s="95"/>
    </row>
    <row r="73" spans="1:41" s="7" customFormat="1" ht="22.5" customHeight="1" x14ac:dyDescent="0.25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10"/>
      <c r="O73" s="110"/>
      <c r="P73" s="107"/>
      <c r="Q73" s="107"/>
      <c r="R73" s="107"/>
      <c r="S73" s="107"/>
      <c r="T73" s="186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10"/>
      <c r="AF73" s="110"/>
      <c r="AG73" s="110"/>
      <c r="AH73" s="95"/>
      <c r="AI73" s="145"/>
      <c r="AJ73" s="146"/>
      <c r="AK73" s="146"/>
      <c r="AL73" s="146"/>
      <c r="AM73" s="146"/>
      <c r="AN73" s="146"/>
      <c r="AO73" s="146"/>
    </row>
    <row r="74" spans="1:41" s="7" customFormat="1" ht="22.5" customHeight="1" x14ac:dyDescent="0.25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10"/>
      <c r="O74" s="110"/>
      <c r="P74" s="107"/>
      <c r="Q74" s="107"/>
      <c r="R74" s="107"/>
      <c r="S74" s="107"/>
      <c r="T74" s="186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10"/>
      <c r="AF74" s="110"/>
      <c r="AG74" s="110"/>
      <c r="AH74" s="95"/>
      <c r="AI74" s="150"/>
      <c r="AJ74" s="150"/>
      <c r="AK74" s="150"/>
      <c r="AL74" s="150"/>
      <c r="AM74" s="150"/>
      <c r="AN74" s="150"/>
      <c r="AO74" s="150"/>
    </row>
    <row r="75" spans="1:41" s="7" customFormat="1" ht="22.5" customHeight="1" x14ac:dyDescent="0.2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10"/>
      <c r="O75" s="110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10"/>
      <c r="AF75" s="110"/>
      <c r="AG75" s="110"/>
      <c r="AH75" s="95"/>
      <c r="AI75" s="150"/>
      <c r="AJ75" s="150"/>
      <c r="AK75" s="150"/>
      <c r="AL75" s="150"/>
      <c r="AM75" s="150"/>
      <c r="AN75" s="150"/>
      <c r="AO75" s="150"/>
    </row>
    <row r="76" spans="1:41" s="7" customFormat="1" ht="22.5" customHeight="1" x14ac:dyDescent="0.25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10"/>
      <c r="O76" s="110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10"/>
      <c r="AF76" s="110"/>
      <c r="AG76" s="110"/>
      <c r="AH76" s="95"/>
      <c r="AI76" s="150"/>
      <c r="AJ76" s="184"/>
      <c r="AK76" s="184"/>
      <c r="AL76" s="184"/>
      <c r="AM76" s="184"/>
      <c r="AN76" s="184"/>
      <c r="AO76" s="184"/>
    </row>
    <row r="77" spans="1:41" s="7" customFormat="1" ht="22.5" customHeight="1" x14ac:dyDescent="0.25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10"/>
      <c r="O77" s="110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10"/>
      <c r="AF77" s="110"/>
      <c r="AG77" s="110"/>
      <c r="AH77" s="95"/>
      <c r="AI77" s="150"/>
      <c r="AJ77" s="184"/>
      <c r="AK77" s="184"/>
      <c r="AL77" s="184"/>
      <c r="AM77" s="184"/>
      <c r="AN77" s="184"/>
      <c r="AO77" s="184"/>
    </row>
    <row r="78" spans="1:41" s="7" customFormat="1" ht="22.5" customHeight="1" x14ac:dyDescent="0.2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10"/>
      <c r="O78" s="110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10"/>
      <c r="AF78" s="110"/>
      <c r="AG78" s="110"/>
      <c r="AH78" s="95"/>
      <c r="AI78" s="150"/>
      <c r="AJ78" s="184"/>
      <c r="AK78" s="184"/>
      <c r="AL78" s="184"/>
      <c r="AM78" s="184"/>
      <c r="AN78" s="184"/>
      <c r="AO78" s="184"/>
    </row>
    <row r="79" spans="1:41" s="7" customFormat="1" ht="22.5" customHeight="1" x14ac:dyDescent="0.2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10"/>
      <c r="O79" s="110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10"/>
      <c r="AF79" s="110"/>
      <c r="AG79" s="110"/>
      <c r="AH79" s="95"/>
      <c r="AI79" s="150"/>
      <c r="AJ79" s="184"/>
      <c r="AK79" s="184"/>
      <c r="AL79" s="184"/>
      <c r="AM79" s="184"/>
      <c r="AN79" s="184"/>
      <c r="AO79" s="184"/>
    </row>
    <row r="80" spans="1:41" s="7" customFormat="1" ht="22.5" customHeight="1" x14ac:dyDescent="0.2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10"/>
      <c r="O80" s="110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10"/>
      <c r="AF80" s="110"/>
      <c r="AG80" s="110"/>
      <c r="AH80" s="95"/>
      <c r="AI80" s="150"/>
      <c r="AJ80" s="184"/>
      <c r="AK80" s="184"/>
      <c r="AL80" s="184"/>
      <c r="AM80" s="184"/>
      <c r="AN80" s="184"/>
      <c r="AO80" s="184"/>
    </row>
    <row r="81" spans="1:41" s="7" customFormat="1" ht="22.5" customHeight="1" x14ac:dyDescent="0.2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10"/>
      <c r="O81" s="110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10"/>
      <c r="AF81" s="110"/>
      <c r="AG81" s="110"/>
      <c r="AH81" s="95"/>
      <c r="AI81" s="150"/>
      <c r="AJ81" s="184"/>
      <c r="AK81" s="184"/>
      <c r="AL81" s="184"/>
      <c r="AM81" s="184"/>
      <c r="AN81" s="184"/>
      <c r="AO81" s="184"/>
    </row>
    <row r="82" spans="1:41" s="7" customFormat="1" ht="22.5" customHeight="1" x14ac:dyDescent="0.25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10"/>
      <c r="O82" s="110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10"/>
      <c r="AF82" s="110"/>
      <c r="AG82" s="110"/>
      <c r="AH82" s="95"/>
      <c r="AI82" s="150"/>
      <c r="AJ82" s="184"/>
      <c r="AK82" s="184"/>
      <c r="AL82" s="184"/>
      <c r="AM82" s="184"/>
      <c r="AN82" s="184"/>
      <c r="AO82" s="184"/>
    </row>
    <row r="83" spans="1:41" s="7" customFormat="1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10"/>
      <c r="O83" s="110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10"/>
      <c r="AF83" s="110"/>
      <c r="AG83" s="110"/>
      <c r="AH83" s="95"/>
      <c r="AI83" s="150"/>
      <c r="AJ83" s="184"/>
      <c r="AK83" s="184"/>
      <c r="AL83" s="184"/>
      <c r="AM83" s="184"/>
      <c r="AN83" s="184"/>
      <c r="AO83" s="184"/>
    </row>
    <row r="84" spans="1:41" s="7" customFormat="1" ht="22.5" customHeight="1" x14ac:dyDescent="0.25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10"/>
      <c r="O84" s="110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10"/>
      <c r="AF84" s="110"/>
      <c r="AG84" s="110"/>
      <c r="AH84" s="95"/>
      <c r="AI84" s="150"/>
      <c r="AJ84" s="184"/>
      <c r="AK84" s="184"/>
      <c r="AL84" s="184"/>
      <c r="AM84" s="184"/>
      <c r="AN84" s="184"/>
      <c r="AO84" s="184"/>
    </row>
    <row r="85" spans="1:41" s="7" customFormat="1" ht="22.5" customHeight="1" x14ac:dyDescent="0.2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10"/>
      <c r="O85" s="110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10"/>
      <c r="AF85" s="110"/>
      <c r="AG85" s="110"/>
      <c r="AH85" s="95"/>
      <c r="AI85" s="150"/>
      <c r="AJ85" s="184"/>
      <c r="AK85" s="184"/>
      <c r="AL85" s="184"/>
      <c r="AM85" s="184"/>
      <c r="AN85" s="184"/>
      <c r="AO85" s="184"/>
    </row>
    <row r="86" spans="1:41" s="7" customFormat="1" ht="22.5" customHeight="1" x14ac:dyDescent="0.25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10"/>
      <c r="O86" s="110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10"/>
      <c r="AF86" s="110"/>
      <c r="AG86" s="110"/>
      <c r="AH86" s="95"/>
      <c r="AI86" s="150"/>
      <c r="AJ86" s="184"/>
      <c r="AK86" s="184"/>
      <c r="AL86" s="184"/>
      <c r="AM86" s="184"/>
      <c r="AN86" s="184"/>
      <c r="AO86" s="184"/>
    </row>
    <row r="87" spans="1:41" s="7" customFormat="1" ht="22.5" customHeight="1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10"/>
      <c r="O87" s="110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10"/>
      <c r="AF87" s="110"/>
      <c r="AG87" s="110"/>
      <c r="AH87" s="95"/>
      <c r="AI87" s="150"/>
      <c r="AJ87" s="184"/>
      <c r="AK87" s="184"/>
      <c r="AL87" s="184"/>
      <c r="AM87" s="184"/>
      <c r="AN87" s="184"/>
      <c r="AO87" s="184"/>
    </row>
    <row r="88" spans="1:41" s="7" customFormat="1" ht="22.5" customHeight="1" x14ac:dyDescent="0.25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10"/>
      <c r="O88" s="110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10"/>
      <c r="AF88" s="110"/>
      <c r="AG88" s="110"/>
      <c r="AH88" s="95"/>
      <c r="AI88" s="150"/>
      <c r="AJ88" s="184"/>
      <c r="AK88" s="184"/>
      <c r="AL88" s="184"/>
      <c r="AM88" s="184"/>
      <c r="AN88" s="184"/>
      <c r="AO88" s="184"/>
    </row>
    <row r="89" spans="1:41" s="7" customFormat="1" ht="22.5" customHeight="1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10"/>
      <c r="O89" s="110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10"/>
      <c r="AF89" s="110"/>
      <c r="AG89" s="110"/>
      <c r="AH89" s="95"/>
      <c r="AI89" s="150"/>
      <c r="AJ89" s="184"/>
      <c r="AK89" s="184"/>
      <c r="AL89" s="184"/>
      <c r="AM89" s="184"/>
      <c r="AN89" s="184"/>
      <c r="AO89" s="184"/>
    </row>
    <row r="90" spans="1:41" s="7" customFormat="1" ht="22.5" customHeight="1" x14ac:dyDescent="0.25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10"/>
      <c r="O90" s="110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10"/>
      <c r="AF90" s="110"/>
      <c r="AG90" s="110"/>
      <c r="AH90" s="95"/>
      <c r="AI90" s="150"/>
      <c r="AJ90" s="184"/>
      <c r="AK90" s="184"/>
      <c r="AL90" s="184"/>
      <c r="AM90" s="184"/>
      <c r="AN90" s="184"/>
      <c r="AO90" s="184"/>
    </row>
    <row r="91" spans="1:41" s="7" customFormat="1" ht="22.5" customHeight="1" x14ac:dyDescent="0.25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10"/>
      <c r="O91" s="110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10"/>
      <c r="AF91" s="110"/>
      <c r="AG91" s="110"/>
      <c r="AH91" s="95"/>
      <c r="AI91" s="150"/>
      <c r="AJ91" s="184"/>
      <c r="AK91" s="184"/>
      <c r="AL91" s="184"/>
      <c r="AM91" s="184"/>
      <c r="AN91" s="184"/>
      <c r="AO91" s="184"/>
    </row>
    <row r="92" spans="1:41" s="7" customFormat="1" ht="22.5" customHeight="1" x14ac:dyDescent="0.25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10"/>
      <c r="O92" s="110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10"/>
      <c r="AF92" s="110"/>
      <c r="AG92" s="110"/>
      <c r="AH92" s="95"/>
      <c r="AI92" s="150"/>
      <c r="AJ92" s="184"/>
      <c r="AK92" s="184"/>
      <c r="AL92" s="184"/>
      <c r="AM92" s="184"/>
      <c r="AN92" s="184"/>
      <c r="AO92" s="184"/>
    </row>
    <row r="93" spans="1:41" s="7" customFormat="1" ht="22.5" customHeight="1" x14ac:dyDescent="0.25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10"/>
      <c r="O93" s="110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10"/>
      <c r="AF93" s="110"/>
      <c r="AG93" s="110"/>
      <c r="AH93" s="95"/>
      <c r="AI93" s="150"/>
      <c r="AJ93" s="184"/>
      <c r="AK93" s="184"/>
      <c r="AL93" s="184"/>
      <c r="AM93" s="184"/>
      <c r="AN93" s="184"/>
      <c r="AO93" s="184"/>
    </row>
    <row r="94" spans="1:41" s="7" customFormat="1" ht="22.5" customHeight="1" x14ac:dyDescent="0.25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10"/>
      <c r="O94" s="110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10"/>
      <c r="AF94" s="110"/>
      <c r="AG94" s="110"/>
      <c r="AH94" s="95"/>
      <c r="AI94" s="150"/>
      <c r="AJ94" s="184"/>
      <c r="AK94" s="184"/>
      <c r="AL94" s="184"/>
      <c r="AM94" s="184"/>
      <c r="AN94" s="184"/>
      <c r="AO94" s="184"/>
    </row>
    <row r="95" spans="1:41" s="7" customFormat="1" ht="22.5" customHeight="1" x14ac:dyDescent="0.2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10"/>
      <c r="AF95" s="110"/>
      <c r="AG95" s="110"/>
      <c r="AH95" s="95"/>
      <c r="AI95" s="150"/>
      <c r="AJ95" s="184"/>
      <c r="AK95" s="184"/>
      <c r="AL95" s="184"/>
      <c r="AM95" s="184"/>
      <c r="AN95" s="184"/>
      <c r="AO95" s="184"/>
    </row>
    <row r="96" spans="1:41" s="7" customFormat="1" ht="22.5" customHeight="1" x14ac:dyDescent="0.25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10"/>
      <c r="AF96" s="110"/>
      <c r="AG96" s="110"/>
      <c r="AH96" s="95"/>
      <c r="AI96" s="150"/>
      <c r="AJ96" s="184"/>
      <c r="AK96" s="184"/>
      <c r="AL96" s="184"/>
      <c r="AM96" s="184"/>
      <c r="AN96" s="184"/>
      <c r="AO96" s="184"/>
    </row>
    <row r="97" spans="1:41" s="7" customFormat="1" ht="22.5" customHeight="1" x14ac:dyDescent="0.25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10"/>
      <c r="AF97" s="110"/>
      <c r="AG97" s="110"/>
      <c r="AH97" s="95"/>
      <c r="AI97" s="150"/>
      <c r="AJ97" s="184"/>
      <c r="AK97" s="184"/>
      <c r="AL97" s="184"/>
      <c r="AM97" s="184"/>
      <c r="AN97" s="184"/>
      <c r="AO97" s="184"/>
    </row>
    <row r="98" spans="1:41" s="7" customFormat="1" ht="22.5" customHeight="1" x14ac:dyDescent="0.25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10"/>
      <c r="AF98" s="110"/>
      <c r="AG98" s="110"/>
      <c r="AH98" s="95"/>
      <c r="AI98" s="150"/>
      <c r="AJ98" s="184"/>
      <c r="AK98" s="184"/>
      <c r="AL98" s="184"/>
      <c r="AM98" s="184"/>
      <c r="AN98" s="184"/>
      <c r="AO98" s="184"/>
    </row>
    <row r="99" spans="1:41" s="7" customFormat="1" ht="22.5" customHeight="1" x14ac:dyDescent="0.25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10"/>
      <c r="AF99" s="110"/>
      <c r="AG99" s="110"/>
      <c r="AH99" s="95"/>
      <c r="AI99" s="150"/>
      <c r="AJ99" s="184"/>
      <c r="AK99" s="184"/>
      <c r="AL99" s="184"/>
      <c r="AM99" s="184"/>
      <c r="AN99" s="184"/>
      <c r="AO99" s="184"/>
    </row>
    <row r="100" spans="1:41" s="7" customFormat="1" ht="22.5" customHeight="1" x14ac:dyDescent="0.25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10"/>
      <c r="AF100" s="110"/>
      <c r="AG100" s="110"/>
      <c r="AH100" s="95"/>
    </row>
    <row r="101" spans="1:41" s="7" customFormat="1" ht="22.5" customHeight="1" x14ac:dyDescent="0.25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10"/>
      <c r="AF101" s="110"/>
      <c r="AG101" s="110"/>
      <c r="AH101" s="95"/>
      <c r="AI101" s="145"/>
      <c r="AJ101" s="146"/>
      <c r="AK101" s="146"/>
      <c r="AL101" s="146"/>
      <c r="AM101" s="146"/>
      <c r="AN101" s="146"/>
      <c r="AO101" s="146"/>
    </row>
    <row r="102" spans="1:41" s="7" customFormat="1" ht="22.5" customHeight="1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10"/>
      <c r="AF102" s="110"/>
      <c r="AG102" s="110"/>
      <c r="AH102" s="95"/>
      <c r="AI102" s="150"/>
      <c r="AJ102" s="150"/>
      <c r="AK102" s="150"/>
      <c r="AL102" s="150"/>
      <c r="AM102" s="150"/>
      <c r="AN102" s="150"/>
      <c r="AO102" s="150"/>
    </row>
    <row r="103" spans="1:41" s="7" customFormat="1" ht="15" customHeight="1" x14ac:dyDescent="0.25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10"/>
      <c r="AF103" s="110"/>
      <c r="AG103" s="110"/>
      <c r="AH103" s="95"/>
      <c r="AI103" s="150"/>
      <c r="AJ103" s="150"/>
      <c r="AK103" s="150"/>
      <c r="AL103" s="150"/>
      <c r="AM103" s="150"/>
      <c r="AN103" s="150"/>
      <c r="AO103" s="150"/>
    </row>
    <row r="104" spans="1:41" s="7" customFormat="1" ht="15" customHeight="1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10"/>
      <c r="AF104" s="110"/>
      <c r="AG104" s="110"/>
      <c r="AH104" s="95"/>
      <c r="AI104" s="150"/>
      <c r="AJ104" s="184"/>
      <c r="AK104" s="184"/>
      <c r="AL104" s="184"/>
      <c r="AM104" s="184"/>
      <c r="AN104" s="184"/>
      <c r="AO104" s="184"/>
    </row>
    <row r="105" spans="1:41" s="7" customFormat="1" ht="15" customHeight="1" x14ac:dyDescent="0.2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10"/>
      <c r="AF105" s="110"/>
      <c r="AG105" s="110"/>
      <c r="AH105" s="95"/>
      <c r="AI105" s="150"/>
      <c r="AJ105" s="184"/>
      <c r="AK105" s="184"/>
      <c r="AL105" s="184"/>
      <c r="AM105" s="184"/>
      <c r="AN105" s="184"/>
      <c r="AO105" s="184"/>
    </row>
    <row r="106" spans="1:41" s="7" customFormat="1" ht="15" customHeight="1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10"/>
      <c r="AF106" s="110"/>
      <c r="AG106" s="110"/>
      <c r="AH106" s="95"/>
      <c r="AI106" s="150"/>
      <c r="AJ106" s="184"/>
      <c r="AK106" s="184"/>
      <c r="AL106" s="184"/>
      <c r="AM106" s="184"/>
      <c r="AN106" s="184"/>
      <c r="AO106" s="184"/>
    </row>
    <row r="107" spans="1:41" s="7" customFormat="1" x14ac:dyDescent="0.25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10"/>
      <c r="AF107" s="110"/>
      <c r="AG107" s="110"/>
      <c r="AH107" s="95"/>
      <c r="AI107" s="150"/>
      <c r="AJ107" s="184"/>
      <c r="AK107" s="184"/>
      <c r="AL107" s="184"/>
      <c r="AM107" s="184"/>
      <c r="AN107" s="184"/>
      <c r="AO107" s="184"/>
    </row>
    <row r="108" spans="1:41" s="7" customFormat="1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10"/>
      <c r="AF108" s="110"/>
      <c r="AG108" s="110"/>
      <c r="AH108" s="95"/>
      <c r="AI108" s="150"/>
      <c r="AJ108" s="184"/>
      <c r="AK108" s="184"/>
      <c r="AL108" s="184"/>
      <c r="AM108" s="184"/>
      <c r="AN108" s="184"/>
      <c r="AO108" s="184"/>
    </row>
    <row r="109" spans="1:41" s="7" customFormat="1" x14ac:dyDescent="0.25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10"/>
      <c r="AF109" s="110"/>
      <c r="AG109" s="110"/>
      <c r="AH109" s="95"/>
      <c r="AI109" s="150"/>
      <c r="AJ109" s="184"/>
      <c r="AK109" s="184"/>
      <c r="AL109" s="184"/>
      <c r="AM109" s="184"/>
      <c r="AN109" s="184"/>
      <c r="AO109" s="184"/>
    </row>
    <row r="110" spans="1:41" s="7" customFormat="1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10"/>
      <c r="AF110" s="110"/>
      <c r="AG110" s="110"/>
      <c r="AH110" s="95"/>
      <c r="AI110" s="150"/>
      <c r="AJ110" s="184"/>
      <c r="AK110" s="184"/>
      <c r="AL110" s="184"/>
      <c r="AM110" s="184"/>
      <c r="AN110" s="184"/>
      <c r="AO110" s="184"/>
    </row>
    <row r="111" spans="1:41" s="7" customFormat="1" x14ac:dyDescent="0.25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10"/>
      <c r="AF111" s="110"/>
      <c r="AG111" s="110"/>
      <c r="AH111" s="95"/>
      <c r="AI111" s="150"/>
      <c r="AJ111" s="184"/>
      <c r="AK111" s="184"/>
      <c r="AL111" s="184"/>
      <c r="AM111" s="184"/>
      <c r="AN111" s="184"/>
      <c r="AO111" s="184"/>
    </row>
    <row r="112" spans="1:41" s="7" customFormat="1" x14ac:dyDescent="0.25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10"/>
      <c r="AF112" s="110"/>
      <c r="AG112" s="110"/>
      <c r="AH112" s="95"/>
      <c r="AI112" s="150"/>
      <c r="AJ112" s="184"/>
      <c r="AK112" s="184"/>
      <c r="AL112" s="184"/>
      <c r="AM112" s="184"/>
      <c r="AN112" s="184"/>
      <c r="AO112" s="184"/>
    </row>
    <row r="113" spans="1:42" s="7" customFormat="1" x14ac:dyDescent="0.25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10"/>
      <c r="AF113" s="110"/>
      <c r="AG113" s="110"/>
      <c r="AH113" s="95"/>
      <c r="AI113" s="150"/>
      <c r="AJ113" s="184"/>
      <c r="AK113" s="184"/>
      <c r="AL113" s="184"/>
      <c r="AM113" s="184"/>
      <c r="AN113" s="184"/>
      <c r="AO113" s="184"/>
    </row>
    <row r="114" spans="1:42" x14ac:dyDescent="0.25">
      <c r="AI114" s="150"/>
      <c r="AJ114" s="184"/>
      <c r="AK114" s="184"/>
      <c r="AL114" s="184"/>
      <c r="AM114" s="184"/>
      <c r="AN114" s="184"/>
      <c r="AO114" s="184"/>
    </row>
    <row r="115" spans="1:42" x14ac:dyDescent="0.25">
      <c r="AI115" s="150"/>
      <c r="AJ115" s="184"/>
      <c r="AK115" s="184"/>
      <c r="AL115" s="184"/>
      <c r="AM115" s="184"/>
      <c r="AN115" s="184"/>
      <c r="AO115" s="184"/>
    </row>
    <row r="116" spans="1:42" x14ac:dyDescent="0.25">
      <c r="AI116" s="150"/>
      <c r="AJ116" s="184"/>
      <c r="AK116" s="184"/>
      <c r="AL116" s="184"/>
      <c r="AM116" s="184"/>
      <c r="AN116" s="184"/>
      <c r="AO116" s="184"/>
    </row>
    <row r="117" spans="1:42" x14ac:dyDescent="0.25">
      <c r="AI117" s="150"/>
      <c r="AJ117" s="184"/>
      <c r="AK117" s="184"/>
      <c r="AL117" s="184"/>
      <c r="AM117" s="184"/>
      <c r="AN117" s="184"/>
      <c r="AO117" s="184"/>
    </row>
    <row r="118" spans="1:42" x14ac:dyDescent="0.25">
      <c r="AI118" s="150"/>
      <c r="AJ118" s="184"/>
      <c r="AK118" s="184"/>
      <c r="AL118" s="184"/>
      <c r="AM118" s="184"/>
      <c r="AN118" s="184"/>
      <c r="AO118" s="184"/>
    </row>
    <row r="119" spans="1:42" x14ac:dyDescent="0.25">
      <c r="AI119" s="150"/>
      <c r="AJ119" s="184"/>
      <c r="AK119" s="184"/>
      <c r="AL119" s="184"/>
      <c r="AM119" s="184"/>
      <c r="AN119" s="184"/>
      <c r="AO119" s="184"/>
    </row>
    <row r="120" spans="1:42" x14ac:dyDescent="0.25">
      <c r="AI120" s="150"/>
      <c r="AJ120" s="184"/>
      <c r="AK120" s="184"/>
      <c r="AL120" s="184"/>
      <c r="AM120" s="184"/>
      <c r="AN120" s="184"/>
      <c r="AO120" s="184"/>
    </row>
    <row r="121" spans="1:42" x14ac:dyDescent="0.25">
      <c r="AI121" s="150"/>
      <c r="AJ121" s="184"/>
      <c r="AK121" s="184"/>
      <c r="AL121" s="184"/>
      <c r="AM121" s="184"/>
      <c r="AN121" s="184"/>
      <c r="AO121" s="184"/>
    </row>
    <row r="122" spans="1:42" x14ac:dyDescent="0.25">
      <c r="AI122" s="150"/>
      <c r="AJ122" s="184"/>
      <c r="AK122" s="184"/>
      <c r="AL122" s="184"/>
      <c r="AM122" s="184"/>
      <c r="AN122" s="184"/>
      <c r="AO122" s="184"/>
      <c r="AP122" s="106"/>
    </row>
    <row r="123" spans="1:42" x14ac:dyDescent="0.25">
      <c r="AI123" s="150"/>
      <c r="AJ123" s="184"/>
      <c r="AK123" s="184"/>
      <c r="AL123" s="184"/>
      <c r="AM123" s="184"/>
      <c r="AN123" s="184"/>
      <c r="AO123" s="184"/>
    </row>
    <row r="124" spans="1:42" x14ac:dyDescent="0.25">
      <c r="AI124" s="150"/>
      <c r="AJ124" s="184"/>
      <c r="AK124" s="184"/>
      <c r="AL124" s="184"/>
      <c r="AM124" s="184"/>
      <c r="AN124" s="184"/>
      <c r="AO124" s="184"/>
    </row>
    <row r="125" spans="1:42" x14ac:dyDescent="0.25">
      <c r="AI125" s="150"/>
      <c r="AJ125" s="184"/>
      <c r="AK125" s="184"/>
      <c r="AL125" s="184"/>
      <c r="AM125" s="184"/>
      <c r="AN125" s="184"/>
      <c r="AO125" s="184"/>
    </row>
    <row r="126" spans="1:42" x14ac:dyDescent="0.25">
      <c r="AI126" s="150"/>
      <c r="AJ126" s="184"/>
      <c r="AK126" s="184"/>
      <c r="AL126" s="184"/>
      <c r="AM126" s="184"/>
      <c r="AN126" s="184"/>
      <c r="AO126" s="184"/>
    </row>
    <row r="127" spans="1:42" x14ac:dyDescent="0.25">
      <c r="AI127" s="150"/>
      <c r="AJ127" s="184"/>
      <c r="AK127" s="184"/>
      <c r="AL127" s="184"/>
      <c r="AM127" s="184"/>
      <c r="AN127" s="184"/>
      <c r="AO127" s="184"/>
    </row>
  </sheetData>
  <sheetProtection sheet="1"/>
  <protectedRanges>
    <protectedRange sqref="C13 C14 C21 H13 H14" name="Range1"/>
  </protectedRanges>
  <mergeCells count="2">
    <mergeCell ref="E8:H8"/>
    <mergeCell ref="E10:H10"/>
  </mergeCells>
  <conditionalFormatting sqref="F17 G18 H19 I20 J21 G24:J24 I14 F22:F24 E39:J39 F37:J37 F40:J40 B29:B34">
    <cfRule type="cellIs" dxfId="27" priority="32" operator="equal">
      <formula>0</formula>
    </cfRule>
  </conditionalFormatting>
  <conditionalFormatting sqref="I13">
    <cfRule type="cellIs" dxfId="26" priority="31" operator="equal">
      <formula>0</formula>
    </cfRule>
  </conditionalFormatting>
  <conditionalFormatting sqref="G22:J23">
    <cfRule type="cellIs" dxfId="25" priority="30" operator="equal">
      <formula>0</formula>
    </cfRule>
  </conditionalFormatting>
  <conditionalFormatting sqref="E24">
    <cfRule type="cellIs" dxfId="24" priority="29" operator="equal">
      <formula>0</formula>
    </cfRule>
  </conditionalFormatting>
  <conditionalFormatting sqref="E8:H8 Q56:R56 O21:P21">
    <cfRule type="notContainsBlanks" dxfId="23" priority="28">
      <formula>LEN(TRIM(E8))&gt;0</formula>
    </cfRule>
  </conditionalFormatting>
  <conditionalFormatting sqref="E10:H10">
    <cfRule type="notContainsBlanks" dxfId="22" priority="27">
      <formula>LEN(TRIM(E10))&gt;0</formula>
    </cfRule>
  </conditionalFormatting>
  <conditionalFormatting sqref="C21">
    <cfRule type="notContainsBlanks" dxfId="21" priority="26">
      <formula>LEN(TRIM(C21))&gt;0</formula>
    </cfRule>
  </conditionalFormatting>
  <conditionalFormatting sqref="E40">
    <cfRule type="cellIs" dxfId="20" priority="24" operator="equal">
      <formula>0</formula>
    </cfRule>
  </conditionalFormatting>
  <conditionalFormatting sqref="F36:J36">
    <cfRule type="cellIs" dxfId="19" priority="23" operator="equal">
      <formula>0</formula>
    </cfRule>
  </conditionalFormatting>
  <conditionalFormatting sqref="D58:D63">
    <cfRule type="cellIs" dxfId="18" priority="18" operator="equal">
      <formula>0</formula>
    </cfRule>
  </conditionalFormatting>
  <conditionalFormatting sqref="E58:E63">
    <cfRule type="cellIs" dxfId="17" priority="17" operator="equal">
      <formula>0</formula>
    </cfRule>
  </conditionalFormatting>
  <conditionalFormatting sqref="F55:J55 F58:J63">
    <cfRule type="cellIs" dxfId="16" priority="19" operator="equal">
      <formula>0</formula>
    </cfRule>
  </conditionalFormatting>
  <conditionalFormatting sqref="D36">
    <cfRule type="cellIs" dxfId="15" priority="21" operator="equal">
      <formula>0</formula>
    </cfRule>
  </conditionalFormatting>
  <conditionalFormatting sqref="E34:E36">
    <cfRule type="cellIs" dxfId="14" priority="20" operator="equal">
      <formula>0</formula>
    </cfRule>
  </conditionalFormatting>
  <conditionalFormatting sqref="D48:J48 F49:J54">
    <cfRule type="cellIs" dxfId="13" priority="16" operator="equal">
      <formula>0</formula>
    </cfRule>
  </conditionalFormatting>
  <conditionalFormatting sqref="D49:D54">
    <cfRule type="cellIs" dxfId="12" priority="15" operator="equal">
      <formula>0</formula>
    </cfRule>
  </conditionalFormatting>
  <conditionalFormatting sqref="E49:E54">
    <cfRule type="cellIs" dxfId="11" priority="14" operator="equal">
      <formula>0</formula>
    </cfRule>
  </conditionalFormatting>
  <conditionalFormatting sqref="I38:J38">
    <cfRule type="cellIs" dxfId="10" priority="12" operator="equal">
      <formula>0</formula>
    </cfRule>
  </conditionalFormatting>
  <conditionalFormatting sqref="D38:J38">
    <cfRule type="cellIs" dxfId="9" priority="13" operator="equal">
      <formula>0</formula>
    </cfRule>
  </conditionalFormatting>
  <conditionalFormatting sqref="D57:J57">
    <cfRule type="cellIs" dxfId="8" priority="9" operator="equal">
      <formula>0</formula>
    </cfRule>
  </conditionalFormatting>
  <conditionalFormatting sqref="I56:J56">
    <cfRule type="cellIs" dxfId="7" priority="7" operator="equal">
      <formula>0</formula>
    </cfRule>
  </conditionalFormatting>
  <conditionalFormatting sqref="D56:J56">
    <cfRule type="cellIs" dxfId="6" priority="8" operator="equal">
      <formula>0</formula>
    </cfRule>
  </conditionalFormatting>
  <conditionalFormatting sqref="B28:D28">
    <cfRule type="cellIs" dxfId="5" priority="6" operator="equal">
      <formula>0</formula>
    </cfRule>
  </conditionalFormatting>
  <conditionalFormatting sqref="G29:G35">
    <cfRule type="cellIs" dxfId="4" priority="5" operator="equal">
      <formula>0</formula>
    </cfRule>
  </conditionalFormatting>
  <conditionalFormatting sqref="B41:B46">
    <cfRule type="cellIs" dxfId="3" priority="4" operator="equal">
      <formula>0</formula>
    </cfRule>
  </conditionalFormatting>
  <conditionalFormatting sqref="B40:D40">
    <cfRule type="cellIs" dxfId="2" priority="3" operator="equal">
      <formula>0</formula>
    </cfRule>
  </conditionalFormatting>
  <conditionalFormatting sqref="E46:E47">
    <cfRule type="cellIs" dxfId="1" priority="2" operator="equal">
      <formula>0</formula>
    </cfRule>
  </conditionalFormatting>
  <conditionalFormatting sqref="G41:G47">
    <cfRule type="cellIs" dxfId="0" priority="1" operator="equal">
      <formula>0</formula>
    </cfRule>
  </conditionalFormatting>
  <pageMargins left="0.7" right="0.7" top="0.75" bottom="0.75" header="0.3" footer="0.3"/>
  <pageSetup scale="60" orientation="portrait" horizontalDpi="1200" verticalDpi="1200" r:id="rId1"/>
  <rowBreaks count="1" manualBreakCount="1">
    <brk id="43" max="16383" man="1"/>
  </rowBreaks>
  <colBreaks count="1" manualBreakCount="1">
    <brk id="12" max="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20181101</vt:lpstr>
      <vt:lpstr>How Much Time Do I need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</dc:creator>
  <cp:lastModifiedBy>Priska</cp:lastModifiedBy>
  <dcterms:created xsi:type="dcterms:W3CDTF">2018-11-07T18:37:16Z</dcterms:created>
  <dcterms:modified xsi:type="dcterms:W3CDTF">2019-07-19T16:17:05Z</dcterms:modified>
</cp:coreProperties>
</file>