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petchey/Desktop/microxanox/diversity_envresp1/experiments/0_ss_finding/replication_method/"/>
    </mc:Choice>
  </mc:AlternateContent>
  <xr:revisionPtr revIDLastSave="0" documentId="13_ncr:1_{D7D55903-0CCF-4D4C-A5EA-7B4A8138AE40}" xr6:coauthVersionLast="47" xr6:coauthVersionMax="47" xr10:uidLastSave="{00000000-0000-0000-0000-000000000000}"/>
  <bookViews>
    <workbookView xWindow="0" yWindow="500" windowWidth="26880" windowHeight="16300" xr2:uid="{06D63768-2800-344A-AD80-A7CE429FF153}"/>
  </bookViews>
  <sheets>
    <sheet name="data" sheetId="1" r:id="rId1"/>
    <sheet name="regres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M3" i="1"/>
  <c r="N3" i="1"/>
  <c r="K3" i="1"/>
  <c r="I3" i="1"/>
  <c r="H3" i="1"/>
  <c r="T8" i="1" l="1"/>
  <c r="T7" i="1"/>
  <c r="T6" i="1"/>
  <c r="T5" i="1"/>
  <c r="T2" i="1"/>
  <c r="T3" i="1"/>
  <c r="T4" i="1"/>
  <c r="H2" i="1"/>
  <c r="S4" i="1" l="1"/>
  <c r="I2" i="1"/>
  <c r="H15" i="1"/>
  <c r="G15" i="1"/>
  <c r="F15" i="1"/>
  <c r="H18" i="1"/>
  <c r="G18" i="1"/>
  <c r="F18" i="1"/>
  <c r="G16" i="1"/>
  <c r="G17" i="1"/>
  <c r="G14" i="1"/>
  <c r="H17" i="1"/>
  <c r="F17" i="1"/>
  <c r="H16" i="1"/>
  <c r="H14" i="1"/>
  <c r="F16" i="1"/>
  <c r="F14" i="1"/>
  <c r="K2" i="1" l="1"/>
  <c r="S2" i="1"/>
  <c r="S3" i="1"/>
  <c r="I15" i="1"/>
  <c r="I18" i="1"/>
  <c r="I14" i="1"/>
  <c r="I16" i="1"/>
  <c r="I17" i="1"/>
  <c r="L2" i="1" l="1"/>
  <c r="M2" i="1" s="1"/>
  <c r="N2" i="1" s="1"/>
  <c r="O2" i="1" s="1"/>
  <c r="P2" i="1"/>
</calcChain>
</file>

<file path=xl/sharedStrings.xml><?xml version="1.0" encoding="utf-8"?>
<sst xmlns="http://schemas.openxmlformats.org/spreadsheetml/2006/main" count="52" uniqueCount="41">
  <si>
    <t>var_expt length</t>
  </si>
  <si>
    <t>wait time</t>
  </si>
  <si>
    <t>a_O length</t>
  </si>
  <si>
    <t>sim_duration</t>
  </si>
  <si>
    <t>num_cores</t>
  </si>
  <si>
    <t>system time</t>
  </si>
  <si>
    <t>total load</t>
  </si>
  <si>
    <t>load / cores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</si>
  <si>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</si>
  <si>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</si>
  <si>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</si>
  <si>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</si>
  <si>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</si>
  <si>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</si>
  <si>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</si>
  <si>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</si>
  <si>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</si>
  <si>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</si>
  <si>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</si>
  <si>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</si>
  <si>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</si>
  <si>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</si>
  <si>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</si>
  <si>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</si>
  <si>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</si>
  <si>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</si>
  <si>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</si>
  <si>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</si>
  <si>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</si>
  <si>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</si>
  <si>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</si>
  <si>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</si>
  <si>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</si>
  <si>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predicted seconds</t>
  </si>
  <si>
    <t>predicted minutes</t>
  </si>
  <si>
    <t>predicted hours</t>
  </si>
  <si>
    <t>predicted days</t>
  </si>
  <si>
    <t>num_strains</t>
  </si>
  <si>
    <t>computer</t>
  </si>
  <si>
    <t>cloud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</si>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</sst>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data!$I$2:$I$12</c:f>
              <c:numCache>
                <c:formatCode>0.00E+00</c:formatCode>
                <c:ptCount val="11"/>
                <c:pt idx="0">
                  <c:v>12187500</c:v>
                </c:pt>
                <c:pt idx="1">
                  <c:v>1256250000</c:v>
                </c:pt>
              </c:numCache>
            </c:numRef>
          </c:xVal>
          <c:yVal>
            <c:numRef>
              <c:f>data!$J$2:$J$12</c:f>
              <c:numCache>
                <c:formatCode>0.00E+00</c:formatCode>
                <c:ptCount val="11"/>
                <c:pt idx="0">
                  <c:v>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12-624C-84B0-15002767A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695727"/>
        <c:axId val="1914692687"/>
      </c:scatterChart>
      <c:valAx>
        <c:axId val="191469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14692687"/>
        <c:crosses val="autoZero"/>
        <c:crossBetween val="midCat"/>
      </c:valAx>
      <c:valAx>
        <c:axId val="19146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1469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data!$S$2:$S$4</c:f>
              <c:numCache>
                <c:formatCode>General</c:formatCode>
                <c:ptCount val="3"/>
                <c:pt idx="0">
                  <c:v>7.0859146287065933</c:v>
                </c:pt>
                <c:pt idx="1">
                  <c:v>9.0990760747645645</c:v>
                </c:pt>
                <c:pt idx="2">
                  <c:v>0</c:v>
                </c:pt>
              </c:numCache>
            </c:numRef>
          </c:xVal>
          <c:yVal>
            <c:numRef>
              <c:f>data!$T$2:$T$4</c:f>
              <c:numCache>
                <c:formatCode>General</c:formatCode>
                <c:ptCount val="3"/>
                <c:pt idx="0">
                  <c:v>3.2530955858490316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18-CE49-9BF0-2BB223C6C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695727"/>
        <c:axId val="1914692687"/>
      </c:scatterChart>
      <c:valAx>
        <c:axId val="191469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14692687"/>
        <c:crosses val="autoZero"/>
        <c:crossBetween val="midCat"/>
      </c:valAx>
      <c:valAx>
        <c:axId val="191469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14695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692150</xdr:colOff>
      <xdr:row>13</xdr:row>
      <xdr:rowOff>50800</xdr:rowOff>
    </xdr:from>
    <xdr:to>
      <xdr:col>10</xdr:col>
      <xdr:colOff>901700</xdr:colOff>
      <xdr:row>28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D66A49E-5311-C149-B7A7-D12F3CDAAF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482600</xdr:colOff>
      <xdr:row>13</xdr:row>
      <xdr:rowOff>139700</xdr:rowOff>
    </xdr:from>
    <xdr:to>
      <xdr:col>22</xdr:col>
      <xdr:colOff>742950</xdr:colOff>
      <xdr:row>29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150088-F0D5-7D46-8F74-069B78D19C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A045-20BB-3147-9839-C23564CDEFB5}">
  <dimension ref="A1:T18"/>
  <sheetViews>
    <sheetView tabSelected="1" workbookViewId="0">
      <selection activeCell="O5" sqref="O5"/>
    </sheetView>
  </sheetViews>
  <sheetFormatPr baseColWidth="10" defaultRowHeight="16" x14ac:dyDescent="0.2"/>
  <cols>
    <col min="1" max="1" width="13.33203125" bestFit="1" customWidth="1"/>
    <col min="10" max="10" width="11.33203125" bestFit="1" customWidth="1"/>
    <col min="11" max="11" width="15.83203125" bestFit="1" customWidth="1"/>
    <col min="12" max="12" width="16" bestFit="1" customWidth="1"/>
    <col min="16" max="16" width="10.83203125" style="6"/>
  </cols>
  <sheetData>
    <row r="1" spans="1:20" x14ac:dyDescent="0.2">
      <c r="A1" t="s">
        <v>38</v>
      </c>
      <c r="B1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5</v>
      </c>
      <c r="K1" t="s">
        <v>33</v>
      </c>
      <c r="L1" t="s">
        <v>34</v>
      </c>
      <c r="M1" t="s">
        <v>35</v>
      </c>
      <c r="N1" t="s">
        <v>36</v>
      </c>
    </row>
    <row r="2" spans="1:20" x14ac:dyDescent="0.2">
      <c r="A2" t="s">
        <v>39</v>
      </c>
      <c r="B2">
        <v>9</v>
      </c>
      <c r="C2">
        <v>13</v>
      </c>
      <c r="D2" s="1">
        <v>1000000</v>
      </c>
      <c r="E2">
        <v>30</v>
      </c>
      <c r="F2" s="1" t="s">
        <v>40</v>
      </c>
      <c r="G2">
        <v>32</v>
      </c>
      <c r="H2" s="1">
        <f t="shared" ref="H2:H4" si="0">C2*D2*E2</f>
        <v>390000000</v>
      </c>
      <c r="I2" s="1">
        <f t="shared" ref="I2:I4" si="1">H2/G2</f>
        <v>12187500</v>
      </c>
      <c r="J2" s="1">
        <v>1791</v>
      </c>
      <c r="K2" s="1">
        <f>I2*regression!B$18+regression!B$17</f>
        <v>1636.6470874247464</v>
      </c>
      <c r="L2" s="6">
        <f t="shared" ref="L2:L4" si="2">K2/60</f>
        <v>27.277451457079106</v>
      </c>
      <c r="M2" s="6">
        <f t="shared" ref="M2:M4" si="3">L2/60</f>
        <v>0.45462419095131845</v>
      </c>
      <c r="N2" s="6">
        <f t="shared" ref="N2:N4" si="4">M2/24</f>
        <v>1.8942674622971601E-2</v>
      </c>
      <c r="O2" s="6">
        <f t="shared" ref="O2:O4" si="5">N2/60</f>
        <v>3.1571124371619337E-4</v>
      </c>
      <c r="P2" s="6">
        <f t="shared" ref="P2:P4" si="6">J2/K2</f>
        <v>1.0943104434433246</v>
      </c>
      <c r="S2">
        <f t="shared" ref="S2:S4" si="7">LOG10(I2)</f>
        <v>7.0859146287065933</v>
      </c>
      <c r="T2">
        <f t="shared" ref="T2:T8" si="8">LOG10(J2)</f>
        <v>3.2530955858490316</v>
      </c>
    </row>
    <row r="3" spans="1:20" x14ac:dyDescent="0.2">
      <c r="A3" t="s">
        <v>39</v>
      </c>
      <c r="B3">
        <v>9</v>
      </c>
      <c r="C3">
        <v>134</v>
      </c>
      <c r="D3" s="1">
        <v>1000000</v>
      </c>
      <c r="E3">
        <v>300</v>
      </c>
      <c r="F3" s="1"/>
      <c r="G3">
        <v>32</v>
      </c>
      <c r="H3" s="1">
        <f t="shared" si="0"/>
        <v>40200000000</v>
      </c>
      <c r="I3" s="1">
        <f t="shared" si="1"/>
        <v>1256250000</v>
      </c>
      <c r="J3" s="1"/>
      <c r="K3" s="1">
        <f>J2*I3/I2</f>
        <v>184610.76923076922</v>
      </c>
      <c r="L3" s="6">
        <f t="shared" ref="L3" si="9">K3/60</f>
        <v>3076.8461538461538</v>
      </c>
      <c r="M3" s="6">
        <f t="shared" ref="M3" si="10">L3/60</f>
        <v>51.280769230769231</v>
      </c>
      <c r="N3" s="6">
        <f t="shared" ref="N3" si="11">M3/24</f>
        <v>2.1366987179487178</v>
      </c>
      <c r="O3" s="6"/>
      <c r="S3">
        <f t="shared" si="7"/>
        <v>9.0990760747645645</v>
      </c>
      <c r="T3" t="e">
        <f t="shared" si="8"/>
        <v>#NUM!</v>
      </c>
    </row>
    <row r="4" spans="1:20" x14ac:dyDescent="0.2">
      <c r="A4" t="s">
        <v>39</v>
      </c>
      <c r="D4" s="1"/>
      <c r="F4" s="1"/>
      <c r="H4" s="1"/>
      <c r="I4" s="1"/>
      <c r="J4" s="1"/>
      <c r="K4" s="1"/>
      <c r="L4" s="6"/>
      <c r="M4" s="6"/>
      <c r="N4" s="6"/>
      <c r="O4" s="6"/>
      <c r="S4" t="e">
        <f t="shared" si="7"/>
        <v>#NUM!</v>
      </c>
      <c r="T4" t="e">
        <f t="shared" si="8"/>
        <v>#NUM!</v>
      </c>
    </row>
    <row r="5" spans="1:20" x14ac:dyDescent="0.2">
      <c r="A5" t="s">
        <v>39</v>
      </c>
      <c r="D5" s="1"/>
      <c r="F5" s="1"/>
      <c r="H5" s="1"/>
      <c r="I5" s="1"/>
      <c r="J5" s="1"/>
      <c r="K5" s="1"/>
      <c r="L5" s="6"/>
      <c r="M5" s="6"/>
      <c r="N5" s="6"/>
      <c r="O5" s="6"/>
      <c r="T5" t="e">
        <f t="shared" si="8"/>
        <v>#NUM!</v>
      </c>
    </row>
    <row r="6" spans="1:20" x14ac:dyDescent="0.2">
      <c r="A6" t="s">
        <v>39</v>
      </c>
      <c r="D6" s="1"/>
      <c r="F6" s="1"/>
      <c r="H6" s="1"/>
      <c r="I6" s="1"/>
      <c r="J6" s="1"/>
      <c r="K6" s="1"/>
      <c r="L6" s="6"/>
      <c r="M6" s="6"/>
      <c r="N6" s="6"/>
      <c r="O6" s="6"/>
      <c r="T6" t="e">
        <f t="shared" si="8"/>
        <v>#NUM!</v>
      </c>
    </row>
    <row r="7" spans="1:20" x14ac:dyDescent="0.2">
      <c r="A7" t="s">
        <v>39</v>
      </c>
      <c r="D7" s="1"/>
      <c r="F7" s="1"/>
      <c r="H7" s="1"/>
      <c r="I7" s="1"/>
      <c r="J7" s="1"/>
      <c r="K7" s="1"/>
      <c r="L7" s="6"/>
      <c r="M7" s="6"/>
      <c r="N7" s="6"/>
      <c r="O7" s="6"/>
      <c r="T7" t="e">
        <f t="shared" si="8"/>
        <v>#NUM!</v>
      </c>
    </row>
    <row r="8" spans="1:20" x14ac:dyDescent="0.2">
      <c r="A8" t="s">
        <v>39</v>
      </c>
      <c r="D8" s="1"/>
      <c r="F8" s="1"/>
      <c r="H8" s="1"/>
      <c r="I8" s="1"/>
      <c r="J8" s="1"/>
      <c r="K8" s="1"/>
      <c r="L8" s="6"/>
      <c r="M8" s="6"/>
      <c r="N8" s="6"/>
      <c r="O8" s="6"/>
      <c r="T8" t="e">
        <f t="shared" si="8"/>
        <v>#NUM!</v>
      </c>
    </row>
    <row r="9" spans="1:20" x14ac:dyDescent="0.2">
      <c r="A9" t="s">
        <v>39</v>
      </c>
      <c r="D9" s="1"/>
      <c r="F9" s="1"/>
      <c r="H9" s="1"/>
      <c r="I9" s="1"/>
      <c r="J9" s="1"/>
      <c r="K9" s="1"/>
      <c r="L9" s="6"/>
      <c r="M9" s="6"/>
      <c r="N9" s="6"/>
      <c r="O9" s="6"/>
    </row>
    <row r="10" spans="1:20" x14ac:dyDescent="0.2">
      <c r="A10" t="s">
        <v>39</v>
      </c>
      <c r="D10" s="1"/>
      <c r="F10" s="1"/>
      <c r="H10" s="1"/>
      <c r="I10" s="1"/>
      <c r="J10" s="1"/>
      <c r="K10" s="1"/>
      <c r="L10" s="6"/>
      <c r="M10" s="6"/>
      <c r="N10" s="6"/>
      <c r="O10" s="6"/>
    </row>
    <row r="11" spans="1:20" x14ac:dyDescent="0.2">
      <c r="A11" t="s">
        <v>39</v>
      </c>
      <c r="D11" s="1"/>
      <c r="F11" s="1"/>
      <c r="H11" s="1"/>
      <c r="I11" s="1"/>
      <c r="J11" s="1"/>
      <c r="K11" s="1"/>
      <c r="L11" s="6"/>
      <c r="M11" s="6"/>
      <c r="N11" s="6"/>
      <c r="O11" s="6"/>
    </row>
    <row r="12" spans="1:20" x14ac:dyDescent="0.2">
      <c r="A12" t="s">
        <v>39</v>
      </c>
      <c r="D12" s="1"/>
      <c r="F12" s="1"/>
      <c r="H12" s="1"/>
      <c r="I12" s="1"/>
      <c r="J12" s="1"/>
      <c r="K12" s="1"/>
      <c r="L12" s="6"/>
      <c r="M12" s="6"/>
      <c r="N12" s="6"/>
      <c r="O12" s="6"/>
    </row>
    <row r="14" spans="1:20" x14ac:dyDescent="0.2">
      <c r="C14">
        <v>4</v>
      </c>
      <c r="D14" s="1">
        <v>10000</v>
      </c>
      <c r="E14">
        <v>20</v>
      </c>
      <c r="F14" s="1">
        <f>D14*E14</f>
        <v>200000</v>
      </c>
      <c r="G14">
        <f xml:space="preserve"> IF(C14&lt;12,C14, 12)</f>
        <v>4</v>
      </c>
      <c r="H14" s="1">
        <f>C14*D14*E14</f>
        <v>800000</v>
      </c>
      <c r="I14" s="1">
        <f>H14/G14</f>
        <v>200000</v>
      </c>
      <c r="L14" s="1">
        <v>32</v>
      </c>
    </row>
    <row r="15" spans="1:20" x14ac:dyDescent="0.2">
      <c r="C15">
        <v>4</v>
      </c>
      <c r="D15" s="1">
        <v>5000</v>
      </c>
      <c r="E15">
        <v>20</v>
      </c>
      <c r="F15" s="1">
        <f>D15*E15</f>
        <v>100000</v>
      </c>
      <c r="G15">
        <f xml:space="preserve"> IF(C15&lt;12,C15, 12)</f>
        <v>4</v>
      </c>
      <c r="H15" s="1">
        <f>C15*D15*E15</f>
        <v>400000</v>
      </c>
      <c r="I15" s="1">
        <f>H15/G15</f>
        <v>100000</v>
      </c>
      <c r="L15" s="1">
        <v>23</v>
      </c>
    </row>
    <row r="16" spans="1:20" x14ac:dyDescent="0.2">
      <c r="C16">
        <v>9</v>
      </c>
      <c r="D16" s="1">
        <v>10000</v>
      </c>
      <c r="E16">
        <v>20</v>
      </c>
      <c r="F16" s="1">
        <f>D16*E16</f>
        <v>200000</v>
      </c>
      <c r="G16">
        <f t="shared" ref="G16:G17" si="12" xml:space="preserve"> IF(C16&lt;12,C16, 12)</f>
        <v>9</v>
      </c>
      <c r="H16" s="1">
        <f>C16*D16*E16</f>
        <v>1800000</v>
      </c>
      <c r="I16" s="1">
        <f>H16/G16</f>
        <v>200000</v>
      </c>
      <c r="K16" s="1">
        <v>40</v>
      </c>
    </row>
    <row r="17" spans="3:11" x14ac:dyDescent="0.2">
      <c r="C17">
        <v>9</v>
      </c>
      <c r="D17" s="1">
        <v>20000</v>
      </c>
      <c r="E17">
        <v>20</v>
      </c>
      <c r="F17" s="1">
        <f>D17*E17</f>
        <v>400000</v>
      </c>
      <c r="G17">
        <f t="shared" si="12"/>
        <v>9</v>
      </c>
      <c r="H17" s="1">
        <f>C17*D17*E17</f>
        <v>3600000</v>
      </c>
      <c r="I17" s="1">
        <f>H17/G17</f>
        <v>400000</v>
      </c>
      <c r="K17">
        <v>61</v>
      </c>
    </row>
    <row r="18" spans="3:11" x14ac:dyDescent="0.2">
      <c r="C18">
        <v>9</v>
      </c>
      <c r="D18" s="1">
        <v>5000</v>
      </c>
      <c r="E18">
        <v>20</v>
      </c>
      <c r="F18" s="1">
        <f>D18*E18</f>
        <v>100000</v>
      </c>
      <c r="G18">
        <f xml:space="preserve"> IF(C18&lt;12,C18, 12)</f>
        <v>9</v>
      </c>
      <c r="H18" s="1">
        <f>C18*D18*E18</f>
        <v>900000</v>
      </c>
      <c r="I18" s="1">
        <f>H18/G18</f>
        <v>100000</v>
      </c>
      <c r="K18">
        <v>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2B42-A013-F842-8196-626A67459250}">
  <dimension ref="A1:I18"/>
  <sheetViews>
    <sheetView workbookViewId="0">
      <selection activeCell="B18" sqref="B18"/>
    </sheetView>
  </sheetViews>
  <sheetFormatPr baseColWidth="10" defaultRowHeight="16" x14ac:dyDescent="0.2"/>
  <sheetData>
    <row r="1" spans="1:9" x14ac:dyDescent="0.2">
      <c r="A1" t="s">
        <v>8</v>
      </c>
    </row>
    <row r="2" spans="1:9" ht="17" thickBot="1" x14ac:dyDescent="0.25"/>
    <row r="3" spans="1:9" x14ac:dyDescent="0.2">
      <c r="A3" s="5" t="s">
        <v>9</v>
      </c>
      <c r="B3" s="5"/>
    </row>
    <row r="4" spans="1:9" x14ac:dyDescent="0.2">
      <c r="A4" s="2" t="s">
        <v>10</v>
      </c>
      <c r="B4" s="2">
        <v>0.99991669638138791</v>
      </c>
    </row>
    <row r="5" spans="1:9" x14ac:dyDescent="0.2">
      <c r="A5" s="2" t="s">
        <v>11</v>
      </c>
      <c r="B5" s="2">
        <v>0.9998333997022687</v>
      </c>
    </row>
    <row r="6" spans="1:9" x14ac:dyDescent="0.2">
      <c r="A6" s="2" t="s">
        <v>12</v>
      </c>
      <c r="B6" s="2">
        <v>0.9998095996597357</v>
      </c>
    </row>
    <row r="7" spans="1:9" x14ac:dyDescent="0.2">
      <c r="A7" s="2" t="s">
        <v>13</v>
      </c>
      <c r="B7" s="2">
        <v>116.74719751494391</v>
      </c>
    </row>
    <row r="8" spans="1:9" ht="17" thickBot="1" x14ac:dyDescent="0.25">
      <c r="A8" s="3" t="s">
        <v>14</v>
      </c>
      <c r="B8" s="3">
        <v>9</v>
      </c>
    </row>
    <row r="10" spans="1:9" ht="17" thickBot="1" x14ac:dyDescent="0.25">
      <c r="A10" t="s">
        <v>15</v>
      </c>
    </row>
    <row r="11" spans="1:9" x14ac:dyDescent="0.2">
      <c r="A11" s="4"/>
      <c r="B11" s="4" t="s">
        <v>20</v>
      </c>
      <c r="C11" s="4" t="s">
        <v>21</v>
      </c>
      <c r="D11" s="4" t="s">
        <v>22</v>
      </c>
      <c r="E11" s="4" t="s">
        <v>23</v>
      </c>
      <c r="F11" s="4" t="s">
        <v>24</v>
      </c>
    </row>
    <row r="12" spans="1:9" x14ac:dyDescent="0.2">
      <c r="A12" s="2" t="s">
        <v>16</v>
      </c>
      <c r="B12" s="2">
        <v>1</v>
      </c>
      <c r="C12" s="2">
        <v>572588782.64310682</v>
      </c>
      <c r="D12" s="2">
        <v>572588782.64310682</v>
      </c>
      <c r="E12" s="2">
        <v>42009.731634501528</v>
      </c>
      <c r="F12" s="2">
        <v>1.7371023465160076E-14</v>
      </c>
    </row>
    <row r="13" spans="1:9" x14ac:dyDescent="0.2">
      <c r="A13" s="2" t="s">
        <v>17</v>
      </c>
      <c r="B13" s="2">
        <v>7</v>
      </c>
      <c r="C13" s="2">
        <v>95409.356893153279</v>
      </c>
      <c r="D13" s="2">
        <v>13629.908127593326</v>
      </c>
      <c r="E13" s="2"/>
      <c r="F13" s="2"/>
    </row>
    <row r="14" spans="1:9" ht="17" thickBot="1" x14ac:dyDescent="0.25">
      <c r="A14" s="3" t="s">
        <v>18</v>
      </c>
      <c r="B14" s="3">
        <v>8</v>
      </c>
      <c r="C14" s="3">
        <v>572684192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25</v>
      </c>
      <c r="C16" s="4" t="s">
        <v>13</v>
      </c>
      <c r="D16" s="4" t="s">
        <v>26</v>
      </c>
      <c r="E16" s="4" t="s">
        <v>27</v>
      </c>
      <c r="F16" s="4" t="s">
        <v>28</v>
      </c>
      <c r="G16" s="4" t="s">
        <v>29</v>
      </c>
      <c r="H16" s="4" t="s">
        <v>30</v>
      </c>
      <c r="I16" s="4" t="s">
        <v>31</v>
      </c>
    </row>
    <row r="17" spans="1:9" x14ac:dyDescent="0.2">
      <c r="A17" s="2" t="s">
        <v>19</v>
      </c>
      <c r="B17" s="2">
        <v>125.82157315737913</v>
      </c>
      <c r="C17" s="2">
        <v>42.276097233015371</v>
      </c>
      <c r="D17" s="2">
        <v>2.9761870511339259</v>
      </c>
      <c r="E17" s="2">
        <v>2.0626019677845265E-2</v>
      </c>
      <c r="F17" s="2">
        <v>25.854488377496367</v>
      </c>
      <c r="G17" s="2">
        <v>225.78865793726192</v>
      </c>
      <c r="H17" s="2">
        <v>25.854488377496367</v>
      </c>
      <c r="I17" s="2">
        <v>225.78865793726192</v>
      </c>
    </row>
    <row r="18" spans="1:9" ht="17" thickBot="1" x14ac:dyDescent="0.25">
      <c r="A18" s="3" t="s">
        <v>32</v>
      </c>
      <c r="B18" s="3">
        <v>1.2396517040142501E-4</v>
      </c>
      <c r="C18" s="3">
        <v>6.0481802839051372E-7</v>
      </c>
      <c r="D18" s="3">
        <v>204.96275670106883</v>
      </c>
      <c r="E18" s="3">
        <v>1.7371023465160076E-14</v>
      </c>
      <c r="F18" s="3">
        <v>1.2253500302369228E-4</v>
      </c>
      <c r="G18" s="3">
        <v>1.2539533777915774E-4</v>
      </c>
      <c r="H18" s="3">
        <v>1.2253500302369228E-4</v>
      </c>
      <c r="I18" s="3">
        <v>1.2539533777915774E-4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Petchey</dc:creator>
  <cp:lastModifiedBy>Owen Petchey</cp:lastModifiedBy>
  <dcterms:created xsi:type="dcterms:W3CDTF">2021-11-26T14:24:49Z</dcterms:created>
  <dcterms:modified xsi:type="dcterms:W3CDTF">2022-02-15T11:43:27Z</dcterms:modified>
</cp:coreProperties>
</file>