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UrsHu\Downloads\"/>
    </mc:Choice>
  </mc:AlternateContent>
  <xr:revisionPtr revIDLastSave="0" documentId="8_{C89FE1B5-473E-47B3-91A0-7666E1AAD3C8}" xr6:coauthVersionLast="47" xr6:coauthVersionMax="47" xr10:uidLastSave="{00000000-0000-0000-0000-000000000000}"/>
  <bookViews>
    <workbookView xWindow="-110" yWindow="-110" windowWidth="24220" windowHeight="15500" tabRatio="722" xr2:uid="{00000000-000D-0000-FFFF-FFFF00000000}"/>
  </bookViews>
  <sheets>
    <sheet name="T1" sheetId="26" r:id="rId1"/>
    <sheet name="Uebersetzungen" sheetId="25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6" l="1"/>
  <c r="A34" i="26"/>
  <c r="A33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E4" i="26"/>
  <c r="D4" i="26"/>
  <c r="F3" i="26"/>
  <c r="D3" i="26"/>
  <c r="C3" i="26"/>
  <c r="B3" i="26"/>
  <c r="A3" i="26"/>
  <c r="A2" i="26"/>
  <c r="A1" i="26"/>
</calcChain>
</file>

<file path=xl/sharedStrings.xml><?xml version="1.0" encoding="utf-8"?>
<sst xmlns="http://schemas.openxmlformats.org/spreadsheetml/2006/main" count="153" uniqueCount="151">
  <si>
    <t>Tabelle</t>
  </si>
  <si>
    <t>Code</t>
  </si>
  <si>
    <t>DE</t>
  </si>
  <si>
    <t>FR</t>
  </si>
  <si>
    <t>IT</t>
  </si>
  <si>
    <t>EN</t>
  </si>
  <si>
    <t>Sprache</t>
  </si>
  <si>
    <t>T1</t>
  </si>
  <si>
    <t>&lt;T1_Ti&gt;</t>
  </si>
  <si>
    <r>
      <rPr>
        <sz val="10"/>
        <rFont val="Arial"/>
        <family val="2"/>
      </rPr>
      <t>Statistische Kennzahlen,</t>
    </r>
    <r>
      <rPr>
        <sz val="10"/>
        <color rgb="FFFF0000"/>
        <rFont val="Arial"/>
        <family val="2"/>
      </rPr>
      <t xml:space="preserve"> 4. Quartal 2023</t>
    </r>
  </si>
  <si>
    <r>
      <t xml:space="preserve">Les chiffres statistiques clés, </t>
    </r>
    <r>
      <rPr>
        <sz val="10"/>
        <color rgb="FFFF0000"/>
        <rFont val="Arial"/>
        <family val="2"/>
      </rPr>
      <t>4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trimestre 2023</t>
    </r>
  </si>
  <si>
    <r>
      <t xml:space="preserve">Dati statistici chiave, </t>
    </r>
    <r>
      <rPr>
        <sz val="10"/>
        <color rgb="FFFF0000"/>
        <rFont val="Arial"/>
        <family val="2"/>
      </rPr>
      <t>4° trimestre 2023</t>
    </r>
  </si>
  <si>
    <r>
      <t xml:space="preserve">Statistical key figures, </t>
    </r>
    <r>
      <rPr>
        <sz val="10"/>
        <color rgb="FFFF0000"/>
        <rFont val="Arial"/>
        <family val="2"/>
      </rPr>
      <t>4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quarter 2023</t>
    </r>
  </si>
  <si>
    <t>&lt;T1_UTi&gt;</t>
  </si>
  <si>
    <t xml:space="preserve">Schweizerischer Wohnimmobilienpreisindex, IMPI </t>
  </si>
  <si>
    <t>Indice suisse des prix de l'immobilier résidentiel, IMPI</t>
  </si>
  <si>
    <t>Indice svizzero dei prezzi degli immobili residenziali, IMPI</t>
  </si>
  <si>
    <t>Swiss Residential Property Price Index, IMPI</t>
  </si>
  <si>
    <t>&lt;T1_SpaltenTitel_1&gt;</t>
  </si>
  <si>
    <t>Totalindex 
und Subindizes</t>
  </si>
  <si>
    <t>Indice total 
et sous-indices</t>
  </si>
  <si>
    <t>Indice totale 
e sottoindici</t>
  </si>
  <si>
    <t xml:space="preserve">Total index 
and sub-indices </t>
  </si>
  <si>
    <t>&lt;T1_SpaltenTitel_2&gt;</t>
  </si>
  <si>
    <t>Gewicht in %</t>
  </si>
  <si>
    <t>poids en %</t>
  </si>
  <si>
    <t>pesi in %</t>
  </si>
  <si>
    <t>Weight in %</t>
  </si>
  <si>
    <t>&lt;T1_SpaltenTitel_3&gt;</t>
  </si>
  <si>
    <t>Index (Basis: 
Q4 2019 = 100)</t>
  </si>
  <si>
    <r>
      <t>Indice (Base: 
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2019=100)</t>
    </r>
  </si>
  <si>
    <r>
      <t>Indice (base: 
4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2019=100)</t>
    </r>
  </si>
  <si>
    <t>Index (Base: 
Q4 2019 = 100)</t>
  </si>
  <si>
    <t>&lt;T1_SpaltenTitel_4&gt;</t>
  </si>
  <si>
    <t xml:space="preserve">Veränderung (in %) zum </t>
  </si>
  <si>
    <t>Variation (en %) par rapport au</t>
  </si>
  <si>
    <t xml:space="preserve">Variazione (in %) rispetto al </t>
  </si>
  <si>
    <r>
      <t>Change (in %) c</t>
    </r>
    <r>
      <rPr>
        <sz val="10"/>
        <rFont val="Arial"/>
        <family val="2"/>
      </rPr>
      <t>ompared to</t>
    </r>
  </si>
  <si>
    <t>&lt;T1_SpaltenTitel_5&gt;</t>
  </si>
  <si>
    <t>Vorquartal</t>
  </si>
  <si>
    <t>trim. précédent</t>
  </si>
  <si>
    <t>trim. precedente</t>
  </si>
  <si>
    <t>previous quarter</t>
  </si>
  <si>
    <t>&lt;T1_SpaltenTitel_6&gt;</t>
  </si>
  <si>
    <t>Q4 2022</t>
  </si>
  <si>
    <r>
      <t>4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trim. 2022</t>
    </r>
  </si>
  <si>
    <r>
      <t>4</t>
    </r>
    <r>
      <rPr>
        <vertAlign val="superscript"/>
        <sz val="10"/>
        <color rgb="FFFF0000"/>
        <rFont val="Arial"/>
        <family val="2"/>
      </rPr>
      <t>°</t>
    </r>
    <r>
      <rPr>
        <sz val="10"/>
        <color rgb="FFFF0000"/>
        <rFont val="Arial"/>
        <family val="2"/>
      </rPr>
      <t xml:space="preserve"> trim. 2022 </t>
    </r>
  </si>
  <si>
    <t>&lt;T1_SpaltenTitel_7&gt;</t>
  </si>
  <si>
    <t>Beitrag zur Veränderung gegenüber Vorquartal</t>
  </si>
  <si>
    <t>Contribution à la variation par rapport au trim. précédent</t>
  </si>
  <si>
    <t>Contributo alla variazione rispetto 
al trim. precedente</t>
  </si>
  <si>
    <t>Contribution to the change compared 
to previous quarter</t>
  </si>
  <si>
    <t>&lt;Zeilentitel_1&gt;</t>
  </si>
  <si>
    <t xml:space="preserve">Total </t>
  </si>
  <si>
    <t xml:space="preserve">Totale </t>
  </si>
  <si>
    <t>Total</t>
  </si>
  <si>
    <t>&lt;Zeilentitel_2&gt;</t>
  </si>
  <si>
    <t>EFH</t>
  </si>
  <si>
    <t>MI</t>
  </si>
  <si>
    <t>CU</t>
  </si>
  <si>
    <t>SFH</t>
  </si>
  <si>
    <t>&lt;Zeilentitel_3&gt;</t>
  </si>
  <si>
    <t>EGW</t>
  </si>
  <si>
    <t>PPE</t>
  </si>
  <si>
    <t>APP</t>
  </si>
  <si>
    <t>CONDO</t>
  </si>
  <si>
    <t>&lt;Zeilentitel_4&gt;</t>
  </si>
  <si>
    <t>GemeindeTyp 1</t>
  </si>
  <si>
    <t>Type de communes 1</t>
  </si>
  <si>
    <t>Tipo di Comune 1</t>
  </si>
  <si>
    <t>Type of municipality 1</t>
  </si>
  <si>
    <t>&lt;Zeilentitel_5&gt;</t>
  </si>
  <si>
    <t>GemeindeTyp 2</t>
  </si>
  <si>
    <t>Type de communes 2</t>
  </si>
  <si>
    <t>Tipo di Comune 2</t>
  </si>
  <si>
    <t>Type of municipality 2</t>
  </si>
  <si>
    <t>&lt;Zeilentitel_6&gt;</t>
  </si>
  <si>
    <t>GemeindeTyp 3</t>
  </si>
  <si>
    <t>Type de communes 3</t>
  </si>
  <si>
    <t>Tipo di Comune 3</t>
  </si>
  <si>
    <t>Type of municipality 3</t>
  </si>
  <si>
    <t>&lt;Zeilentitel_7&gt;</t>
  </si>
  <si>
    <t>GemeindeTyp 4</t>
  </si>
  <si>
    <t>Type de communes 4</t>
  </si>
  <si>
    <t>Tipo di Comune 4</t>
  </si>
  <si>
    <t>Type of municipality 4</t>
  </si>
  <si>
    <t>&lt;Zeilentitel_8&gt;</t>
  </si>
  <si>
    <t>GemeindeTyp 5</t>
  </si>
  <si>
    <t>Type de communes 5</t>
  </si>
  <si>
    <t>Tipo di Comune 5</t>
  </si>
  <si>
    <t>Type of municipality 5</t>
  </si>
  <si>
    <t>&lt;Legende_1&gt;</t>
  </si>
  <si>
    <t>Legende:</t>
  </si>
  <si>
    <t>Légende:</t>
  </si>
  <si>
    <t>Legenda:</t>
  </si>
  <si>
    <t>Legend:</t>
  </si>
  <si>
    <t>&lt;Legende_2&gt;</t>
  </si>
  <si>
    <t>Total - Wohneigentum (EFH und EGW)</t>
  </si>
  <si>
    <t>Total - Logements en propriété (MI et PPE)</t>
  </si>
  <si>
    <t>Totale - Proprietà residenziale (CU e APP)</t>
  </si>
  <si>
    <t>Total - Residential property (SFH and CONDO)</t>
  </si>
  <si>
    <t>&lt;Legende_3&gt;</t>
  </si>
  <si>
    <t>EFH - Einfamilienhäuser</t>
  </si>
  <si>
    <t>MI - Maisons individuelles</t>
  </si>
  <si>
    <t>CU - Case unifamiliari</t>
  </si>
  <si>
    <t>SFH - Single-family houses</t>
  </si>
  <si>
    <t>&lt;Legende_4&gt;</t>
  </si>
  <si>
    <t xml:space="preserve">EGW - Eigentumswohnungen </t>
  </si>
  <si>
    <t>PPE - Appartements en propriété</t>
  </si>
  <si>
    <t>APP - Appartementi di proprietà</t>
  </si>
  <si>
    <t>CONDO - Condominiums</t>
  </si>
  <si>
    <t>&lt;Legende_5&gt;</t>
  </si>
  <si>
    <t>GemeindeTyp 1 - Städtische Gemeinde einer grossen Agglomeration</t>
  </si>
  <si>
    <t xml:space="preserve">Type de communes 1 - Commune urbaine d'une grande agglomération </t>
  </si>
  <si>
    <t>Tipo di Comune 1 - Comune urbano di un grande agglomerato</t>
  </si>
  <si>
    <t>Type of municipality 1 - Urban municipality of a large agglomeration</t>
  </si>
  <si>
    <t>&lt;Legende_6&gt;</t>
  </si>
  <si>
    <t>GemeindeTyp 2 - Städtische Gemeinde einer mittelgrossen Agglomeration</t>
  </si>
  <si>
    <t>Type de communes 2 - Commune urbaine d'une agglomération moyenne</t>
  </si>
  <si>
    <t>Tipo di Comune 2 - Comune urbano di un agglomerato medio</t>
  </si>
  <si>
    <t>Type of municipality 2 - Urban municipality of a medium-sized agglomeration</t>
  </si>
  <si>
    <t>&lt;Legende_7&gt;</t>
  </si>
  <si>
    <t>GemeindeTyp 3 - Städtische Gemeinde einer kleinen oder ausserhalb einer Agglomeration</t>
  </si>
  <si>
    <t>Type de communes 3 - Commune urbaine d'une petite ou hors agglomération</t>
  </si>
  <si>
    <t>Tipo di Comune 3 - Comune urbano di un piccolo/fuori agglomerato</t>
  </si>
  <si>
    <t>Type of municipality 3 - Urban municipality of a small or outside agglomeration</t>
  </si>
  <si>
    <t>&lt;Legende_8&gt;</t>
  </si>
  <si>
    <t xml:space="preserve">GemeindeTyp 4 - Intermediäre Gemeinde </t>
  </si>
  <si>
    <t xml:space="preserve">Type de communes 4 - Commune intermédiaire </t>
  </si>
  <si>
    <t xml:space="preserve">Tipo di Comune 4 - Comune intermedio </t>
  </si>
  <si>
    <t>Type of municipality 4 - Intermediate municipality</t>
  </si>
  <si>
    <t>&lt;Legende_9&gt;</t>
  </si>
  <si>
    <t>GemeindeTyp 5 - Ländliche Gemeinde</t>
  </si>
  <si>
    <t>Type de communes 5 - Commune rurale</t>
  </si>
  <si>
    <t>Tipo di Comune 5 - Comune rurale</t>
  </si>
  <si>
    <t>Type of municipality 5 - Rural municipality</t>
  </si>
  <si>
    <t>&lt;Quelle&gt;</t>
  </si>
  <si>
    <t>Quelle: BFS - Schweizerischer Wohnimmobilienpreisindex, IMPI</t>
  </si>
  <si>
    <t>Sources: OFS - Indice suisse des prix de l'immobilier résidentiel, IMPI</t>
  </si>
  <si>
    <t>Fonti: UST - Indice svizzero dei prezzi degli immobili residenziali, IMPI</t>
  </si>
  <si>
    <t>Sources: FSO - Swiss Residential Property Price Index, IMPI</t>
  </si>
  <si>
    <t>&lt;CopyRight&gt;</t>
  </si>
  <si>
    <r>
      <t xml:space="preserve">© BFS </t>
    </r>
    <r>
      <rPr>
        <sz val="10"/>
        <color rgb="FFFF0000"/>
        <rFont val="Arial"/>
        <family val="2"/>
      </rPr>
      <t>2024</t>
    </r>
  </si>
  <si>
    <r>
      <t xml:space="preserve">© OFS </t>
    </r>
    <r>
      <rPr>
        <sz val="10"/>
        <color rgb="FFFF0000"/>
        <rFont val="Arial"/>
        <family val="2"/>
      </rPr>
      <t>2024</t>
    </r>
  </si>
  <si>
    <r>
      <t>© UST</t>
    </r>
    <r>
      <rPr>
        <sz val="10"/>
        <color rgb="FFFF0000"/>
        <rFont val="Arial"/>
        <family val="2"/>
      </rPr>
      <t xml:space="preserve"> 2024</t>
    </r>
  </si>
  <si>
    <r>
      <t xml:space="preserve">© FSO </t>
    </r>
    <r>
      <rPr>
        <sz val="10"/>
        <color rgb="FFFF0000"/>
        <rFont val="Arial"/>
        <family val="2"/>
      </rPr>
      <t>2024</t>
    </r>
  </si>
  <si>
    <t>&lt;Auskunft&gt;</t>
  </si>
  <si>
    <t>Auskunft: Bundesamt für Statistik (BFS), IMPI@bfs.admin.ch, Tel. +41 58 463 60 69</t>
  </si>
  <si>
    <t>Renseignements: Office fédéral de la statistique (OFS), IMPI@bfs.admin.ch, Tel. +41 58 463 60 69</t>
  </si>
  <si>
    <t>Informazioni: Ufficio federale di statistica (UST), IMPI@bfs.admin.ch, tel. +41 58 463 60 69</t>
  </si>
  <si>
    <t xml:space="preserve">Information: Federal Statistical Office (FSO), IMPI@bfs.admin.ch, Tel. +41 58 463 60 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</si>
</sst>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0"/>
  </numFmts>
  <fonts count="11"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vertAlign val="superscript"/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5" xfId="0" applyFont="1" applyBorder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164" fontId="2" fillId="4" borderId="0" xfId="0" applyNumberFormat="1" applyFont="1" applyFill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5" xfId="0" applyNumberFormat="1" applyFont="1" applyBorder="1" applyAlignment="1">
      <alignment vertical="center" wrapText="1"/>
    </xf>
    <xf numFmtId="0" fontId="1" fillId="5" borderId="12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2" borderId="15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1" fillId="5" borderId="17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 vertical="top"/>
    </xf>
    <xf numFmtId="165" fontId="4" fillId="4" borderId="0" xfId="0" applyNumberFormat="1" applyFont="1" applyFill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5" fontId="2" fillId="4" borderId="0" xfId="0" applyNumberFormat="1" applyFont="1" applyFill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4" borderId="0" xfId="0" applyNumberFormat="1" applyFont="1" applyFill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2" fillId="0" borderId="5" xfId="0" applyNumberFormat="1" applyFont="1" applyBorder="1" applyAlignment="1">
      <alignment vertical="center" wrapText="1"/>
    </xf>
    <xf numFmtId="0" fontId="1" fillId="5" borderId="7" xfId="0" applyFont="1" applyFill="1" applyBorder="1" applyAlignment="1" applyProtection="1">
      <alignment horizontal="left" vertical="top"/>
      <protection locked="0"/>
    </xf>
    <xf numFmtId="0" fontId="7" fillId="0" borderId="12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166" fontId="2" fillId="4" borderId="0" xfId="0" applyNumberFormat="1" applyFont="1" applyFill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6" fontId="2" fillId="0" borderId="5" xfId="0" applyNumberFormat="1" applyFont="1" applyBorder="1" applyAlignment="1">
      <alignment vertical="center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6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1"/>
    </xf>
    <xf numFmtId="0" fontId="2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AF7"/>
      <color rgb="FF374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6361-CA67-468E-824F-6C8B93A63FEB}">
  <dimension ref="A1:F35"/>
  <sheetViews>
    <sheetView tabSelected="1" workbookViewId="0"/>
  </sheetViews>
  <sheetFormatPr defaultRowHeight="14.1"/>
  <sheetData>
    <row r="1" spans="1:6">
      <c r="A1" s="65" t="str">
        <f>VLOOKUP("&lt;T1_Ti&gt;",Uebersetzungen!$B$3:$F$33,Uebersetzungen!$B$2+1,FALSE)</f>
        <v>Statistical key figures, 4th quarter 2023</v>
      </c>
      <c r="B1" s="65"/>
      <c r="C1" s="65"/>
      <c r="D1" s="65"/>
      <c r="E1" s="65"/>
      <c r="F1" s="65"/>
    </row>
    <row r="2" spans="1:6">
      <c r="A2" s="66" t="str">
        <f>VLOOKUP("&lt;T1_UTi&gt;",Uebersetzungen!$B$3:$F$33,Uebersetzungen!$B$2+1,FALSE)</f>
        <v>Swiss Residential Property Price Index, IMPI</v>
      </c>
      <c r="B2" s="66"/>
      <c r="C2" s="66"/>
      <c r="D2" s="66"/>
      <c r="E2" s="66"/>
      <c r="F2" s="1"/>
    </row>
    <row r="3" spans="1:6">
      <c r="A3" s="67" t="str">
        <f>VLOOKUP("&lt;T1_SpaltenTitel_1&gt;",Uebersetzungen!$B$3:$F$33,Uebersetzungen!$B$2+1,FALSE)</f>
        <v xml:space="preserve">Total index 
and sub-indices </v>
      </c>
      <c r="B3" s="69" t="str">
        <f>VLOOKUP("&lt;T1_SpaltenTitel_2&gt;",Uebersetzungen!$B$3:$F$33,Uebersetzungen!$B$2+1,FALSE)</f>
        <v>Weight in %</v>
      </c>
      <c r="C3" s="70" t="str">
        <f>VLOOKUP("&lt;T1_SpaltenTitel_3&gt;",Uebersetzungen!$B$3:$F$33,Uebersetzungen!$B$2+1,FALSE)</f>
        <v>Index (Base: 
Q4 2019 = 100)</v>
      </c>
      <c r="D3" s="71" t="str">
        <f>VLOOKUP("&lt;T1_SpaltenTitel_4&gt;",Uebersetzungen!$B$3:$F$33,Uebersetzungen!$B$2+1,FALSE)</f>
        <v>Change (in %) compared to</v>
      </c>
      <c r="E3" s="72"/>
      <c r="F3" s="73" t="str">
        <f>VLOOKUP("&lt;T1_SpaltenTitel_7&gt;",Uebersetzungen!$B$3:$F$33,Uebersetzungen!$B$2+1,FALSE)</f>
        <v>Contribution to the change compared 
to previous quarter</v>
      </c>
    </row>
    <row r="4" spans="1:6" ht="20.100000000000001">
      <c r="A4" s="68"/>
      <c r="B4" s="69"/>
      <c r="C4" s="69"/>
      <c r="D4" s="60" t="str">
        <f>VLOOKUP("&lt;T1_SpaltenTitel_5&gt;",Uebersetzungen!$B$3:$F$33,Uebersetzungen!$B$2+1,FALSE)</f>
        <v>previous quarter</v>
      </c>
      <c r="E4" s="61" t="str">
        <f>VLOOKUP("&lt;T1_SpaltenTitel_6&gt;",Uebersetzungen!$B$3:$F$33,Uebersetzungen!$B$2+1,FALSE)</f>
        <v>Q4 2022</v>
      </c>
      <c r="F4" s="74"/>
    </row>
    <row r="5" spans="1:6">
      <c r="A5" s="7" t="str">
        <f>VLOOKUP("&lt;Zeilentitel_1&gt;",Uebersetzungen!$B$3:$F$33,Uebersetzungen!$B$2+1,FALSE)</f>
        <v>Total</v>
      </c>
      <c r="B5" s="43">
        <v>100</v>
      </c>
      <c r="C5" s="54">
        <v>117.4406</v>
      </c>
      <c r="D5" s="22">
        <v>1.1000000000000001</v>
      </c>
      <c r="E5" s="22">
        <v>1.2</v>
      </c>
      <c r="F5" s="48">
        <v>1.1319999999999999</v>
      </c>
    </row>
    <row r="6" spans="1:6" ht="30">
      <c r="A6" s="4" t="str">
        <f>VLOOKUP("&lt;Zeilentitel_4&gt;",Uebersetzungen!$B$3:$F$33,Uebersetzungen!$B$2+1,FALSE)</f>
        <v>Type of municipality 1</v>
      </c>
      <c r="B6" s="44">
        <v>32.232999999999997</v>
      </c>
      <c r="C6" s="55">
        <v>118.7547</v>
      </c>
      <c r="D6" s="23">
        <v>0</v>
      </c>
      <c r="E6" s="23">
        <v>1.6</v>
      </c>
      <c r="F6" s="49">
        <v>-1.3999999999999957E-2</v>
      </c>
    </row>
    <row r="7" spans="1:6" ht="30">
      <c r="A7" s="4" t="str">
        <f>VLOOKUP("&lt;Zeilentitel_5&gt;",Uebersetzungen!$B$3:$F$33,Uebersetzungen!$B$2+1,FALSE)</f>
        <v>Type of municipality 2</v>
      </c>
      <c r="B7" s="44">
        <v>18.474</v>
      </c>
      <c r="C7" s="55">
        <v>114.75700000000001</v>
      </c>
      <c r="D7" s="23">
        <v>0.2</v>
      </c>
      <c r="E7" s="23">
        <v>1.1000000000000001</v>
      </c>
      <c r="F7" s="49">
        <v>3.2000000000000001E-2</v>
      </c>
    </row>
    <row r="8" spans="1:6" ht="30">
      <c r="A8" s="4" t="str">
        <f>VLOOKUP("&lt;Zeilentitel_6&gt;",Uebersetzungen!$B$3:$F$33,Uebersetzungen!$B$2+1,FALSE)</f>
        <v>Type of municipality 3</v>
      </c>
      <c r="B8" s="45">
        <v>8.6890000000000001</v>
      </c>
      <c r="C8" s="55">
        <v>115.8886</v>
      </c>
      <c r="D8" s="23">
        <v>1.9</v>
      </c>
      <c r="E8" s="23">
        <v>2</v>
      </c>
      <c r="F8" s="49">
        <v>0.16200000000000001</v>
      </c>
    </row>
    <row r="9" spans="1:6" ht="30">
      <c r="A9" s="4" t="str">
        <f>VLOOKUP("&lt;Zeilentitel_7&gt;",Uebersetzungen!$B$3:$F$33,Uebersetzungen!$B$2+1,FALSE)</f>
        <v>Type of municipality 4</v>
      </c>
      <c r="B9" s="45">
        <v>25.073</v>
      </c>
      <c r="C9" s="55">
        <v>118.2289</v>
      </c>
      <c r="D9" s="23">
        <v>2.9</v>
      </c>
      <c r="E9" s="23">
        <v>1.9</v>
      </c>
      <c r="F9" s="49">
        <v>0.70799999999999996</v>
      </c>
    </row>
    <row r="10" spans="1:6" ht="30">
      <c r="A10" s="4" t="str">
        <f>VLOOKUP("&lt;Zeilentitel_8&gt;",Uebersetzungen!$B$3:$F$33,Uebersetzungen!$B$2+1,FALSE)</f>
        <v>Type of municipality 5</v>
      </c>
      <c r="B10" s="45">
        <v>15.531000000000001</v>
      </c>
      <c r="C10" s="55">
        <v>117.64709999999999</v>
      </c>
      <c r="D10" s="23">
        <v>1.6</v>
      </c>
      <c r="E10" s="23">
        <v>-0.8</v>
      </c>
      <c r="F10" s="49">
        <v>0.24399999999999999</v>
      </c>
    </row>
    <row r="11" spans="1:6">
      <c r="A11" s="6" t="str">
        <f>VLOOKUP("&lt;Zeilentitel_2&gt;",Uebersetzungen!$B$3:$F$33,Uebersetzungen!$B$2+1,FALSE)</f>
        <v>SFH</v>
      </c>
      <c r="B11" s="46">
        <v>47.798000000000002</v>
      </c>
      <c r="C11" s="54">
        <v>117.9554</v>
      </c>
      <c r="D11" s="22">
        <v>0.5</v>
      </c>
      <c r="E11" s="22">
        <v>-0.2</v>
      </c>
      <c r="F11" s="48">
        <v>0.26</v>
      </c>
    </row>
    <row r="12" spans="1:6" ht="30">
      <c r="A12" s="4" t="str">
        <f>VLOOKUP("&lt;Zeilentitel_4&gt;",Uebersetzungen!$B$3:$F$33,Uebersetzungen!$B$2+1,FALSE)</f>
        <v>Type of municipality 1</v>
      </c>
      <c r="B12" s="45">
        <v>13.768000000000001</v>
      </c>
      <c r="C12" s="55">
        <v>120.70310000000001</v>
      </c>
      <c r="D12" s="23">
        <v>2</v>
      </c>
      <c r="E12" s="23">
        <v>2</v>
      </c>
      <c r="F12" s="49">
        <v>0.27900000000000003</v>
      </c>
    </row>
    <row r="13" spans="1:6" ht="30">
      <c r="A13" s="4" t="str">
        <f>VLOOKUP("&lt;Zeilentitel_5&gt;",Uebersetzungen!$B$3:$F$33,Uebersetzungen!$B$2+1,FALSE)</f>
        <v>Type of municipality 2</v>
      </c>
      <c r="B13" s="45">
        <v>7.8239999999999998</v>
      </c>
      <c r="C13" s="55">
        <v>115.88849999999999</v>
      </c>
      <c r="D13" s="23">
        <v>-2</v>
      </c>
      <c r="E13" s="23">
        <v>-0.7</v>
      </c>
      <c r="F13" s="49">
        <v>-0.16200000000000001</v>
      </c>
    </row>
    <row r="14" spans="1:6" ht="30">
      <c r="A14" s="4" t="str">
        <f>VLOOKUP("&lt;Zeilentitel_6&gt;",Uebersetzungen!$B$3:$F$33,Uebersetzungen!$B$2+1,FALSE)</f>
        <v>Type of municipality 3</v>
      </c>
      <c r="B14" s="45">
        <v>3.61</v>
      </c>
      <c r="C14" s="55">
        <v>114.77249999999999</v>
      </c>
      <c r="D14" s="23">
        <v>-1.9</v>
      </c>
      <c r="E14" s="23">
        <v>-0.5</v>
      </c>
      <c r="F14" s="49">
        <v>-6.9000000000000006E-2</v>
      </c>
    </row>
    <row r="15" spans="1:6" ht="30">
      <c r="A15" s="4" t="str">
        <f>VLOOKUP("&lt;Zeilentitel_7&gt;",Uebersetzungen!$B$3:$F$33,Uebersetzungen!$B$2+1,FALSE)</f>
        <v>Type of municipality 4</v>
      </c>
      <c r="B15" s="45">
        <v>13.25</v>
      </c>
      <c r="C15" s="55">
        <v>117.9953</v>
      </c>
      <c r="D15" s="23">
        <v>1.4</v>
      </c>
      <c r="E15" s="23">
        <v>0.3</v>
      </c>
      <c r="F15" s="49">
        <v>0.188</v>
      </c>
    </row>
    <row r="16" spans="1:6" ht="30">
      <c r="A16" s="4" t="str">
        <f>VLOOKUP("&lt;Zeilentitel_8&gt;",Uebersetzungen!$B$3:$F$33,Uebersetzungen!$B$2+1,FALSE)</f>
        <v>Type of municipality 5</v>
      </c>
      <c r="B16" s="45">
        <v>9.3460000000000001</v>
      </c>
      <c r="C16" s="55">
        <v>116.62179999999999</v>
      </c>
      <c r="D16" s="23">
        <v>0.3</v>
      </c>
      <c r="E16" s="23">
        <v>-3.4</v>
      </c>
      <c r="F16" s="49">
        <v>2.4E-2</v>
      </c>
    </row>
    <row r="17" spans="1:6">
      <c r="A17" s="6" t="str">
        <f>VLOOKUP("&lt;Zeilentitel_3&gt;",Uebersetzungen!$B$3:$F$33,Uebersetzungen!$B$2+1,FALSE)</f>
        <v>CONDO</v>
      </c>
      <c r="B17" s="46">
        <v>52.201999999999998</v>
      </c>
      <c r="C17" s="54">
        <v>116.9765</v>
      </c>
      <c r="D17" s="22">
        <v>1.7</v>
      </c>
      <c r="E17" s="22">
        <v>2.5</v>
      </c>
      <c r="F17" s="48">
        <v>0.872</v>
      </c>
    </row>
    <row r="18" spans="1:6" ht="30">
      <c r="A18" s="4" t="str">
        <f>VLOOKUP("&lt;Zeilentitel_4&gt;",Uebersetzungen!$B$3:$F$33,Uebersetzungen!$B$2+1,FALSE)</f>
        <v>Type of municipality 1</v>
      </c>
      <c r="B18" s="45">
        <v>18.465</v>
      </c>
      <c r="C18" s="55">
        <v>117.24720000000001</v>
      </c>
      <c r="D18" s="23">
        <v>-1.5</v>
      </c>
      <c r="E18" s="23">
        <v>1.4</v>
      </c>
      <c r="F18" s="49">
        <v>-0.29299999999999998</v>
      </c>
    </row>
    <row r="19" spans="1:6" ht="30">
      <c r="A19" s="4" t="str">
        <f>VLOOKUP("&lt;Zeilentitel_5&gt;",Uebersetzungen!$B$3:$F$33,Uebersetzungen!$B$2+1,FALSE)</f>
        <v>Type of municipality 2</v>
      </c>
      <c r="B19" s="45">
        <v>10.65</v>
      </c>
      <c r="C19" s="55">
        <v>113.8471</v>
      </c>
      <c r="D19" s="23">
        <v>1.8</v>
      </c>
      <c r="E19" s="23">
        <v>2.4</v>
      </c>
      <c r="F19" s="49">
        <v>0.19400000000000001</v>
      </c>
    </row>
    <row r="20" spans="1:6" ht="30">
      <c r="A20" s="4" t="str">
        <f>VLOOKUP("&lt;Zeilentitel_6&gt;",Uebersetzungen!$B$3:$F$33,Uebersetzungen!$B$2+1,FALSE)</f>
        <v>Type of municipality 3</v>
      </c>
      <c r="B20" s="45">
        <v>5.0789999999999997</v>
      </c>
      <c r="C20" s="55">
        <v>116.5127</v>
      </c>
      <c r="D20" s="23">
        <v>4.5999999999999996</v>
      </c>
      <c r="E20" s="23">
        <v>3.8</v>
      </c>
      <c r="F20" s="49">
        <v>0.23100000000000001</v>
      </c>
    </row>
    <row r="21" spans="1:6" ht="30">
      <c r="A21" s="4" t="str">
        <f>VLOOKUP("&lt;Zeilentitel_7&gt;",Uebersetzungen!$B$3:$F$33,Uebersetzungen!$B$2+1,FALSE)</f>
        <v>Type of municipality 4</v>
      </c>
      <c r="B21" s="45">
        <v>11.823</v>
      </c>
      <c r="C21" s="55">
        <v>118.54170000000001</v>
      </c>
      <c r="D21" s="23">
        <v>4.4000000000000004</v>
      </c>
      <c r="E21" s="23">
        <v>3.7</v>
      </c>
      <c r="F21" s="49">
        <v>0.52</v>
      </c>
    </row>
    <row r="22" spans="1:6" ht="30">
      <c r="A22" s="4" t="str">
        <f>VLOOKUP("&lt;Zeilentitel_8&gt;",Uebersetzungen!$B$3:$F$33,Uebersetzungen!$B$2+1,FALSE)</f>
        <v>Type of municipality 5</v>
      </c>
      <c r="B22" s="47">
        <v>6.1849999999999996</v>
      </c>
      <c r="C22" s="56">
        <v>119.3464</v>
      </c>
      <c r="D22" s="24">
        <v>3.6</v>
      </c>
      <c r="E22" s="24">
        <v>3.1</v>
      </c>
      <c r="F22" s="50">
        <v>0.22</v>
      </c>
    </row>
    <row r="23" spans="1:6">
      <c r="A23" s="64" t="str">
        <f>VLOOKUP("&lt;Legende_1&gt;",Uebersetzungen!$B$3:$F$33,Uebersetzungen!$B$2+1,FALSE)</f>
        <v>Legend:</v>
      </c>
      <c r="B23" s="64"/>
      <c r="C23" s="64"/>
      <c r="D23" s="64"/>
      <c r="E23" s="64"/>
      <c r="F23" s="64"/>
    </row>
    <row r="24" spans="1:6">
      <c r="A24" s="63" t="str">
        <f>VLOOKUP("&lt;Legende_2&gt;",Uebersetzungen!$B$3:$F$33,Uebersetzungen!$B$2+1,FALSE)</f>
        <v>Total - Residential property (SFH and CONDO)</v>
      </c>
      <c r="B24" s="63"/>
      <c r="C24" s="63"/>
      <c r="D24" s="63"/>
      <c r="E24" s="63"/>
      <c r="F24" s="63"/>
    </row>
    <row r="25" spans="1:6">
      <c r="A25" s="63" t="str">
        <f>VLOOKUP("&lt;Legende_3&gt;",Uebersetzungen!$B$3:$F$33,Uebersetzungen!$B$2+1,FALSE)</f>
        <v>SFH - Single-family houses</v>
      </c>
      <c r="B25" s="63"/>
      <c r="C25" s="63"/>
      <c r="D25" s="63"/>
      <c r="E25" s="63"/>
      <c r="F25" s="63"/>
    </row>
    <row r="26" spans="1:6">
      <c r="A26" s="63" t="str">
        <f>VLOOKUP("&lt;Legende_4&gt;",Uebersetzungen!$B$3:$F$33,Uebersetzungen!$B$2+1,FALSE)</f>
        <v>CONDO - Condominiums</v>
      </c>
      <c r="B26" s="63"/>
      <c r="C26" s="63"/>
      <c r="D26" s="63"/>
      <c r="E26" s="63"/>
      <c r="F26" s="63"/>
    </row>
    <row r="27" spans="1:6">
      <c r="A27" s="63" t="str">
        <f>VLOOKUP("&lt;Legende_5&gt;",Uebersetzungen!$B$3:$F$33,Uebersetzungen!$B$2+1,FALSE)</f>
        <v>Type of municipality 1 - Urban municipality of a large agglomeration</v>
      </c>
      <c r="B27" s="63"/>
      <c r="C27" s="63"/>
      <c r="D27" s="63"/>
      <c r="E27" s="63"/>
      <c r="F27" s="63"/>
    </row>
    <row r="28" spans="1:6">
      <c r="A28" s="63" t="str">
        <f>VLOOKUP("&lt;Legende_6&gt;",Uebersetzungen!$B$3:$F$33,Uebersetzungen!$B$2+1,FALSE)</f>
        <v>Type of municipality 2 - Urban municipality of a medium-sized agglomeration</v>
      </c>
      <c r="B28" s="63"/>
      <c r="C28" s="63"/>
      <c r="D28" s="63"/>
      <c r="E28" s="63"/>
      <c r="F28" s="63"/>
    </row>
    <row r="29" spans="1:6">
      <c r="A29" s="63" t="str">
        <f>VLOOKUP("&lt;Legende_7&gt;",Uebersetzungen!$B$3:$F$33,Uebersetzungen!$B$2+1,FALSE)</f>
        <v>Type of municipality 3 - Urban municipality of a small or outside agglomeration</v>
      </c>
      <c r="B29" s="63"/>
      <c r="C29" s="63"/>
      <c r="D29" s="63"/>
      <c r="E29" s="63"/>
      <c r="F29" s="63"/>
    </row>
    <row r="30" spans="1:6">
      <c r="A30" s="63" t="str">
        <f>VLOOKUP("&lt;Legende_8&gt;",Uebersetzungen!$B$3:$F$33,Uebersetzungen!$B$2+1,FALSE)</f>
        <v>Type of municipality 4 - Intermediate municipality</v>
      </c>
      <c r="B30" s="63"/>
      <c r="C30" s="63"/>
      <c r="D30" s="63"/>
      <c r="E30" s="63"/>
      <c r="F30" s="63"/>
    </row>
    <row r="31" spans="1:6">
      <c r="A31" s="63" t="str">
        <f>VLOOKUP("&lt;Legende_9&gt;",Uebersetzungen!$B$3:$F$33,Uebersetzungen!$B$2+1,FALSE)</f>
        <v>Type of municipality 5 - Rural municipality</v>
      </c>
      <c r="B31" s="63"/>
      <c r="C31" s="63"/>
      <c r="D31" s="63"/>
      <c r="E31" s="63"/>
      <c r="F31" s="63"/>
    </row>
    <row r="32" spans="1:6">
      <c r="A32" s="62"/>
      <c r="B32" s="62"/>
      <c r="C32" s="62"/>
      <c r="D32" s="62"/>
      <c r="E32" s="62"/>
      <c r="F32" s="62"/>
    </row>
    <row r="33" spans="1:6">
      <c r="A33" s="62" t="str">
        <f>VLOOKUP("&lt;Quelle&gt;",Uebersetzungen!$B$3:$F$33,Uebersetzungen!$B$2+1,FALSE)</f>
        <v>Sources: FSO - Swiss Residential Property Price Index, IMPI</v>
      </c>
      <c r="B33" s="62"/>
      <c r="C33" s="62"/>
      <c r="D33" s="62"/>
      <c r="E33" s="62"/>
      <c r="F33" s="62"/>
    </row>
    <row r="34" spans="1:6">
      <c r="A34" s="62" t="str">
        <f>VLOOKUP("&lt;CopyRight&gt;",Uebersetzungen!$B$3:$F$33,Uebersetzungen!$B$2+1,FALSE)</f>
        <v>© FSO 2024</v>
      </c>
      <c r="B34" s="62"/>
      <c r="C34" s="62"/>
      <c r="D34" s="62"/>
      <c r="E34" s="62"/>
      <c r="F34" s="62"/>
    </row>
    <row r="35" spans="1:6">
      <c r="A35" s="62" t="str">
        <f>VLOOKUP("&lt;Auskunft&gt;",Uebersetzungen!$B$3:$F$33,Uebersetzungen!$B$2+1,FALSE)</f>
        <v xml:space="preserve">Information: Federal Statistical Office (FSO), IMPI@bfs.admin.ch, Tel. +41 58 463 60 69 </v>
      </c>
      <c r="B35" s="62"/>
      <c r="C35" s="62"/>
      <c r="D35" s="62"/>
      <c r="E35" s="62"/>
      <c r="F35" s="62"/>
    </row>
  </sheetData>
  <mergeCells count="20">
    <mergeCell ref="A28:F28"/>
    <mergeCell ref="A1:F1"/>
    <mergeCell ref="A2:E2"/>
    <mergeCell ref="A3:A4"/>
    <mergeCell ref="B3:B4"/>
    <mergeCell ref="C3:C4"/>
    <mergeCell ref="D3:E3"/>
    <mergeCell ref="F3:F4"/>
    <mergeCell ref="A23:F23"/>
    <mergeCell ref="A24:F24"/>
    <mergeCell ref="A25:F25"/>
    <mergeCell ref="A26:F26"/>
    <mergeCell ref="A27:F27"/>
    <mergeCell ref="A35:F35"/>
    <mergeCell ref="A29:F29"/>
    <mergeCell ref="A30:F30"/>
    <mergeCell ref="A31:F31"/>
    <mergeCell ref="A32:F32"/>
    <mergeCell ref="A33:F33"/>
    <mergeCell ref="A34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G62"/>
  <sheetViews>
    <sheetView zoomScaleNormal="100" workbookViewId="0">
      <selection activeCell="I20" sqref="I20"/>
    </sheetView>
  </sheetViews>
  <sheetFormatPr defaultColWidth="11" defaultRowHeight="12.6"/>
  <cols>
    <col min="1" max="1" width="7.5" style="2" bestFit="1" customWidth="1"/>
    <col min="2" max="2" width="15.625" style="2" hidden="1" customWidth="1"/>
    <col min="3" max="3" width="28.875" style="2" customWidth="1"/>
    <col min="4" max="4" width="28.125" style="2" customWidth="1"/>
    <col min="5" max="5" width="28.375" style="2" customWidth="1"/>
    <col min="6" max="6" width="28" style="2" customWidth="1"/>
    <col min="7" max="16384" width="11" style="2"/>
  </cols>
  <sheetData>
    <row r="1" spans="1:7" ht="15" customHeight="1" thickBot="1">
      <c r="A1" s="19" t="s">
        <v>0</v>
      </c>
      <c r="B1" s="21" t="s">
        <v>1</v>
      </c>
      <c r="C1" s="20" t="s">
        <v>2</v>
      </c>
      <c r="D1" s="33" t="s">
        <v>3</v>
      </c>
      <c r="E1" s="41" t="s">
        <v>4</v>
      </c>
      <c r="F1" s="31" t="s">
        <v>5</v>
      </c>
      <c r="G1" s="9"/>
    </row>
    <row r="2" spans="1:7" ht="14.25" customHeight="1">
      <c r="A2" s="10" t="s">
        <v>6</v>
      </c>
      <c r="B2" s="51">
        <v>4</v>
      </c>
      <c r="C2" s="51"/>
      <c r="D2" s="25"/>
      <c r="E2" s="11"/>
      <c r="F2" s="34"/>
      <c r="G2" s="9"/>
    </row>
    <row r="3" spans="1:7" ht="14.45">
      <c r="A3" s="10" t="s">
        <v>7</v>
      </c>
      <c r="B3" s="2" t="s">
        <v>8</v>
      </c>
      <c r="C3" s="14" t="s">
        <v>9</v>
      </c>
      <c r="D3" s="26" t="s">
        <v>10</v>
      </c>
      <c r="E3" s="14" t="s">
        <v>11</v>
      </c>
      <c r="F3" s="35" t="s">
        <v>12</v>
      </c>
      <c r="G3" s="9"/>
    </row>
    <row r="4" spans="1:7" ht="24.95">
      <c r="A4" s="10"/>
      <c r="B4" s="2" t="s">
        <v>13</v>
      </c>
      <c r="C4" s="12" t="s">
        <v>14</v>
      </c>
      <c r="D4" s="27" t="s">
        <v>15</v>
      </c>
      <c r="E4" s="13" t="s">
        <v>16</v>
      </c>
      <c r="F4" s="36" t="s">
        <v>17</v>
      </c>
      <c r="G4" s="9"/>
    </row>
    <row r="5" spans="1:7" ht="24.95">
      <c r="A5" s="10"/>
      <c r="B5" s="2" t="s">
        <v>18</v>
      </c>
      <c r="C5" s="12" t="s">
        <v>19</v>
      </c>
      <c r="D5" s="29" t="s">
        <v>20</v>
      </c>
      <c r="E5" s="15" t="s">
        <v>21</v>
      </c>
      <c r="F5" s="37" t="s">
        <v>22</v>
      </c>
      <c r="G5" s="9"/>
    </row>
    <row r="6" spans="1:7" ht="12.95">
      <c r="A6" s="10"/>
      <c r="B6" s="2" t="s">
        <v>23</v>
      </c>
      <c r="C6" s="12" t="s">
        <v>24</v>
      </c>
      <c r="D6" s="27" t="s">
        <v>25</v>
      </c>
      <c r="E6" s="18" t="s">
        <v>26</v>
      </c>
      <c r="F6" s="36" t="s">
        <v>27</v>
      </c>
      <c r="G6" s="9"/>
    </row>
    <row r="7" spans="1:7" ht="27">
      <c r="A7" s="10"/>
      <c r="B7" s="2" t="s">
        <v>28</v>
      </c>
      <c r="C7" s="15" t="s">
        <v>29</v>
      </c>
      <c r="D7" s="52" t="s">
        <v>30</v>
      </c>
      <c r="E7" s="15" t="s">
        <v>31</v>
      </c>
      <c r="F7" s="53" t="s">
        <v>32</v>
      </c>
      <c r="G7" s="9"/>
    </row>
    <row r="8" spans="1:7" ht="12.95">
      <c r="A8" s="10"/>
      <c r="B8" s="2" t="s">
        <v>33</v>
      </c>
      <c r="C8" s="12" t="s">
        <v>34</v>
      </c>
      <c r="D8" s="27" t="s">
        <v>35</v>
      </c>
      <c r="E8" s="13" t="s">
        <v>36</v>
      </c>
      <c r="F8" s="36" t="s">
        <v>37</v>
      </c>
      <c r="G8" s="9"/>
    </row>
    <row r="9" spans="1:7" ht="12.95">
      <c r="A9" s="10"/>
      <c r="B9" s="2" t="s">
        <v>38</v>
      </c>
      <c r="C9" s="12" t="s">
        <v>39</v>
      </c>
      <c r="D9" s="29" t="s">
        <v>40</v>
      </c>
      <c r="E9" s="13" t="s">
        <v>41</v>
      </c>
      <c r="F9" s="36" t="s">
        <v>42</v>
      </c>
      <c r="G9" s="9"/>
    </row>
    <row r="10" spans="1:7" ht="14.45">
      <c r="A10" s="10"/>
      <c r="B10" s="2" t="s">
        <v>43</v>
      </c>
      <c r="C10" s="57" t="s">
        <v>44</v>
      </c>
      <c r="D10" s="58" t="s">
        <v>45</v>
      </c>
      <c r="E10" s="57" t="s">
        <v>46</v>
      </c>
      <c r="F10" s="59" t="s">
        <v>44</v>
      </c>
      <c r="G10" s="9"/>
    </row>
    <row r="11" spans="1:7" ht="24.95">
      <c r="A11" s="10"/>
      <c r="B11" s="2" t="s">
        <v>47</v>
      </c>
      <c r="C11" s="12" t="s">
        <v>48</v>
      </c>
      <c r="D11" s="5" t="s">
        <v>49</v>
      </c>
      <c r="E11" s="15" t="s">
        <v>50</v>
      </c>
      <c r="F11" s="32" t="s">
        <v>51</v>
      </c>
      <c r="G11" s="9"/>
    </row>
    <row r="12" spans="1:7" ht="12.75" customHeight="1">
      <c r="A12" s="10"/>
      <c r="B12" s="9"/>
      <c r="C12" s="11"/>
      <c r="D12" s="25"/>
      <c r="E12" s="42"/>
      <c r="F12" s="38"/>
      <c r="G12" s="9"/>
    </row>
    <row r="13" spans="1:7" ht="12.95">
      <c r="A13" s="10"/>
      <c r="B13" s="2" t="s">
        <v>52</v>
      </c>
      <c r="C13" s="12" t="s">
        <v>53</v>
      </c>
      <c r="D13" s="27" t="s">
        <v>53</v>
      </c>
      <c r="E13" s="13" t="s">
        <v>54</v>
      </c>
      <c r="F13" s="36" t="s">
        <v>55</v>
      </c>
      <c r="G13" s="9"/>
    </row>
    <row r="14" spans="1:7">
      <c r="A14" s="9"/>
      <c r="B14" s="2" t="s">
        <v>56</v>
      </c>
      <c r="C14" s="12" t="s">
        <v>57</v>
      </c>
      <c r="D14" s="27" t="s">
        <v>58</v>
      </c>
      <c r="E14" s="13" t="s">
        <v>59</v>
      </c>
      <c r="F14" s="36" t="s">
        <v>60</v>
      </c>
      <c r="G14" s="9"/>
    </row>
    <row r="15" spans="1:7">
      <c r="A15" s="9"/>
      <c r="B15" s="2" t="s">
        <v>61</v>
      </c>
      <c r="C15" s="12" t="s">
        <v>62</v>
      </c>
      <c r="D15" s="28" t="s">
        <v>63</v>
      </c>
      <c r="E15" s="13" t="s">
        <v>64</v>
      </c>
      <c r="F15" s="36" t="s">
        <v>65</v>
      </c>
      <c r="G15" s="9"/>
    </row>
    <row r="16" spans="1:7">
      <c r="A16" s="9"/>
      <c r="B16" s="2" t="s">
        <v>66</v>
      </c>
      <c r="C16" s="12" t="s">
        <v>67</v>
      </c>
      <c r="D16" s="27" t="s">
        <v>68</v>
      </c>
      <c r="E16" s="13" t="s">
        <v>69</v>
      </c>
      <c r="F16" s="36" t="s">
        <v>70</v>
      </c>
      <c r="G16" s="9"/>
    </row>
    <row r="17" spans="1:7">
      <c r="A17" s="9"/>
      <c r="B17" s="2" t="s">
        <v>71</v>
      </c>
      <c r="C17" s="12" t="s">
        <v>72</v>
      </c>
      <c r="D17" s="27" t="s">
        <v>73</v>
      </c>
      <c r="E17" s="13" t="s">
        <v>74</v>
      </c>
      <c r="F17" s="36" t="s">
        <v>75</v>
      </c>
      <c r="G17" s="9"/>
    </row>
    <row r="18" spans="1:7">
      <c r="A18" s="9"/>
      <c r="B18" s="2" t="s">
        <v>76</v>
      </c>
      <c r="C18" s="12" t="s">
        <v>77</v>
      </c>
      <c r="D18" s="27" t="s">
        <v>78</v>
      </c>
      <c r="E18" s="13" t="s">
        <v>79</v>
      </c>
      <c r="F18" s="36" t="s">
        <v>80</v>
      </c>
      <c r="G18" s="9"/>
    </row>
    <row r="19" spans="1:7">
      <c r="A19" s="9"/>
      <c r="B19" s="2" t="s">
        <v>81</v>
      </c>
      <c r="C19" s="12" t="s">
        <v>82</v>
      </c>
      <c r="D19" s="27" t="s">
        <v>83</v>
      </c>
      <c r="E19" s="13" t="s">
        <v>84</v>
      </c>
      <c r="F19" s="36" t="s">
        <v>85</v>
      </c>
      <c r="G19" s="9"/>
    </row>
    <row r="20" spans="1:7">
      <c r="A20" s="9"/>
      <c r="B20" s="2" t="s">
        <v>86</v>
      </c>
      <c r="C20" s="12" t="s">
        <v>87</v>
      </c>
      <c r="D20" s="27" t="s">
        <v>88</v>
      </c>
      <c r="E20" s="13" t="s">
        <v>89</v>
      </c>
      <c r="F20" s="36" t="s">
        <v>90</v>
      </c>
      <c r="G20" s="9"/>
    </row>
    <row r="21" spans="1:7">
      <c r="A21" s="9"/>
      <c r="B21" s="9"/>
      <c r="C21" s="16"/>
      <c r="D21" s="25"/>
      <c r="E21" s="11"/>
      <c r="F21" s="38"/>
      <c r="G21" s="9"/>
    </row>
    <row r="22" spans="1:7">
      <c r="A22" s="9"/>
      <c r="B22" s="2" t="s">
        <v>91</v>
      </c>
      <c r="C22" s="12" t="s">
        <v>92</v>
      </c>
      <c r="D22" s="27" t="s">
        <v>93</v>
      </c>
      <c r="E22" s="13" t="s">
        <v>94</v>
      </c>
      <c r="F22" s="39" t="s">
        <v>95</v>
      </c>
      <c r="G22" s="8"/>
    </row>
    <row r="23" spans="1:7">
      <c r="A23" s="9"/>
      <c r="B23" s="2" t="s">
        <v>96</v>
      </c>
      <c r="C23" s="13" t="s">
        <v>97</v>
      </c>
      <c r="D23" s="27" t="s">
        <v>98</v>
      </c>
      <c r="E23" s="13" t="s">
        <v>99</v>
      </c>
      <c r="F23" s="36" t="s">
        <v>100</v>
      </c>
      <c r="G23" s="8"/>
    </row>
    <row r="24" spans="1:7">
      <c r="A24" s="9"/>
      <c r="B24" s="2" t="s">
        <v>101</v>
      </c>
      <c r="C24" s="12" t="s">
        <v>102</v>
      </c>
      <c r="D24" s="27" t="s">
        <v>103</v>
      </c>
      <c r="E24" s="13" t="s">
        <v>104</v>
      </c>
      <c r="F24" s="36" t="s">
        <v>105</v>
      </c>
      <c r="G24" s="8"/>
    </row>
    <row r="25" spans="1:7" ht="14.25" customHeight="1">
      <c r="A25" s="9"/>
      <c r="B25" s="2" t="s">
        <v>106</v>
      </c>
      <c r="C25" s="12" t="s">
        <v>107</v>
      </c>
      <c r="D25" s="28" t="s">
        <v>108</v>
      </c>
      <c r="E25" s="13" t="s">
        <v>109</v>
      </c>
      <c r="F25" s="36" t="s">
        <v>110</v>
      </c>
      <c r="G25" s="8"/>
    </row>
    <row r="26" spans="1:7">
      <c r="A26" s="9"/>
      <c r="B26" s="2" t="s">
        <v>111</v>
      </c>
      <c r="C26" s="13" t="s">
        <v>112</v>
      </c>
      <c r="D26" s="27" t="s">
        <v>113</v>
      </c>
      <c r="E26" s="13" t="s">
        <v>114</v>
      </c>
      <c r="F26" s="36" t="s">
        <v>115</v>
      </c>
      <c r="G26" s="8"/>
    </row>
    <row r="27" spans="1:7" ht="14.25" customHeight="1">
      <c r="A27" s="9"/>
      <c r="B27" s="2" t="s">
        <v>116</v>
      </c>
      <c r="C27" s="12" t="s">
        <v>117</v>
      </c>
      <c r="D27" s="27" t="s">
        <v>118</v>
      </c>
      <c r="E27" s="13" t="s">
        <v>119</v>
      </c>
      <c r="F27" s="36" t="s">
        <v>120</v>
      </c>
      <c r="G27" s="8"/>
    </row>
    <row r="28" spans="1:7" ht="14.25" customHeight="1">
      <c r="A28" s="9"/>
      <c r="B28" s="2" t="s">
        <v>121</v>
      </c>
      <c r="C28" s="12" t="s">
        <v>122</v>
      </c>
      <c r="D28" s="27" t="s">
        <v>123</v>
      </c>
      <c r="E28" s="13" t="s">
        <v>124</v>
      </c>
      <c r="F28" s="36" t="s">
        <v>125</v>
      </c>
      <c r="G28" s="8"/>
    </row>
    <row r="29" spans="1:7" ht="24.95">
      <c r="A29" s="9"/>
      <c r="B29" s="2" t="s">
        <v>126</v>
      </c>
      <c r="C29" s="12" t="s">
        <v>127</v>
      </c>
      <c r="D29" s="27" t="s">
        <v>128</v>
      </c>
      <c r="E29" s="13" t="s">
        <v>129</v>
      </c>
      <c r="F29" s="36" t="s">
        <v>130</v>
      </c>
      <c r="G29" s="8"/>
    </row>
    <row r="30" spans="1:7" ht="24.95">
      <c r="A30" s="9"/>
      <c r="B30" s="2" t="s">
        <v>131</v>
      </c>
      <c r="C30" s="12" t="s">
        <v>132</v>
      </c>
      <c r="D30" s="27" t="s">
        <v>133</v>
      </c>
      <c r="E30" s="13" t="s">
        <v>134</v>
      </c>
      <c r="F30" s="36" t="s">
        <v>135</v>
      </c>
      <c r="G30" s="8"/>
    </row>
    <row r="31" spans="1:7">
      <c r="A31" s="9"/>
      <c r="B31" s="2" t="s">
        <v>136</v>
      </c>
      <c r="C31" s="13" t="s">
        <v>137</v>
      </c>
      <c r="D31" s="27" t="s">
        <v>138</v>
      </c>
      <c r="E31" s="13" t="s">
        <v>139</v>
      </c>
      <c r="F31" s="36" t="s">
        <v>140</v>
      </c>
      <c r="G31" s="9"/>
    </row>
    <row r="32" spans="1:7">
      <c r="A32" s="9"/>
      <c r="B32" s="2" t="s">
        <v>141</v>
      </c>
      <c r="C32" s="14" t="s">
        <v>142</v>
      </c>
      <c r="D32" s="26" t="s">
        <v>143</v>
      </c>
      <c r="E32" s="14" t="s">
        <v>144</v>
      </c>
      <c r="F32" s="35" t="s">
        <v>145</v>
      </c>
      <c r="G32" s="9"/>
    </row>
    <row r="33" spans="1:7">
      <c r="A33" s="9"/>
      <c r="B33" s="2" t="s">
        <v>146</v>
      </c>
      <c r="C33" s="13" t="s">
        <v>147</v>
      </c>
      <c r="D33" s="27" t="s">
        <v>148</v>
      </c>
      <c r="E33" s="13" t="s">
        <v>149</v>
      </c>
      <c r="F33" s="36" t="s">
        <v>150</v>
      </c>
      <c r="G33" s="9"/>
    </row>
    <row r="34" spans="1:7" ht="12.95" thickBot="1">
      <c r="A34" s="9"/>
      <c r="B34" s="9"/>
      <c r="C34" s="17"/>
      <c r="D34" s="30"/>
      <c r="E34" s="17"/>
      <c r="F34" s="40"/>
      <c r="G34" s="9"/>
    </row>
    <row r="46" spans="1:7">
      <c r="C46" s="5"/>
    </row>
    <row r="47" spans="1:7">
      <c r="C47" s="5"/>
    </row>
    <row r="48" spans="1:7">
      <c r="C48" s="5"/>
      <c r="D48" s="3"/>
    </row>
    <row r="49" spans="3:6">
      <c r="C49" s="5"/>
    </row>
    <row r="50" spans="3:6">
      <c r="C50" s="5"/>
    </row>
    <row r="51" spans="3:6">
      <c r="C51" s="5"/>
    </row>
    <row r="52" spans="3:6">
      <c r="C52" s="5"/>
    </row>
    <row r="53" spans="3:6">
      <c r="C53" s="5"/>
    </row>
    <row r="54" spans="3:6">
      <c r="C54" s="5"/>
      <c r="F54" s="3"/>
    </row>
    <row r="55" spans="3:6">
      <c r="C55" s="5"/>
    </row>
    <row r="56" spans="3:6">
      <c r="C56" s="5"/>
    </row>
    <row r="57" spans="3:6">
      <c r="C57" s="5"/>
      <c r="D57" s="3"/>
    </row>
    <row r="58" spans="3:6">
      <c r="C58" s="5"/>
    </row>
    <row r="59" spans="3:6">
      <c r="C59" s="5"/>
    </row>
    <row r="60" spans="3:6">
      <c r="C60" s="5"/>
    </row>
    <row r="61" spans="3:6">
      <c r="C61" s="5"/>
    </row>
    <row r="62" spans="3:6">
      <c r="C62" s="5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cdbd57-6cd4-4f21-b3c8-163d6a49fbfe" xsi:nil="true"/>
    <lcf76f155ced4ddcb4097134ff3c332f xmlns="57bf1643-cd2b-4b32-a893-f0610ecbaa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84D6B156F7440ACDF0E3452AE283B" ma:contentTypeVersion="11" ma:contentTypeDescription="Crée un document." ma:contentTypeScope="" ma:versionID="b530c29f837c3a47048e561b4a2d8f78">
  <xsd:schema xmlns:xsd="http://www.w3.org/2001/XMLSchema" xmlns:xs="http://www.w3.org/2001/XMLSchema" xmlns:p="http://schemas.microsoft.com/office/2006/metadata/properties" xmlns:ns2="57bf1643-cd2b-4b32-a893-f0610ecbaa46" xmlns:ns3="4acdbd57-6cd4-4f21-b3c8-163d6a49fbfe" targetNamespace="http://schemas.microsoft.com/office/2006/metadata/properties" ma:root="true" ma:fieldsID="b79ca6d3c8a5fec043b439949f8700b0" ns2:_="" ns3:_="">
    <xsd:import namespace="57bf1643-cd2b-4b32-a893-f0610ecbaa46"/>
    <xsd:import namespace="4acdbd57-6cd4-4f21-b3c8-163d6a49f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f1643-cd2b-4b32-a893-f0610ecba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bf8dbf1-8dcf-487f-977b-681a8a5f30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bd57-6cd4-4f21-b3c8-163d6a49fb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f784f8-29f8-4a74-9b67-66f4cfdc1392}" ma:internalName="TaxCatchAll" ma:showField="CatchAllData" ma:web="4acdbd57-6cd4-4f21-b3c8-163d6a49f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3E0C6C-CAAB-4E5B-9214-7736E7CD2FAF}"/>
</file>

<file path=customXml/itemProps2.xml><?xml version="1.0" encoding="utf-8"?>
<ds:datastoreItem xmlns:ds="http://schemas.openxmlformats.org/officeDocument/2006/customXml" ds:itemID="{70234486-FF20-436A-81EA-BAEB8B86A9FC}"/>
</file>

<file path=customXml/itemProps3.xml><?xml version="1.0" encoding="utf-8"?>
<ds:datastoreItem xmlns:ds="http://schemas.openxmlformats.org/officeDocument/2006/customXml" ds:itemID="{A84A0997-991B-4BDF-A7F6-BF51EA3902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Bundesverwaltung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Carpy Yves BFS</dc:creator>
  <cp:keywords/>
  <dc:description/>
  <cp:lastModifiedBy>Léo Wenger</cp:lastModifiedBy>
  <cp:revision/>
  <dcterms:created xsi:type="dcterms:W3CDTF">2020-09-09T15:41:01Z</dcterms:created>
  <dcterms:modified xsi:type="dcterms:W3CDTF">2024-04-17T07:47:50Z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0x01010078584D6B156F7440ACDF0E3452AE283B</vt:lpwstr>
  </property>
</Properties>
</file>