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3715" windowHeight="9510" activeTab="1"/>
  </bookViews>
  <sheets>
    <sheet name="Прогноз" sheetId="2" r:id="rId1"/>
    <sheet name="Статистические данные" sheetId="1" r:id="rId2"/>
  </sheets>
  <calcPr calcId="125725" refMode="R1C1"/>
  <fileRecoveryPr repairLoad="1"/>
</workbook>
</file>

<file path=xl/calcChain.xml><?xml version="1.0" encoding="utf-8"?>
<calcChain xmlns="http://schemas.openxmlformats.org/spreadsheetml/2006/main">
  <c r="R6" i="1"/>
  <c r="E35"/>
  <c r="E36"/>
  <c r="E37"/>
  <c r="E38"/>
  <c r="E39"/>
  <c r="E34"/>
  <c r="E25"/>
  <c r="E26"/>
  <c r="E27"/>
  <c r="E28"/>
  <c r="E29"/>
  <c r="E24"/>
  <c r="E3" i="2" a="1"/>
  <c r="F3" s="1"/>
  <c r="E3" l="1"/>
  <c r="K10" l="1"/>
  <c r="K14"/>
  <c r="K6"/>
  <c r="D8"/>
  <c r="E8" s="1"/>
  <c r="D12"/>
  <c r="E12" s="1"/>
  <c r="D16"/>
  <c r="E16" s="1"/>
  <c r="D20"/>
  <c r="E20" s="1"/>
  <c r="D24"/>
  <c r="E24" s="1"/>
  <c r="D28"/>
  <c r="E28" s="1"/>
  <c r="D32"/>
  <c r="E32" s="1"/>
  <c r="D36"/>
  <c r="E36" s="1"/>
  <c r="D40"/>
  <c r="E40" s="1"/>
  <c r="D44"/>
  <c r="E44" s="1"/>
  <c r="D48"/>
  <c r="E48" s="1"/>
  <c r="D52"/>
  <c r="E52" s="1"/>
  <c r="D56"/>
  <c r="E56" s="1"/>
  <c r="D60"/>
  <c r="E60" s="1"/>
  <c r="D64"/>
  <c r="E64" s="1"/>
  <c r="D72"/>
  <c r="E72" s="1"/>
  <c r="K9"/>
  <c r="K13"/>
  <c r="K17"/>
  <c r="D7"/>
  <c r="E7" s="1"/>
  <c r="D11"/>
  <c r="E11" s="1"/>
  <c r="D15"/>
  <c r="E15" s="1"/>
  <c r="D19"/>
  <c r="E19" s="1"/>
  <c r="D23"/>
  <c r="E23" s="1"/>
  <c r="D27"/>
  <c r="E27" s="1"/>
  <c r="D31"/>
  <c r="E31" s="1"/>
  <c r="D35"/>
  <c r="E35" s="1"/>
  <c r="D39"/>
  <c r="E39" s="1"/>
  <c r="D43"/>
  <c r="E43" s="1"/>
  <c r="D47"/>
  <c r="E47" s="1"/>
  <c r="D51"/>
  <c r="E51" s="1"/>
  <c r="D55"/>
  <c r="E55" s="1"/>
  <c r="D59"/>
  <c r="E59" s="1"/>
  <c r="D63"/>
  <c r="E63" s="1"/>
  <c r="D67"/>
  <c r="E67" s="1"/>
  <c r="D71"/>
  <c r="E71" s="1"/>
  <c r="D6"/>
  <c r="E6" s="1"/>
  <c r="K8"/>
  <c r="K12"/>
  <c r="K16"/>
  <c r="D10"/>
  <c r="E10" s="1"/>
  <c r="D14"/>
  <c r="E14" s="1"/>
  <c r="D18"/>
  <c r="E18" s="1"/>
  <c r="D22"/>
  <c r="E22" s="1"/>
  <c r="D26"/>
  <c r="E26" s="1"/>
  <c r="D30"/>
  <c r="E30" s="1"/>
  <c r="D34"/>
  <c r="E34" s="1"/>
  <c r="D38"/>
  <c r="E38" s="1"/>
  <c r="D42"/>
  <c r="E42" s="1"/>
  <c r="D46"/>
  <c r="E46" s="1"/>
  <c r="D50"/>
  <c r="E50" s="1"/>
  <c r="D54"/>
  <c r="E54" s="1"/>
  <c r="D58"/>
  <c r="E58" s="1"/>
  <c r="D62"/>
  <c r="E62" s="1"/>
  <c r="D66"/>
  <c r="E66" s="1"/>
  <c r="D70"/>
  <c r="E70" s="1"/>
  <c r="D74"/>
  <c r="E74" s="1"/>
  <c r="K7"/>
  <c r="K11"/>
  <c r="K15"/>
  <c r="D9"/>
  <c r="E9" s="1"/>
  <c r="D13"/>
  <c r="E13" s="1"/>
  <c r="D17"/>
  <c r="E17" s="1"/>
  <c r="D21"/>
  <c r="E21" s="1"/>
  <c r="D25"/>
  <c r="E25" s="1"/>
  <c r="D29"/>
  <c r="E29" s="1"/>
  <c r="D33"/>
  <c r="E33" s="1"/>
  <c r="D37"/>
  <c r="E37" s="1"/>
  <c r="D41"/>
  <c r="E41" s="1"/>
  <c r="D45"/>
  <c r="E45" s="1"/>
  <c r="D49"/>
  <c r="E49" s="1"/>
  <c r="D53"/>
  <c r="E53" s="1"/>
  <c r="D57"/>
  <c r="E57" s="1"/>
  <c r="D61"/>
  <c r="E61" s="1"/>
  <c r="D65"/>
  <c r="E65" s="1"/>
  <c r="D69"/>
  <c r="E69" s="1"/>
  <c r="D73"/>
  <c r="E73" s="1"/>
  <c r="D68"/>
  <c r="E68" s="1"/>
  <c r="F16" l="1"/>
  <c r="F6"/>
  <c r="F8"/>
  <c r="F9"/>
  <c r="F10"/>
  <c r="F7"/>
  <c r="F12"/>
  <c r="F13"/>
  <c r="F14"/>
  <c r="F11"/>
  <c r="F17"/>
  <c r="F15"/>
  <c r="G6" l="1"/>
  <c r="H11" s="1"/>
  <c r="L11" s="1"/>
  <c r="H14" l="1"/>
  <c r="L14" s="1"/>
  <c r="H9"/>
  <c r="L9" s="1"/>
  <c r="H10"/>
  <c r="L10" s="1"/>
  <c r="H15"/>
  <c r="L15" s="1"/>
  <c r="H13"/>
  <c r="L13" s="1"/>
  <c r="H8"/>
  <c r="L8" s="1"/>
  <c r="H17"/>
  <c r="L17" s="1"/>
  <c r="H7"/>
  <c r="L7" s="1"/>
  <c r="H6"/>
  <c r="L6" s="1"/>
  <c r="H12"/>
  <c r="L12" s="1"/>
  <c r="H16"/>
  <c r="L16" s="1"/>
</calcChain>
</file>

<file path=xl/sharedStrings.xml><?xml version="1.0" encoding="utf-8"?>
<sst xmlns="http://schemas.openxmlformats.org/spreadsheetml/2006/main" count="90" uniqueCount="79">
  <si>
    <t>год</t>
  </si>
  <si>
    <t>средний чек</t>
  </si>
  <si>
    <t>среднее количество заказов на пользователя</t>
  </si>
  <si>
    <t>y=bx+a</t>
  </si>
  <si>
    <t>b</t>
  </si>
  <si>
    <t>a</t>
  </si>
  <si>
    <t>период</t>
  </si>
  <si>
    <t>номер периода</t>
  </si>
  <si>
    <t>сумма</t>
  </si>
  <si>
    <t>тренд</t>
  </si>
  <si>
    <t>отклонение</t>
  </si>
  <si>
    <t>среднее значение месяца</t>
  </si>
  <si>
    <t>индекс сезонности</t>
  </si>
  <si>
    <t>коэффециэнты сезонности</t>
  </si>
  <si>
    <t>период на кот. хотим продлить прогноз</t>
  </si>
  <si>
    <t>Рассчитываем значения тренда для будущих периодов</t>
  </si>
  <si>
    <t>Расчет прогноза</t>
  </si>
  <si>
    <t>Фактические данные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</si>
  <si>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</si>
  <si>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</si>
  <si>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</si>
  <si>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</si>
  <si>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</si>
  <si>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</si>
  <si>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</si>
  <si>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</si>
  <si>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</si>
  <si>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</si>
  <si>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</si>
  <si>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</si>
  <si>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</si>
  <si>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</si>
  <si>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</si>
  <si>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</si>
  <si>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</si>
  <si>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</si>
  <si>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</si>
  <si>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</si>
  <si>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</si>
  <si>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</si>
  <si>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</si>
  <si>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</si>
  <si>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</si>
  <si>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</t>
  </si>
  <si>
    <t>Наш прогноз оказался достаточно точным, т.к. метрика R2-0,86. Также можно заметить что угол наклона линии тренда снижается, то есть прирост выручки уменьшается. Также очень четко видна сезонность особенно заметен резкий рост в декабре.</t>
  </si>
  <si>
    <t>R</t>
  </si>
  <si>
    <t>M</t>
  </si>
  <si>
    <t>60+</t>
  </si>
  <si>
    <t>&lt;10000</t>
  </si>
  <si>
    <t>30-60</t>
  </si>
  <si>
    <t>2-4</t>
  </si>
  <si>
    <t>10000-20000</t>
  </si>
  <si>
    <t>0-30</t>
  </si>
  <si>
    <t>5+</t>
  </si>
  <si>
    <t>&gt;20000</t>
  </si>
  <si>
    <t>Vip</t>
  </si>
  <si>
    <t>Regular</t>
  </si>
  <si>
    <t>Lost</t>
  </si>
  <si>
    <t>Количество пользователей</t>
  </si>
  <si>
    <t>Товарооборот</t>
  </si>
  <si>
    <t>На основе RFM анализа делаем разбиение покупателей на группы пользователей:</t>
  </si>
  <si>
    <t>Vip - наши "любимые" клиенты</t>
  </si>
  <si>
    <t>Regular - потоянные покупатели, не вошедшие в Vip</t>
  </si>
  <si>
    <t>Lost - переставшие покупать (в нашей сфере не совершавшие покупки более 60 дней)</t>
  </si>
  <si>
    <t>В данном случае группу с новыми покупателями выделять не будем, т.к. их надо расчитывать по месяцам. Просто отдельно по месяцам посчитаем количество новых покупателей.</t>
  </si>
  <si>
    <t>Период</t>
  </si>
  <si>
    <t>Количество новых пользователей</t>
  </si>
  <si>
    <t>Lifetime</t>
  </si>
  <si>
    <t>показывает, в течение какого времени человек остается активным пользователем продукта</t>
  </si>
  <si>
    <t>ARPU</t>
  </si>
  <si>
    <t>средняя прибыль от одного клиента за период в нашем случае за 6 лет (т.к. в наших данных нет себестоимость расчитаем выручку)</t>
  </si>
  <si>
    <t>Lifetime все пользователи</t>
  </si>
  <si>
    <t>Lifetime без пользователей с одной покупкой</t>
  </si>
  <si>
    <t>ARPU все пользователи</t>
  </si>
  <si>
    <t>ARPU без пользователей с одной покупкой</t>
  </si>
  <si>
    <t xml:space="preserve">количество пользователей с одной покупкой = </t>
  </si>
  <si>
    <t>доля</t>
  </si>
  <si>
    <t>Очень большая доля клиентов совершивших одну покупку, надо с этим работать, т.к. клиенты совершившие более одной покупки приносят в 2,73 раза больше выручки чем клиенты совершившие одну покупку</t>
  </si>
  <si>
    <t>Наблюдается стабильная тенденция роста новых покупателей и покупателей группы Regular, в тоже время растет доля покупателей попавших в группу LOST, рост группы Vip в 2018 снизился по сравнению с 2017 необходимо более детально выяснять причины</t>
  </si>
</sst>
</file>

<file path=xl/styles.xml><?xml version="1.0" encoding="utf-8"?>
<styleSheet xmlns="http://schemas.openxmlformats.org/spreadsheetml/2006/main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Alignment="1">
      <alignment wrapText="1"/>
    </xf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3" xfId="0" applyFont="1" applyFill="1" applyBorder="1"/>
    <xf numFmtId="0" fontId="1" fillId="7" borderId="1" xfId="0" applyNumberFormat="1" applyFont="1" applyFill="1" applyBorder="1" applyAlignment="1">
      <alignment horizontal="center" wrapText="1"/>
    </xf>
    <xf numFmtId="1" fontId="1" fillId="7" borderId="1" xfId="0" applyNumberFormat="1" applyFont="1" applyFill="1" applyBorder="1" applyAlignment="1">
      <alignment horizontal="center" wrapText="1"/>
    </xf>
    <xf numFmtId="2" fontId="1" fillId="7" borderId="1" xfId="0" applyNumberFormat="1" applyFont="1" applyFill="1" applyBorder="1" applyAlignment="1">
      <alignment wrapText="1"/>
    </xf>
    <xf numFmtId="0" fontId="1" fillId="7" borderId="1" xfId="0" applyNumberFormat="1" applyFont="1" applyFill="1" applyBorder="1" applyAlignment="1">
      <alignment wrapText="1"/>
    </xf>
    <xf numFmtId="0" fontId="1" fillId="0" borderId="0" xfId="0" applyNumberFormat="1" applyFont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/>
    <xf numFmtId="0" fontId="1" fillId="5" borderId="3" xfId="0" applyFont="1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Continuous"/>
    </xf>
    <xf numFmtId="0" fontId="0" fillId="0" borderId="0" xfId="0" applyBorder="1"/>
    <xf numFmtId="0" fontId="1" fillId="0" borderId="0" xfId="0" applyNumberFormat="1" applyFont="1" applyBorder="1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8" borderId="1" xfId="1" applyBorder="1" applyAlignment="1">
      <alignment wrapText="1"/>
    </xf>
    <xf numFmtId="2" fontId="2" fillId="8" borderId="1" xfId="1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Fill="1" applyBorder="1"/>
    <xf numFmtId="0" fontId="2" fillId="8" borderId="1" xfId="1" applyBorder="1"/>
    <xf numFmtId="0" fontId="0" fillId="8" borderId="1" xfId="1" applyFont="1" applyBorder="1" applyAlignment="1">
      <alignment horizontal="center"/>
    </xf>
    <xf numFmtId="0" fontId="2" fillId="9" borderId="1" xfId="2" applyBorder="1" applyAlignment="1">
      <alignment horizontal="center"/>
    </xf>
    <xf numFmtId="0" fontId="2" fillId="9" borderId="1" xfId="2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3">
    <cellStyle name="20% - Акцент3" xfId="1" builtinId="38"/>
    <cellStyle name="40% - Акцент3" xfId="2" builtinId="39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1"/>
          <c:order val="0"/>
          <c:tx>
            <c:v>Выручка</c:v>
          </c:tx>
          <c:marker>
            <c:symbol val="none"/>
          </c:marker>
          <c:cat>
            <c:numRef>
              <c:f>Прогноз!$A$6:$A$74</c:f>
              <c:numCache>
                <c:formatCode>General</c:formatCode>
                <c:ptCount val="69"/>
                <c:pt idx="0">
                  <c:v>1304</c:v>
                </c:pt>
                <c:pt idx="1">
                  <c:v>1305</c:v>
                </c:pt>
                <c:pt idx="2">
                  <c:v>1306</c:v>
                </c:pt>
                <c:pt idx="3">
                  <c:v>1307</c:v>
                </c:pt>
                <c:pt idx="4">
                  <c:v>1308</c:v>
                </c:pt>
                <c:pt idx="5">
                  <c:v>1309</c:v>
                </c:pt>
                <c:pt idx="6">
                  <c:v>1310</c:v>
                </c:pt>
                <c:pt idx="7">
                  <c:v>1311</c:v>
                </c:pt>
                <c:pt idx="8">
                  <c:v>1312</c:v>
                </c:pt>
                <c:pt idx="9">
                  <c:v>1401</c:v>
                </c:pt>
                <c:pt idx="10">
                  <c:v>1402</c:v>
                </c:pt>
                <c:pt idx="11">
                  <c:v>1403</c:v>
                </c:pt>
                <c:pt idx="12">
                  <c:v>1404</c:v>
                </c:pt>
                <c:pt idx="13">
                  <c:v>1405</c:v>
                </c:pt>
                <c:pt idx="14">
                  <c:v>1406</c:v>
                </c:pt>
                <c:pt idx="15">
                  <c:v>1407</c:v>
                </c:pt>
                <c:pt idx="16">
                  <c:v>1408</c:v>
                </c:pt>
                <c:pt idx="17">
                  <c:v>1409</c:v>
                </c:pt>
                <c:pt idx="18">
                  <c:v>1410</c:v>
                </c:pt>
                <c:pt idx="19">
                  <c:v>1411</c:v>
                </c:pt>
                <c:pt idx="20">
                  <c:v>1412</c:v>
                </c:pt>
                <c:pt idx="21">
                  <c:v>1501</c:v>
                </c:pt>
                <c:pt idx="22">
                  <c:v>1502</c:v>
                </c:pt>
                <c:pt idx="23">
                  <c:v>1503</c:v>
                </c:pt>
                <c:pt idx="24">
                  <c:v>1504</c:v>
                </c:pt>
                <c:pt idx="25">
                  <c:v>1505</c:v>
                </c:pt>
                <c:pt idx="26">
                  <c:v>1506</c:v>
                </c:pt>
                <c:pt idx="27">
                  <c:v>1507</c:v>
                </c:pt>
                <c:pt idx="28">
                  <c:v>1508</c:v>
                </c:pt>
                <c:pt idx="29">
                  <c:v>1509</c:v>
                </c:pt>
                <c:pt idx="30">
                  <c:v>1510</c:v>
                </c:pt>
                <c:pt idx="31">
                  <c:v>1511</c:v>
                </c:pt>
                <c:pt idx="32">
                  <c:v>1512</c:v>
                </c:pt>
                <c:pt idx="33">
                  <c:v>1601</c:v>
                </c:pt>
                <c:pt idx="34">
                  <c:v>1602</c:v>
                </c:pt>
                <c:pt idx="35">
                  <c:v>1603</c:v>
                </c:pt>
                <c:pt idx="36">
                  <c:v>1604</c:v>
                </c:pt>
                <c:pt idx="37">
                  <c:v>1605</c:v>
                </c:pt>
                <c:pt idx="38">
                  <c:v>1606</c:v>
                </c:pt>
                <c:pt idx="39">
                  <c:v>1607</c:v>
                </c:pt>
                <c:pt idx="40">
                  <c:v>1608</c:v>
                </c:pt>
                <c:pt idx="41">
                  <c:v>1609</c:v>
                </c:pt>
                <c:pt idx="42">
                  <c:v>1610</c:v>
                </c:pt>
                <c:pt idx="43">
                  <c:v>1611</c:v>
                </c:pt>
                <c:pt idx="44">
                  <c:v>1612</c:v>
                </c:pt>
                <c:pt idx="45">
                  <c:v>1701</c:v>
                </c:pt>
                <c:pt idx="46">
                  <c:v>1702</c:v>
                </c:pt>
                <c:pt idx="47">
                  <c:v>1703</c:v>
                </c:pt>
                <c:pt idx="48">
                  <c:v>1704</c:v>
                </c:pt>
                <c:pt idx="49">
                  <c:v>1705</c:v>
                </c:pt>
                <c:pt idx="50">
                  <c:v>1706</c:v>
                </c:pt>
                <c:pt idx="51">
                  <c:v>1707</c:v>
                </c:pt>
                <c:pt idx="52">
                  <c:v>1708</c:v>
                </c:pt>
                <c:pt idx="53">
                  <c:v>1709</c:v>
                </c:pt>
                <c:pt idx="54">
                  <c:v>1710</c:v>
                </c:pt>
                <c:pt idx="55">
                  <c:v>1711</c:v>
                </c:pt>
                <c:pt idx="56">
                  <c:v>1712</c:v>
                </c:pt>
                <c:pt idx="57">
                  <c:v>1801</c:v>
                </c:pt>
                <c:pt idx="58">
                  <c:v>1802</c:v>
                </c:pt>
                <c:pt idx="59">
                  <c:v>1803</c:v>
                </c:pt>
                <c:pt idx="60">
                  <c:v>1804</c:v>
                </c:pt>
                <c:pt idx="61">
                  <c:v>1805</c:v>
                </c:pt>
                <c:pt idx="62">
                  <c:v>1806</c:v>
                </c:pt>
                <c:pt idx="63">
                  <c:v>1807</c:v>
                </c:pt>
                <c:pt idx="64">
                  <c:v>1808</c:v>
                </c:pt>
                <c:pt idx="65">
                  <c:v>1809</c:v>
                </c:pt>
                <c:pt idx="66">
                  <c:v>1810</c:v>
                </c:pt>
                <c:pt idx="67">
                  <c:v>1811</c:v>
                </c:pt>
                <c:pt idx="68">
                  <c:v>1812</c:v>
                </c:pt>
              </c:numCache>
            </c:numRef>
          </c:cat>
          <c:val>
            <c:numRef>
              <c:f>Прогноз!$C$6:$C$74</c:f>
              <c:numCache>
                <c:formatCode>General</c:formatCode>
                <c:ptCount val="69"/>
                <c:pt idx="0">
                  <c:v>5245</c:v>
                </c:pt>
                <c:pt idx="1">
                  <c:v>55776</c:v>
                </c:pt>
                <c:pt idx="2">
                  <c:v>100975</c:v>
                </c:pt>
                <c:pt idx="3">
                  <c:v>698026</c:v>
                </c:pt>
                <c:pt idx="4">
                  <c:v>2772406</c:v>
                </c:pt>
                <c:pt idx="5">
                  <c:v>7173413</c:v>
                </c:pt>
                <c:pt idx="6">
                  <c:v>14442361</c:v>
                </c:pt>
                <c:pt idx="7">
                  <c:v>18025399</c:v>
                </c:pt>
                <c:pt idx="8">
                  <c:v>31000211</c:v>
                </c:pt>
                <c:pt idx="9">
                  <c:v>10991566</c:v>
                </c:pt>
                <c:pt idx="10">
                  <c:v>16132161</c:v>
                </c:pt>
                <c:pt idx="11">
                  <c:v>25859839</c:v>
                </c:pt>
                <c:pt idx="12">
                  <c:v>30296904</c:v>
                </c:pt>
                <c:pt idx="13">
                  <c:v>35044954</c:v>
                </c:pt>
                <c:pt idx="14">
                  <c:v>35640291</c:v>
                </c:pt>
                <c:pt idx="15">
                  <c:v>39412771</c:v>
                </c:pt>
                <c:pt idx="16">
                  <c:v>44757882</c:v>
                </c:pt>
                <c:pt idx="17">
                  <c:v>47994523</c:v>
                </c:pt>
                <c:pt idx="18">
                  <c:v>57769758</c:v>
                </c:pt>
                <c:pt idx="19">
                  <c:v>67934056</c:v>
                </c:pt>
                <c:pt idx="20">
                  <c:v>118591957</c:v>
                </c:pt>
                <c:pt idx="21">
                  <c:v>55885712</c:v>
                </c:pt>
                <c:pt idx="22">
                  <c:v>53522946</c:v>
                </c:pt>
                <c:pt idx="23">
                  <c:v>73583334</c:v>
                </c:pt>
                <c:pt idx="24">
                  <c:v>81844452</c:v>
                </c:pt>
                <c:pt idx="25">
                  <c:v>81333420</c:v>
                </c:pt>
                <c:pt idx="26">
                  <c:v>77798591</c:v>
                </c:pt>
                <c:pt idx="27">
                  <c:v>85552093</c:v>
                </c:pt>
                <c:pt idx="28">
                  <c:v>79842406</c:v>
                </c:pt>
                <c:pt idx="29">
                  <c:v>89452738</c:v>
                </c:pt>
                <c:pt idx="30">
                  <c:v>124712424</c:v>
                </c:pt>
                <c:pt idx="31">
                  <c:v>164449535</c:v>
                </c:pt>
                <c:pt idx="32">
                  <c:v>162034606</c:v>
                </c:pt>
                <c:pt idx="33">
                  <c:v>96820693</c:v>
                </c:pt>
                <c:pt idx="34">
                  <c:v>95444958</c:v>
                </c:pt>
                <c:pt idx="35">
                  <c:v>115283398</c:v>
                </c:pt>
                <c:pt idx="36">
                  <c:v>139336504</c:v>
                </c:pt>
                <c:pt idx="37">
                  <c:v>108601241</c:v>
                </c:pt>
                <c:pt idx="38">
                  <c:v>116689991</c:v>
                </c:pt>
                <c:pt idx="39">
                  <c:v>112907003</c:v>
                </c:pt>
                <c:pt idx="40">
                  <c:v>139578621</c:v>
                </c:pt>
                <c:pt idx="41">
                  <c:v>151499589</c:v>
                </c:pt>
                <c:pt idx="42">
                  <c:v>211657461</c:v>
                </c:pt>
                <c:pt idx="43">
                  <c:v>256697221</c:v>
                </c:pt>
                <c:pt idx="44">
                  <c:v>258483430</c:v>
                </c:pt>
                <c:pt idx="45">
                  <c:v>176983356</c:v>
                </c:pt>
                <c:pt idx="46">
                  <c:v>161644851</c:v>
                </c:pt>
                <c:pt idx="47">
                  <c:v>214823049</c:v>
                </c:pt>
                <c:pt idx="48">
                  <c:v>197692358</c:v>
                </c:pt>
                <c:pt idx="49">
                  <c:v>217111738</c:v>
                </c:pt>
                <c:pt idx="50">
                  <c:v>184466718</c:v>
                </c:pt>
                <c:pt idx="51">
                  <c:v>187260135</c:v>
                </c:pt>
                <c:pt idx="52">
                  <c:v>205893035</c:v>
                </c:pt>
                <c:pt idx="53">
                  <c:v>211678107</c:v>
                </c:pt>
                <c:pt idx="54">
                  <c:v>280259995</c:v>
                </c:pt>
                <c:pt idx="55">
                  <c:v>326210916</c:v>
                </c:pt>
                <c:pt idx="56">
                  <c:v>372423636</c:v>
                </c:pt>
                <c:pt idx="57">
                  <c:v>255925848</c:v>
                </c:pt>
                <c:pt idx="58">
                  <c:v>232474943</c:v>
                </c:pt>
                <c:pt idx="59">
                  <c:v>267798864</c:v>
                </c:pt>
                <c:pt idx="60">
                  <c:v>262662916</c:v>
                </c:pt>
                <c:pt idx="61">
                  <c:v>276980248</c:v>
                </c:pt>
                <c:pt idx="62">
                  <c:v>251316730</c:v>
                </c:pt>
                <c:pt idx="63">
                  <c:v>250094780</c:v>
                </c:pt>
                <c:pt idx="64">
                  <c:v>260448622</c:v>
                </c:pt>
                <c:pt idx="65">
                  <c:v>275808576</c:v>
                </c:pt>
                <c:pt idx="66">
                  <c:v>287697028</c:v>
                </c:pt>
                <c:pt idx="67">
                  <c:v>362455400</c:v>
                </c:pt>
                <c:pt idx="68">
                  <c:v>420280281</c:v>
                </c:pt>
              </c:numCache>
            </c:numRef>
          </c:val>
        </c:ser>
        <c:ser>
          <c:idx val="0"/>
          <c:order val="1"/>
          <c:tx>
            <c:v>Тренд</c:v>
          </c:tx>
          <c:marker>
            <c:symbol val="none"/>
          </c:marker>
          <c:cat>
            <c:numRef>
              <c:f>Прогноз!$A$6:$A$74</c:f>
              <c:numCache>
                <c:formatCode>General</c:formatCode>
                <c:ptCount val="69"/>
                <c:pt idx="0">
                  <c:v>1304</c:v>
                </c:pt>
                <c:pt idx="1">
                  <c:v>1305</c:v>
                </c:pt>
                <c:pt idx="2">
                  <c:v>1306</c:v>
                </c:pt>
                <c:pt idx="3">
                  <c:v>1307</c:v>
                </c:pt>
                <c:pt idx="4">
                  <c:v>1308</c:v>
                </c:pt>
                <c:pt idx="5">
                  <c:v>1309</c:v>
                </c:pt>
                <c:pt idx="6">
                  <c:v>1310</c:v>
                </c:pt>
                <c:pt idx="7">
                  <c:v>1311</c:v>
                </c:pt>
                <c:pt idx="8">
                  <c:v>1312</c:v>
                </c:pt>
                <c:pt idx="9">
                  <c:v>1401</c:v>
                </c:pt>
                <c:pt idx="10">
                  <c:v>1402</c:v>
                </c:pt>
                <c:pt idx="11">
                  <c:v>1403</c:v>
                </c:pt>
                <c:pt idx="12">
                  <c:v>1404</c:v>
                </c:pt>
                <c:pt idx="13">
                  <c:v>1405</c:v>
                </c:pt>
                <c:pt idx="14">
                  <c:v>1406</c:v>
                </c:pt>
                <c:pt idx="15">
                  <c:v>1407</c:v>
                </c:pt>
                <c:pt idx="16">
                  <c:v>1408</c:v>
                </c:pt>
                <c:pt idx="17">
                  <c:v>1409</c:v>
                </c:pt>
                <c:pt idx="18">
                  <c:v>1410</c:v>
                </c:pt>
                <c:pt idx="19">
                  <c:v>1411</c:v>
                </c:pt>
                <c:pt idx="20">
                  <c:v>1412</c:v>
                </c:pt>
                <c:pt idx="21">
                  <c:v>1501</c:v>
                </c:pt>
                <c:pt idx="22">
                  <c:v>1502</c:v>
                </c:pt>
                <c:pt idx="23">
                  <c:v>1503</c:v>
                </c:pt>
                <c:pt idx="24">
                  <c:v>1504</c:v>
                </c:pt>
                <c:pt idx="25">
                  <c:v>1505</c:v>
                </c:pt>
                <c:pt idx="26">
                  <c:v>1506</c:v>
                </c:pt>
                <c:pt idx="27">
                  <c:v>1507</c:v>
                </c:pt>
                <c:pt idx="28">
                  <c:v>1508</c:v>
                </c:pt>
                <c:pt idx="29">
                  <c:v>1509</c:v>
                </c:pt>
                <c:pt idx="30">
                  <c:v>1510</c:v>
                </c:pt>
                <c:pt idx="31">
                  <c:v>1511</c:v>
                </c:pt>
                <c:pt idx="32">
                  <c:v>1512</c:v>
                </c:pt>
                <c:pt idx="33">
                  <c:v>1601</c:v>
                </c:pt>
                <c:pt idx="34">
                  <c:v>1602</c:v>
                </c:pt>
                <c:pt idx="35">
                  <c:v>1603</c:v>
                </c:pt>
                <c:pt idx="36">
                  <c:v>1604</c:v>
                </c:pt>
                <c:pt idx="37">
                  <c:v>1605</c:v>
                </c:pt>
                <c:pt idx="38">
                  <c:v>1606</c:v>
                </c:pt>
                <c:pt idx="39">
                  <c:v>1607</c:v>
                </c:pt>
                <c:pt idx="40">
                  <c:v>1608</c:v>
                </c:pt>
                <c:pt idx="41">
                  <c:v>1609</c:v>
                </c:pt>
                <c:pt idx="42">
                  <c:v>1610</c:v>
                </c:pt>
                <c:pt idx="43">
                  <c:v>1611</c:v>
                </c:pt>
                <c:pt idx="44">
                  <c:v>1612</c:v>
                </c:pt>
                <c:pt idx="45">
                  <c:v>1701</c:v>
                </c:pt>
                <c:pt idx="46">
                  <c:v>1702</c:v>
                </c:pt>
                <c:pt idx="47">
                  <c:v>1703</c:v>
                </c:pt>
                <c:pt idx="48">
                  <c:v>1704</c:v>
                </c:pt>
                <c:pt idx="49">
                  <c:v>1705</c:v>
                </c:pt>
                <c:pt idx="50">
                  <c:v>1706</c:v>
                </c:pt>
                <c:pt idx="51">
                  <c:v>1707</c:v>
                </c:pt>
                <c:pt idx="52">
                  <c:v>1708</c:v>
                </c:pt>
                <c:pt idx="53">
                  <c:v>1709</c:v>
                </c:pt>
                <c:pt idx="54">
                  <c:v>1710</c:v>
                </c:pt>
                <c:pt idx="55">
                  <c:v>1711</c:v>
                </c:pt>
                <c:pt idx="56">
                  <c:v>1712</c:v>
                </c:pt>
                <c:pt idx="57">
                  <c:v>1801</c:v>
                </c:pt>
                <c:pt idx="58">
                  <c:v>1802</c:v>
                </c:pt>
                <c:pt idx="59">
                  <c:v>1803</c:v>
                </c:pt>
                <c:pt idx="60">
                  <c:v>1804</c:v>
                </c:pt>
                <c:pt idx="61">
                  <c:v>1805</c:v>
                </c:pt>
                <c:pt idx="62">
                  <c:v>1806</c:v>
                </c:pt>
                <c:pt idx="63">
                  <c:v>1807</c:v>
                </c:pt>
                <c:pt idx="64">
                  <c:v>1808</c:v>
                </c:pt>
                <c:pt idx="65">
                  <c:v>1809</c:v>
                </c:pt>
                <c:pt idx="66">
                  <c:v>1810</c:v>
                </c:pt>
                <c:pt idx="67">
                  <c:v>1811</c:v>
                </c:pt>
                <c:pt idx="68">
                  <c:v>1812</c:v>
                </c:pt>
              </c:numCache>
            </c:numRef>
          </c:cat>
          <c:val>
            <c:numRef>
              <c:f>Прогноз!$D$6:$D$74</c:f>
              <c:numCache>
                <c:formatCode>General</c:formatCode>
                <c:ptCount val="69"/>
                <c:pt idx="0">
                  <c:v>-30396841.70351962</c:v>
                </c:pt>
                <c:pt idx="1">
                  <c:v>-25377452.509767339</c:v>
                </c:pt>
                <c:pt idx="2">
                  <c:v>-20358063.316015054</c:v>
                </c:pt>
                <c:pt idx="3">
                  <c:v>-15338674.122262772</c:v>
                </c:pt>
                <c:pt idx="4">
                  <c:v>-10319284.928510491</c:v>
                </c:pt>
                <c:pt idx="5">
                  <c:v>-5299895.7347582057</c:v>
                </c:pt>
                <c:pt idx="6">
                  <c:v>-280506.54100592434</c:v>
                </c:pt>
                <c:pt idx="7">
                  <c:v>4738882.652746357</c:v>
                </c:pt>
                <c:pt idx="8">
                  <c:v>9758271.8464986384</c:v>
                </c:pt>
                <c:pt idx="9">
                  <c:v>14777661.04025092</c:v>
                </c:pt>
                <c:pt idx="10">
                  <c:v>19797050.234003201</c:v>
                </c:pt>
                <c:pt idx="11">
                  <c:v>24816439.42775549</c:v>
                </c:pt>
                <c:pt idx="12">
                  <c:v>29835828.621507771</c:v>
                </c:pt>
                <c:pt idx="13">
                  <c:v>34855217.815260053</c:v>
                </c:pt>
                <c:pt idx="14">
                  <c:v>39874607.009012327</c:v>
                </c:pt>
                <c:pt idx="15">
                  <c:v>44893996.202764615</c:v>
                </c:pt>
                <c:pt idx="16">
                  <c:v>49913385.396516904</c:v>
                </c:pt>
                <c:pt idx="17">
                  <c:v>54932774.590269178</c:v>
                </c:pt>
                <c:pt idx="18">
                  <c:v>59952163.784021467</c:v>
                </c:pt>
                <c:pt idx="19">
                  <c:v>64971552.977773741</c:v>
                </c:pt>
                <c:pt idx="20">
                  <c:v>69990942.17152603</c:v>
                </c:pt>
                <c:pt idx="21">
                  <c:v>75010331.365278304</c:v>
                </c:pt>
                <c:pt idx="22">
                  <c:v>80029720.559030592</c:v>
                </c:pt>
                <c:pt idx="23">
                  <c:v>85049109.752782881</c:v>
                </c:pt>
                <c:pt idx="24">
                  <c:v>90068498.946535155</c:v>
                </c:pt>
                <c:pt idx="25">
                  <c:v>95087888.140287444</c:v>
                </c:pt>
                <c:pt idx="26">
                  <c:v>100107277.33403972</c:v>
                </c:pt>
                <c:pt idx="27">
                  <c:v>105126666.52779201</c:v>
                </c:pt>
                <c:pt idx="28">
                  <c:v>110146055.7215443</c:v>
                </c:pt>
                <c:pt idx="29">
                  <c:v>115165444.91529655</c:v>
                </c:pt>
                <c:pt idx="30">
                  <c:v>120184834.10904884</c:v>
                </c:pt>
                <c:pt idx="31">
                  <c:v>125204223.30280113</c:v>
                </c:pt>
                <c:pt idx="32">
                  <c:v>130223612.49655342</c:v>
                </c:pt>
                <c:pt idx="33">
                  <c:v>135243001.69030571</c:v>
                </c:pt>
                <c:pt idx="34">
                  <c:v>140262390.88405797</c:v>
                </c:pt>
                <c:pt idx="35">
                  <c:v>145281780.07781026</c:v>
                </c:pt>
                <c:pt idx="36">
                  <c:v>150301169.27156255</c:v>
                </c:pt>
                <c:pt idx="37">
                  <c:v>155320558.46531484</c:v>
                </c:pt>
                <c:pt idx="38">
                  <c:v>160339947.65906709</c:v>
                </c:pt>
                <c:pt idx="39">
                  <c:v>165359336.85281938</c:v>
                </c:pt>
                <c:pt idx="40">
                  <c:v>170378726.04657167</c:v>
                </c:pt>
                <c:pt idx="41">
                  <c:v>175398115.24032396</c:v>
                </c:pt>
                <c:pt idx="42">
                  <c:v>180417504.43407625</c:v>
                </c:pt>
                <c:pt idx="43">
                  <c:v>185436893.62782851</c:v>
                </c:pt>
                <c:pt idx="44">
                  <c:v>190456282.8215808</c:v>
                </c:pt>
                <c:pt idx="45">
                  <c:v>195475672.01533309</c:v>
                </c:pt>
                <c:pt idx="46">
                  <c:v>200495061.20908538</c:v>
                </c:pt>
                <c:pt idx="47">
                  <c:v>205514450.40283766</c:v>
                </c:pt>
                <c:pt idx="48">
                  <c:v>210533839.59658992</c:v>
                </c:pt>
                <c:pt idx="49">
                  <c:v>215553228.79034221</c:v>
                </c:pt>
                <c:pt idx="50">
                  <c:v>220572617.9840945</c:v>
                </c:pt>
                <c:pt idx="51">
                  <c:v>225592007.17784679</c:v>
                </c:pt>
                <c:pt idx="52">
                  <c:v>230611396.37159905</c:v>
                </c:pt>
                <c:pt idx="53">
                  <c:v>235630785.56535134</c:v>
                </c:pt>
                <c:pt idx="54">
                  <c:v>240650174.75910363</c:v>
                </c:pt>
                <c:pt idx="55">
                  <c:v>245669563.95285591</c:v>
                </c:pt>
                <c:pt idx="56">
                  <c:v>250688953.1466082</c:v>
                </c:pt>
                <c:pt idx="57">
                  <c:v>255708342.34036049</c:v>
                </c:pt>
                <c:pt idx="58">
                  <c:v>260727731.53411278</c:v>
                </c:pt>
                <c:pt idx="59">
                  <c:v>265747120.72786501</c:v>
                </c:pt>
                <c:pt idx="60">
                  <c:v>270766509.92161727</c:v>
                </c:pt>
                <c:pt idx="61">
                  <c:v>275785899.11536956</c:v>
                </c:pt>
                <c:pt idx="62">
                  <c:v>280805288.30912185</c:v>
                </c:pt>
                <c:pt idx="63">
                  <c:v>285824677.50287414</c:v>
                </c:pt>
                <c:pt idx="64">
                  <c:v>290844066.69662642</c:v>
                </c:pt>
                <c:pt idx="65">
                  <c:v>295863455.89037871</c:v>
                </c:pt>
                <c:pt idx="66">
                  <c:v>300882845.084131</c:v>
                </c:pt>
                <c:pt idx="67">
                  <c:v>305902234.27788329</c:v>
                </c:pt>
                <c:pt idx="68">
                  <c:v>310921623.47163558</c:v>
                </c:pt>
              </c:numCache>
            </c:numRef>
          </c:val>
        </c:ser>
        <c:marker val="1"/>
        <c:axId val="99241984"/>
        <c:axId val="99243520"/>
      </c:lineChart>
      <c:catAx>
        <c:axId val="99241984"/>
        <c:scaling>
          <c:orientation val="minMax"/>
        </c:scaling>
        <c:axPos val="b"/>
        <c:numFmt formatCode="General" sourceLinked="1"/>
        <c:tickLblPos val="nextTo"/>
        <c:crossAx val="99243520"/>
        <c:crosses val="autoZero"/>
        <c:auto val="1"/>
        <c:lblAlgn val="ctr"/>
        <c:lblOffset val="100"/>
      </c:catAx>
      <c:valAx>
        <c:axId val="99243520"/>
        <c:scaling>
          <c:orientation val="minMax"/>
        </c:scaling>
        <c:axPos val="l"/>
        <c:majorGridlines/>
        <c:numFmt formatCode="General" sourceLinked="1"/>
        <c:tickLblPos val="nextTo"/>
        <c:crossAx val="99241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'Статистические данные'!$B$42</c:f>
              <c:strCache>
                <c:ptCount val="1"/>
                <c:pt idx="0">
                  <c:v>Количество новых пользователей</c:v>
                </c:pt>
              </c:strCache>
            </c:strRef>
          </c:tx>
          <c:marker>
            <c:symbol val="none"/>
          </c:marker>
          <c:cat>
            <c:numRef>
              <c:f>'Статистические данные'!$A$43:$A$111</c:f>
              <c:numCache>
                <c:formatCode>General</c:formatCode>
                <c:ptCount val="69"/>
                <c:pt idx="0">
                  <c:v>1304</c:v>
                </c:pt>
                <c:pt idx="1">
                  <c:v>1305</c:v>
                </c:pt>
                <c:pt idx="2">
                  <c:v>1306</c:v>
                </c:pt>
                <c:pt idx="3">
                  <c:v>1307</c:v>
                </c:pt>
                <c:pt idx="4">
                  <c:v>1308</c:v>
                </c:pt>
                <c:pt idx="5">
                  <c:v>1309</c:v>
                </c:pt>
                <c:pt idx="6">
                  <c:v>1310</c:v>
                </c:pt>
                <c:pt idx="7">
                  <c:v>1311</c:v>
                </c:pt>
                <c:pt idx="8">
                  <c:v>1312</c:v>
                </c:pt>
                <c:pt idx="9">
                  <c:v>1401</c:v>
                </c:pt>
                <c:pt idx="10">
                  <c:v>1402</c:v>
                </c:pt>
                <c:pt idx="11">
                  <c:v>1403</c:v>
                </c:pt>
                <c:pt idx="12">
                  <c:v>1404</c:v>
                </c:pt>
                <c:pt idx="13">
                  <c:v>1405</c:v>
                </c:pt>
                <c:pt idx="14">
                  <c:v>1406</c:v>
                </c:pt>
                <c:pt idx="15">
                  <c:v>1407</c:v>
                </c:pt>
                <c:pt idx="16">
                  <c:v>1408</c:v>
                </c:pt>
                <c:pt idx="17">
                  <c:v>1409</c:v>
                </c:pt>
                <c:pt idx="18">
                  <c:v>1410</c:v>
                </c:pt>
                <c:pt idx="19">
                  <c:v>1411</c:v>
                </c:pt>
                <c:pt idx="20">
                  <c:v>1412</c:v>
                </c:pt>
                <c:pt idx="21">
                  <c:v>1501</c:v>
                </c:pt>
                <c:pt idx="22">
                  <c:v>1502</c:v>
                </c:pt>
                <c:pt idx="23">
                  <c:v>1503</c:v>
                </c:pt>
                <c:pt idx="24">
                  <c:v>1504</c:v>
                </c:pt>
                <c:pt idx="25">
                  <c:v>1505</c:v>
                </c:pt>
                <c:pt idx="26">
                  <c:v>1506</c:v>
                </c:pt>
                <c:pt idx="27">
                  <c:v>1507</c:v>
                </c:pt>
                <c:pt idx="28">
                  <c:v>1508</c:v>
                </c:pt>
                <c:pt idx="29">
                  <c:v>1509</c:v>
                </c:pt>
                <c:pt idx="30">
                  <c:v>1510</c:v>
                </c:pt>
                <c:pt idx="31">
                  <c:v>1511</c:v>
                </c:pt>
                <c:pt idx="32">
                  <c:v>1512</c:v>
                </c:pt>
                <c:pt idx="33">
                  <c:v>1601</c:v>
                </c:pt>
                <c:pt idx="34">
                  <c:v>1602</c:v>
                </c:pt>
                <c:pt idx="35">
                  <c:v>1603</c:v>
                </c:pt>
                <c:pt idx="36">
                  <c:v>1604</c:v>
                </c:pt>
                <c:pt idx="37">
                  <c:v>1605</c:v>
                </c:pt>
                <c:pt idx="38">
                  <c:v>1606</c:v>
                </c:pt>
                <c:pt idx="39">
                  <c:v>1607</c:v>
                </c:pt>
                <c:pt idx="40">
                  <c:v>1608</c:v>
                </c:pt>
                <c:pt idx="41">
                  <c:v>1609</c:v>
                </c:pt>
                <c:pt idx="42">
                  <c:v>1610</c:v>
                </c:pt>
                <c:pt idx="43">
                  <c:v>1611</c:v>
                </c:pt>
                <c:pt idx="44">
                  <c:v>1612</c:v>
                </c:pt>
                <c:pt idx="45">
                  <c:v>1701</c:v>
                </c:pt>
                <c:pt idx="46">
                  <c:v>1702</c:v>
                </c:pt>
                <c:pt idx="47">
                  <c:v>1703</c:v>
                </c:pt>
                <c:pt idx="48">
                  <c:v>1704</c:v>
                </c:pt>
                <c:pt idx="49">
                  <c:v>1705</c:v>
                </c:pt>
                <c:pt idx="50">
                  <c:v>1706</c:v>
                </c:pt>
                <c:pt idx="51">
                  <c:v>1707</c:v>
                </c:pt>
                <c:pt idx="52">
                  <c:v>1708</c:v>
                </c:pt>
                <c:pt idx="53">
                  <c:v>1709</c:v>
                </c:pt>
                <c:pt idx="54">
                  <c:v>1710</c:v>
                </c:pt>
                <c:pt idx="55">
                  <c:v>1711</c:v>
                </c:pt>
                <c:pt idx="56">
                  <c:v>1712</c:v>
                </c:pt>
                <c:pt idx="57">
                  <c:v>1801</c:v>
                </c:pt>
                <c:pt idx="58">
                  <c:v>1802</c:v>
                </c:pt>
                <c:pt idx="59">
                  <c:v>1803</c:v>
                </c:pt>
                <c:pt idx="60">
                  <c:v>1804</c:v>
                </c:pt>
                <c:pt idx="61">
                  <c:v>1805</c:v>
                </c:pt>
                <c:pt idx="62">
                  <c:v>1806</c:v>
                </c:pt>
                <c:pt idx="63">
                  <c:v>1807</c:v>
                </c:pt>
                <c:pt idx="64">
                  <c:v>1808</c:v>
                </c:pt>
                <c:pt idx="65">
                  <c:v>1809</c:v>
                </c:pt>
                <c:pt idx="66">
                  <c:v>1810</c:v>
                </c:pt>
                <c:pt idx="67">
                  <c:v>1811</c:v>
                </c:pt>
                <c:pt idx="68">
                  <c:v>1812</c:v>
                </c:pt>
              </c:numCache>
            </c:numRef>
          </c:cat>
          <c:val>
            <c:numRef>
              <c:f>'Статистические данные'!$B$43:$B$111</c:f>
              <c:numCache>
                <c:formatCode>General</c:formatCode>
                <c:ptCount val="69"/>
                <c:pt idx="0">
                  <c:v>2</c:v>
                </c:pt>
                <c:pt idx="1">
                  <c:v>7</c:v>
                </c:pt>
                <c:pt idx="2">
                  <c:v>27</c:v>
                </c:pt>
                <c:pt idx="3">
                  <c:v>185</c:v>
                </c:pt>
                <c:pt idx="4">
                  <c:v>946</c:v>
                </c:pt>
                <c:pt idx="5">
                  <c:v>2732</c:v>
                </c:pt>
                <c:pt idx="6">
                  <c:v>4760</c:v>
                </c:pt>
                <c:pt idx="7">
                  <c:v>5739</c:v>
                </c:pt>
                <c:pt idx="8">
                  <c:v>11958</c:v>
                </c:pt>
                <c:pt idx="9">
                  <c:v>3662</c:v>
                </c:pt>
                <c:pt idx="10">
                  <c:v>4702</c:v>
                </c:pt>
                <c:pt idx="11">
                  <c:v>7538</c:v>
                </c:pt>
                <c:pt idx="12">
                  <c:v>8990</c:v>
                </c:pt>
                <c:pt idx="13">
                  <c:v>10815</c:v>
                </c:pt>
                <c:pt idx="14">
                  <c:v>10103</c:v>
                </c:pt>
                <c:pt idx="15">
                  <c:v>11226</c:v>
                </c:pt>
                <c:pt idx="16">
                  <c:v>12339</c:v>
                </c:pt>
                <c:pt idx="17">
                  <c:v>13027</c:v>
                </c:pt>
                <c:pt idx="18">
                  <c:v>15279</c:v>
                </c:pt>
                <c:pt idx="19">
                  <c:v>19880</c:v>
                </c:pt>
                <c:pt idx="20">
                  <c:v>34909</c:v>
                </c:pt>
                <c:pt idx="21">
                  <c:v>13132</c:v>
                </c:pt>
                <c:pt idx="22">
                  <c:v>12428</c:v>
                </c:pt>
                <c:pt idx="23">
                  <c:v>17356</c:v>
                </c:pt>
                <c:pt idx="24">
                  <c:v>18977</c:v>
                </c:pt>
                <c:pt idx="25">
                  <c:v>19117</c:v>
                </c:pt>
                <c:pt idx="26">
                  <c:v>17022</c:v>
                </c:pt>
                <c:pt idx="27">
                  <c:v>21009</c:v>
                </c:pt>
                <c:pt idx="28">
                  <c:v>18158</c:v>
                </c:pt>
                <c:pt idx="29">
                  <c:v>20613</c:v>
                </c:pt>
                <c:pt idx="30">
                  <c:v>27679</c:v>
                </c:pt>
                <c:pt idx="31">
                  <c:v>37905</c:v>
                </c:pt>
                <c:pt idx="32">
                  <c:v>42893</c:v>
                </c:pt>
                <c:pt idx="33">
                  <c:v>20444</c:v>
                </c:pt>
                <c:pt idx="34">
                  <c:v>19378</c:v>
                </c:pt>
                <c:pt idx="35">
                  <c:v>25395</c:v>
                </c:pt>
                <c:pt idx="36">
                  <c:v>26730</c:v>
                </c:pt>
                <c:pt idx="37">
                  <c:v>20769</c:v>
                </c:pt>
                <c:pt idx="38">
                  <c:v>23055</c:v>
                </c:pt>
                <c:pt idx="39">
                  <c:v>22758</c:v>
                </c:pt>
                <c:pt idx="40">
                  <c:v>26109</c:v>
                </c:pt>
                <c:pt idx="41">
                  <c:v>29137</c:v>
                </c:pt>
                <c:pt idx="42">
                  <c:v>40129</c:v>
                </c:pt>
                <c:pt idx="43">
                  <c:v>57117</c:v>
                </c:pt>
                <c:pt idx="44">
                  <c:v>68383</c:v>
                </c:pt>
                <c:pt idx="45">
                  <c:v>33993</c:v>
                </c:pt>
                <c:pt idx="46">
                  <c:v>32341</c:v>
                </c:pt>
                <c:pt idx="47">
                  <c:v>40128</c:v>
                </c:pt>
                <c:pt idx="48">
                  <c:v>36765</c:v>
                </c:pt>
                <c:pt idx="49">
                  <c:v>40721</c:v>
                </c:pt>
                <c:pt idx="50">
                  <c:v>35605</c:v>
                </c:pt>
                <c:pt idx="51">
                  <c:v>36685</c:v>
                </c:pt>
                <c:pt idx="52">
                  <c:v>41384</c:v>
                </c:pt>
                <c:pt idx="53">
                  <c:v>39434</c:v>
                </c:pt>
                <c:pt idx="54">
                  <c:v>52333</c:v>
                </c:pt>
                <c:pt idx="55">
                  <c:v>67476</c:v>
                </c:pt>
                <c:pt idx="56">
                  <c:v>95856</c:v>
                </c:pt>
                <c:pt idx="57">
                  <c:v>52940</c:v>
                </c:pt>
                <c:pt idx="58">
                  <c:v>48819</c:v>
                </c:pt>
                <c:pt idx="59">
                  <c:v>55938</c:v>
                </c:pt>
                <c:pt idx="60">
                  <c:v>51877</c:v>
                </c:pt>
                <c:pt idx="61">
                  <c:v>57618</c:v>
                </c:pt>
                <c:pt idx="62">
                  <c:v>54522</c:v>
                </c:pt>
                <c:pt idx="63">
                  <c:v>53583</c:v>
                </c:pt>
                <c:pt idx="64">
                  <c:v>55905</c:v>
                </c:pt>
                <c:pt idx="65">
                  <c:v>58258</c:v>
                </c:pt>
                <c:pt idx="66">
                  <c:v>59960</c:v>
                </c:pt>
                <c:pt idx="67">
                  <c:v>90614</c:v>
                </c:pt>
                <c:pt idx="68">
                  <c:v>127781</c:v>
                </c:pt>
              </c:numCache>
            </c:numRef>
          </c:val>
        </c:ser>
        <c:marker val="1"/>
        <c:axId val="159885952"/>
        <c:axId val="74723712"/>
      </c:lineChart>
      <c:catAx>
        <c:axId val="159885952"/>
        <c:scaling>
          <c:orientation val="minMax"/>
        </c:scaling>
        <c:axPos val="b"/>
        <c:numFmt formatCode="General" sourceLinked="1"/>
        <c:tickLblPos val="nextTo"/>
        <c:crossAx val="74723712"/>
        <c:crosses val="autoZero"/>
        <c:auto val="1"/>
        <c:lblAlgn val="ctr"/>
        <c:lblOffset val="100"/>
      </c:catAx>
      <c:valAx>
        <c:axId val="74723712"/>
        <c:scaling>
          <c:orientation val="minMax"/>
        </c:scaling>
        <c:axPos val="l"/>
        <c:majorGridlines/>
        <c:numFmt formatCode="General" sourceLinked="1"/>
        <c:tickLblPos val="nextTo"/>
        <c:crossAx val="159885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40</xdr:row>
      <xdr:rowOff>76200</xdr:rowOff>
    </xdr:from>
    <xdr:to>
      <xdr:col>15</xdr:col>
      <xdr:colOff>542925</xdr:colOff>
      <xdr:row>54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1552574</xdr:colOff>
      <xdr:row>41</xdr:row>
      <xdr:rowOff>38100</xdr:rowOff>
    </xdr:from>
    <xdr:to>
      <xdr:col>15</xdr:col>
      <xdr:colOff>285749</xdr:colOff>
      <xdr:row>53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opLeftCell="A46" workbookViewId="0">
      <selection activeCell="H60" sqref="H60:L64"/>
    </sheetView>
  </sheetViews>
  <sheetFormatPr defaultRowHeight="15"/>
  <cols>
    <col min="3" max="3" width="16" customWidth="1"/>
    <col min="4" max="4" width="12" bestFit="1" customWidth="1"/>
    <col min="5" max="5" width="11.28515625" customWidth="1"/>
    <col min="6" max="6" width="11.7109375" customWidth="1"/>
    <col min="7" max="7" width="11.5703125" customWidth="1"/>
    <col min="8" max="8" width="14.140625" customWidth="1"/>
    <col min="10" max="10" width="14.42578125" customWidth="1"/>
    <col min="11" max="11" width="16" customWidth="1"/>
    <col min="12" max="12" width="10.140625" customWidth="1"/>
    <col min="13" max="13" width="12.7109375" customWidth="1"/>
  </cols>
  <sheetData>
    <row r="1" spans="1:13" s="7" customFormat="1">
      <c r="A1" s="5"/>
      <c r="B1" s="6"/>
      <c r="D1" s="8"/>
      <c r="E1" s="17" t="s">
        <v>3</v>
      </c>
      <c r="F1" s="17"/>
    </row>
    <row r="2" spans="1:13" s="7" customFormat="1">
      <c r="A2" s="5"/>
      <c r="B2" s="6"/>
      <c r="D2" s="8"/>
      <c r="E2" s="9" t="s">
        <v>4</v>
      </c>
      <c r="F2" s="10" t="s">
        <v>5</v>
      </c>
    </row>
    <row r="3" spans="1:13" s="7" customFormat="1">
      <c r="A3" s="5"/>
      <c r="B3" s="6"/>
      <c r="D3" s="8"/>
      <c r="E3" s="9">
        <f t="array" ref="E3:F3">LINEST(C6:C74,B6:B74,1,0)</f>
        <v>5019389.1937522823</v>
      </c>
      <c r="F3" s="18">
        <v>-35416230.897271901</v>
      </c>
    </row>
    <row r="4" spans="1:13" s="7" customFormat="1">
      <c r="A4" s="5"/>
      <c r="B4" s="6"/>
      <c r="D4" s="8"/>
      <c r="E4" s="19"/>
      <c r="F4" s="11"/>
    </row>
    <row r="5" spans="1:13" s="16" customFormat="1" ht="87" customHeight="1">
      <c r="A5" s="12" t="s">
        <v>6</v>
      </c>
      <c r="B5" s="13" t="s">
        <v>7</v>
      </c>
      <c r="C5" s="12" t="s">
        <v>8</v>
      </c>
      <c r="D5" s="14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25"/>
      <c r="J5" s="15" t="s">
        <v>14</v>
      </c>
      <c r="K5" s="15" t="s">
        <v>15</v>
      </c>
      <c r="L5" s="15" t="s">
        <v>16</v>
      </c>
      <c r="M5" s="15" t="s">
        <v>17</v>
      </c>
    </row>
    <row r="6" spans="1:13">
      <c r="A6" s="1">
        <v>1304</v>
      </c>
      <c r="B6" s="1">
        <v>1</v>
      </c>
      <c r="C6" s="1">
        <v>5245</v>
      </c>
      <c r="D6" s="1">
        <f>B6*$E$3+$F$3</f>
        <v>-30396841.70351962</v>
      </c>
      <c r="E6" s="1">
        <f>C6/D6</f>
        <v>-1.725508212714312E-4</v>
      </c>
      <c r="F6" s="1">
        <f>AVERAGE(E15,E27,E39,E51,E63)</f>
        <v>0.82219738309146728</v>
      </c>
      <c r="G6" s="1">
        <f>AVERAGE(F6:F17)</f>
        <v>0.95877443987474631</v>
      </c>
      <c r="H6" s="1">
        <f>F6/$G$6</f>
        <v>0.85755037774982679</v>
      </c>
      <c r="I6" s="24"/>
      <c r="J6" s="1">
        <v>70</v>
      </c>
      <c r="K6" s="1">
        <f>J6*$E$3+$F$3</f>
        <v>315941012.66538787</v>
      </c>
      <c r="L6" s="1">
        <f>K6*H6</f>
        <v>270935334.7578662</v>
      </c>
      <c r="M6" s="1">
        <v>266798898</v>
      </c>
    </row>
    <row r="7" spans="1:13">
      <c r="A7" s="1">
        <v>1305</v>
      </c>
      <c r="B7" s="1">
        <v>2</v>
      </c>
      <c r="C7" s="1">
        <v>55776</v>
      </c>
      <c r="D7" s="1">
        <f t="shared" ref="D7:D70" si="0">B7*$E$3+$F$3</f>
        <v>-25377452.509767339</v>
      </c>
      <c r="E7" s="1">
        <f t="shared" ref="E7:E70" si="1">C7/D7</f>
        <v>-2.1978565412951829E-3</v>
      </c>
      <c r="F7" s="1">
        <f t="shared" ref="F7:F17" si="2">AVERAGE(E16,E28,E40,E52,E64)</f>
        <v>0.77240140643410404</v>
      </c>
      <c r="G7" s="1"/>
      <c r="H7" s="1">
        <f t="shared" ref="H7:H17" si="3">F7/$G$6</f>
        <v>0.80561326450777104</v>
      </c>
      <c r="I7" s="24"/>
      <c r="J7" s="1">
        <v>71</v>
      </c>
      <c r="K7" s="1">
        <f t="shared" ref="K7:K17" si="4">J7*$E$3+$F$3</f>
        <v>320960401.85914016</v>
      </c>
      <c r="L7" s="1">
        <f t="shared" ref="L7:L17" si="5">K7*H7</f>
        <v>258569957.11946797</v>
      </c>
      <c r="M7" s="1">
        <v>202639738</v>
      </c>
    </row>
    <row r="8" spans="1:13">
      <c r="A8" s="1">
        <v>1306</v>
      </c>
      <c r="B8" s="1">
        <v>3</v>
      </c>
      <c r="C8" s="1">
        <v>100975</v>
      </c>
      <c r="D8" s="1">
        <f t="shared" si="0"/>
        <v>-20358063.316015054</v>
      </c>
      <c r="E8" s="1">
        <f t="shared" si="1"/>
        <v>-4.9599511718074933E-3</v>
      </c>
      <c r="F8" s="1">
        <f t="shared" si="2"/>
        <v>0.95075235297850136</v>
      </c>
      <c r="G8" s="1"/>
      <c r="H8" s="1">
        <f t="shared" si="3"/>
        <v>0.99163297793243954</v>
      </c>
      <c r="I8" s="24"/>
      <c r="J8" s="1">
        <v>72</v>
      </c>
      <c r="K8" s="1">
        <f t="shared" si="4"/>
        <v>325979791.05289245</v>
      </c>
      <c r="L8" s="1">
        <f t="shared" si="5"/>
        <v>323252310.94757414</v>
      </c>
      <c r="M8" s="1">
        <v>287998257</v>
      </c>
    </row>
    <row r="9" spans="1:13">
      <c r="A9" s="1">
        <v>1307</v>
      </c>
      <c r="B9" s="1">
        <v>4</v>
      </c>
      <c r="C9" s="1">
        <v>698026</v>
      </c>
      <c r="D9" s="1">
        <f t="shared" si="0"/>
        <v>-15338674.122262772</v>
      </c>
      <c r="E9" s="1">
        <f t="shared" si="1"/>
        <v>-4.5507583930404716E-2</v>
      </c>
      <c r="F9" s="1">
        <f t="shared" si="2"/>
        <v>0.95205408845850248</v>
      </c>
      <c r="G9" s="1"/>
      <c r="H9" s="1">
        <f t="shared" si="3"/>
        <v>0.99299068567459747</v>
      </c>
      <c r="I9" s="24"/>
      <c r="J9" s="1">
        <v>73</v>
      </c>
      <c r="K9" s="1">
        <f t="shared" si="4"/>
        <v>330999180.24664474</v>
      </c>
      <c r="L9" s="1">
        <f t="shared" si="5"/>
        <v>328679102.95084542</v>
      </c>
      <c r="M9" s="1">
        <v>252299522</v>
      </c>
    </row>
    <row r="10" spans="1:13">
      <c r="A10" s="1">
        <v>1308</v>
      </c>
      <c r="B10" s="1">
        <v>5</v>
      </c>
      <c r="C10" s="1">
        <v>2772406</v>
      </c>
      <c r="D10" s="1">
        <f t="shared" si="0"/>
        <v>-10319284.928510491</v>
      </c>
      <c r="E10" s="1">
        <f t="shared" si="1"/>
        <v>-0.2686626078460434</v>
      </c>
      <c r="F10" s="1">
        <f t="shared" si="2"/>
        <v>0.9143123215966199</v>
      </c>
      <c r="G10" s="1"/>
      <c r="H10" s="1">
        <f t="shared" si="3"/>
        <v>0.95362609136312093</v>
      </c>
      <c r="I10" s="24"/>
      <c r="J10" s="1">
        <v>74</v>
      </c>
      <c r="K10" s="1">
        <f t="shared" si="4"/>
        <v>336018569.44039702</v>
      </c>
      <c r="L10" s="1">
        <f t="shared" si="5"/>
        <v>320436075.00087327</v>
      </c>
      <c r="M10" s="1">
        <v>291933099</v>
      </c>
    </row>
    <row r="11" spans="1:13">
      <c r="A11" s="1">
        <v>1309</v>
      </c>
      <c r="B11" s="1">
        <v>6</v>
      </c>
      <c r="C11" s="1">
        <v>7173413</v>
      </c>
      <c r="D11" s="1">
        <f t="shared" si="0"/>
        <v>-5299895.7347582057</v>
      </c>
      <c r="E11" s="1">
        <f t="shared" si="1"/>
        <v>-1.3535007779407322</v>
      </c>
      <c r="F11" s="1">
        <f t="shared" si="2"/>
        <v>0.82600433323591282</v>
      </c>
      <c r="G11" s="1"/>
      <c r="H11" s="1">
        <f t="shared" si="3"/>
        <v>0.86152101983843199</v>
      </c>
      <c r="I11" s="24"/>
      <c r="J11" s="1">
        <v>75</v>
      </c>
      <c r="K11" s="1">
        <f t="shared" si="4"/>
        <v>341037958.63414931</v>
      </c>
      <c r="L11" s="1">
        <f t="shared" si="5"/>
        <v>293811369.92610931</v>
      </c>
      <c r="M11" s="1">
        <v>241486080</v>
      </c>
    </row>
    <row r="12" spans="1:13">
      <c r="A12" s="1">
        <v>1310</v>
      </c>
      <c r="B12" s="1">
        <v>7</v>
      </c>
      <c r="C12" s="1">
        <v>14442361</v>
      </c>
      <c r="D12" s="1">
        <f t="shared" si="0"/>
        <v>-280506.54100592434</v>
      </c>
      <c r="E12" s="1">
        <f t="shared" si="1"/>
        <v>-51.486717379952204</v>
      </c>
      <c r="F12" s="1">
        <f t="shared" si="2"/>
        <v>0.81591644560922849</v>
      </c>
      <c r="G12" s="1"/>
      <c r="H12" s="1">
        <f t="shared" si="3"/>
        <v>0.85099937135977399</v>
      </c>
      <c r="I12" s="24"/>
      <c r="J12" s="1">
        <v>76</v>
      </c>
      <c r="K12" s="1">
        <f t="shared" si="4"/>
        <v>346057347.8279016</v>
      </c>
      <c r="L12" s="1">
        <f t="shared" si="5"/>
        <v>294494585.45597494</v>
      </c>
      <c r="M12" s="1">
        <v>273559778</v>
      </c>
    </row>
    <row r="13" spans="1:13">
      <c r="A13" s="1">
        <v>1311</v>
      </c>
      <c r="B13" s="1">
        <v>8</v>
      </c>
      <c r="C13" s="1">
        <v>18025399</v>
      </c>
      <c r="D13" s="1">
        <f t="shared" si="0"/>
        <v>4738882.652746357</v>
      </c>
      <c r="E13" s="1">
        <f t="shared" si="1"/>
        <v>3.8037234345850739</v>
      </c>
      <c r="F13" s="1">
        <f t="shared" si="2"/>
        <v>0.84582406263373877</v>
      </c>
      <c r="G13" s="1"/>
      <c r="H13" s="1">
        <f t="shared" si="3"/>
        <v>0.88219296161486815</v>
      </c>
      <c r="I13" s="24"/>
      <c r="J13" s="1">
        <v>77</v>
      </c>
      <c r="K13" s="1">
        <f t="shared" si="4"/>
        <v>351076737.02165389</v>
      </c>
      <c r="L13" s="1">
        <f t="shared" si="5"/>
        <v>309717426.38721704</v>
      </c>
      <c r="M13" s="1">
        <v>271724749</v>
      </c>
    </row>
    <row r="14" spans="1:13">
      <c r="A14" s="1">
        <v>1312</v>
      </c>
      <c r="B14" s="1">
        <v>9</v>
      </c>
      <c r="C14" s="1">
        <v>31000211</v>
      </c>
      <c r="D14" s="1">
        <f t="shared" si="0"/>
        <v>9758271.8464986384</v>
      </c>
      <c r="E14" s="1">
        <f t="shared" si="1"/>
        <v>3.1768136292619449</v>
      </c>
      <c r="F14" s="1">
        <f t="shared" si="2"/>
        <v>0.86894746510657617</v>
      </c>
      <c r="G14" s="1"/>
      <c r="H14" s="1">
        <f t="shared" si="3"/>
        <v>0.90631062841025978</v>
      </c>
      <c r="I14" s="24"/>
      <c r="J14" s="1">
        <v>78</v>
      </c>
      <c r="K14" s="1">
        <f t="shared" si="4"/>
        <v>356096126.21540606</v>
      </c>
      <c r="L14" s="1">
        <f t="shared" si="5"/>
        <v>322733703.92474383</v>
      </c>
      <c r="M14" s="1">
        <v>300075505</v>
      </c>
    </row>
    <row r="15" spans="1:13">
      <c r="A15" s="1">
        <v>1401</v>
      </c>
      <c r="B15" s="1">
        <v>10</v>
      </c>
      <c r="C15" s="1">
        <v>10991566</v>
      </c>
      <c r="D15" s="1">
        <f t="shared" si="0"/>
        <v>14777661.04025092</v>
      </c>
      <c r="E15" s="1">
        <f t="shared" si="1"/>
        <v>0.74379605609179456</v>
      </c>
      <c r="F15" s="1">
        <f t="shared" si="2"/>
        <v>1.0590388777927373</v>
      </c>
      <c r="G15" s="1"/>
      <c r="H15" s="1">
        <f t="shared" si="3"/>
        <v>1.1045756267043263</v>
      </c>
      <c r="I15" s="24"/>
      <c r="J15" s="1">
        <v>79</v>
      </c>
      <c r="K15" s="1">
        <f t="shared" si="4"/>
        <v>361115515.40915835</v>
      </c>
      <c r="L15" s="1">
        <f t="shared" si="5"/>
        <v>398879396.74572688</v>
      </c>
      <c r="M15" s="1">
        <v>278647539</v>
      </c>
    </row>
    <row r="16" spans="1:13">
      <c r="A16" s="1">
        <v>1402</v>
      </c>
      <c r="B16" s="1">
        <v>11</v>
      </c>
      <c r="C16" s="1">
        <v>16132161</v>
      </c>
      <c r="D16" s="1">
        <f t="shared" si="0"/>
        <v>19797050.234003201</v>
      </c>
      <c r="E16" s="1">
        <f t="shared" si="1"/>
        <v>0.81487700487275494</v>
      </c>
      <c r="F16" s="1">
        <f t="shared" si="2"/>
        <v>1.2512096646081288</v>
      </c>
      <c r="G16" s="1"/>
      <c r="H16" s="1">
        <f t="shared" si="3"/>
        <v>1.305009408439785</v>
      </c>
      <c r="I16" s="24"/>
      <c r="J16" s="1">
        <v>80</v>
      </c>
      <c r="K16" s="1">
        <f t="shared" si="4"/>
        <v>366134904.60291064</v>
      </c>
      <c r="L16" s="1">
        <f t="shared" si="5"/>
        <v>477809495.26500154</v>
      </c>
      <c r="M16" s="1">
        <v>382102609</v>
      </c>
    </row>
    <row r="17" spans="1:18">
      <c r="A17" s="1">
        <v>1403</v>
      </c>
      <c r="B17" s="1">
        <v>12</v>
      </c>
      <c r="C17" s="1">
        <v>25859839</v>
      </c>
      <c r="D17" s="1">
        <f t="shared" si="0"/>
        <v>24816439.42775549</v>
      </c>
      <c r="E17" s="1">
        <f t="shared" si="1"/>
        <v>1.0420446928046228</v>
      </c>
      <c r="F17" s="1">
        <f t="shared" si="2"/>
        <v>1.4266348769514372</v>
      </c>
      <c r="G17" s="1"/>
      <c r="H17" s="1">
        <f t="shared" si="3"/>
        <v>1.4879775864047982</v>
      </c>
      <c r="I17" s="24"/>
      <c r="J17" s="1">
        <v>81</v>
      </c>
      <c r="K17" s="1">
        <f t="shared" si="4"/>
        <v>371154293.79666293</v>
      </c>
      <c r="L17" s="1">
        <f t="shared" si="5"/>
        <v>552269270.26733589</v>
      </c>
      <c r="M17" s="1">
        <v>452386052</v>
      </c>
    </row>
    <row r="18" spans="1:18">
      <c r="A18" s="1">
        <v>1404</v>
      </c>
      <c r="B18" s="1">
        <v>13</v>
      </c>
      <c r="C18" s="1">
        <v>30296904</v>
      </c>
      <c r="D18" s="1">
        <f t="shared" si="0"/>
        <v>29835828.621507771</v>
      </c>
      <c r="E18" s="1">
        <f t="shared" si="1"/>
        <v>1.0154537480537695</v>
      </c>
    </row>
    <row r="19" spans="1:18">
      <c r="A19" s="1">
        <v>1405</v>
      </c>
      <c r="B19" s="1">
        <v>14</v>
      </c>
      <c r="C19" s="1">
        <v>35044954</v>
      </c>
      <c r="D19" s="1">
        <f t="shared" si="0"/>
        <v>34855217.815260053</v>
      </c>
      <c r="E19" s="1">
        <f t="shared" si="1"/>
        <v>1.0054435518304774</v>
      </c>
    </row>
    <row r="20" spans="1:18">
      <c r="A20" s="1">
        <v>1406</v>
      </c>
      <c r="B20" s="1">
        <v>15</v>
      </c>
      <c r="C20" s="1">
        <v>35640291</v>
      </c>
      <c r="D20" s="1">
        <f t="shared" si="0"/>
        <v>39874607.009012327</v>
      </c>
      <c r="E20" s="1">
        <f t="shared" si="1"/>
        <v>0.89380921025615878</v>
      </c>
    </row>
    <row r="21" spans="1:18">
      <c r="A21" s="1">
        <v>1407</v>
      </c>
      <c r="B21" s="1">
        <v>16</v>
      </c>
      <c r="C21" s="1">
        <v>39412771</v>
      </c>
      <c r="D21" s="1">
        <f t="shared" si="0"/>
        <v>44893996.202764615</v>
      </c>
      <c r="E21" s="1">
        <f t="shared" si="1"/>
        <v>0.87790738926406653</v>
      </c>
      <c r="H21" t="s">
        <v>18</v>
      </c>
      <c r="Q21" s="24"/>
      <c r="R21" s="24"/>
    </row>
    <row r="22" spans="1:18" ht="15.75" thickBot="1">
      <c r="A22" s="1">
        <v>1408</v>
      </c>
      <c r="B22" s="1">
        <v>17</v>
      </c>
      <c r="C22" s="1">
        <v>44757882</v>
      </c>
      <c r="D22" s="1">
        <f t="shared" si="0"/>
        <v>49913385.396516904</v>
      </c>
      <c r="E22" s="1">
        <f t="shared" si="1"/>
        <v>0.89671100536336956</v>
      </c>
      <c r="Q22" s="24"/>
      <c r="R22" s="24"/>
    </row>
    <row r="23" spans="1:18">
      <c r="A23" s="1">
        <v>1409</v>
      </c>
      <c r="B23" s="1">
        <v>18</v>
      </c>
      <c r="C23" s="1">
        <v>47994523</v>
      </c>
      <c r="D23" s="1">
        <f t="shared" si="0"/>
        <v>54932774.590269178</v>
      </c>
      <c r="E23" s="1">
        <f t="shared" si="1"/>
        <v>0.87369559171150579</v>
      </c>
      <c r="H23" s="23" t="s">
        <v>19</v>
      </c>
      <c r="I23" s="23"/>
      <c r="Q23" s="24"/>
      <c r="R23" s="24"/>
    </row>
    <row r="24" spans="1:18">
      <c r="A24" s="1">
        <v>1410</v>
      </c>
      <c r="B24" s="1">
        <v>19</v>
      </c>
      <c r="C24" s="1">
        <v>57769758</v>
      </c>
      <c r="D24" s="1">
        <f t="shared" si="0"/>
        <v>59952163.784021467</v>
      </c>
      <c r="E24" s="1">
        <f t="shared" si="1"/>
        <v>0.96359754767344818</v>
      </c>
      <c r="H24" s="20" t="s">
        <v>20</v>
      </c>
      <c r="I24" s="20">
        <v>0.92716299703747906</v>
      </c>
      <c r="Q24" s="24"/>
      <c r="R24" s="24"/>
    </row>
    <row r="25" spans="1:18">
      <c r="A25" s="1">
        <v>1411</v>
      </c>
      <c r="B25" s="1">
        <v>20</v>
      </c>
      <c r="C25" s="1">
        <v>67934056</v>
      </c>
      <c r="D25" s="1">
        <f t="shared" si="0"/>
        <v>64971552.977773741</v>
      </c>
      <c r="E25" s="1">
        <f t="shared" si="1"/>
        <v>1.045596924907116</v>
      </c>
      <c r="H25" s="20" t="s">
        <v>21</v>
      </c>
      <c r="I25" s="20">
        <v>0.85963122307552042</v>
      </c>
      <c r="Q25" s="24"/>
      <c r="R25" s="24"/>
    </row>
    <row r="26" spans="1:18">
      <c r="A26" s="1">
        <v>1412</v>
      </c>
      <c r="B26" s="1">
        <v>21</v>
      </c>
      <c r="C26" s="1">
        <v>118591957</v>
      </c>
      <c r="D26" s="1">
        <f t="shared" si="0"/>
        <v>69990942.17152603</v>
      </c>
      <c r="E26" s="1">
        <f t="shared" si="1"/>
        <v>1.6943900642081371</v>
      </c>
      <c r="H26" s="20" t="s">
        <v>22</v>
      </c>
      <c r="I26" s="20">
        <v>0.84559434538307254</v>
      </c>
      <c r="Q26" s="24"/>
      <c r="R26" s="24"/>
    </row>
    <row r="27" spans="1:18">
      <c r="A27" s="1">
        <v>1501</v>
      </c>
      <c r="B27" s="1">
        <v>22</v>
      </c>
      <c r="C27" s="1">
        <v>55885712</v>
      </c>
      <c r="D27" s="1">
        <f t="shared" si="0"/>
        <v>75010331.365278304</v>
      </c>
      <c r="E27" s="1">
        <f t="shared" si="1"/>
        <v>0.74504019623447582</v>
      </c>
      <c r="H27" s="20" t="s">
        <v>23</v>
      </c>
      <c r="I27" s="20">
        <v>25848834.818705596</v>
      </c>
      <c r="Q27" s="24"/>
      <c r="R27" s="24"/>
    </row>
    <row r="28" spans="1:18" ht="15.75" thickBot="1">
      <c r="A28" s="1">
        <v>1502</v>
      </c>
      <c r="B28" s="1">
        <v>23</v>
      </c>
      <c r="C28" s="1">
        <v>53522946</v>
      </c>
      <c r="D28" s="1">
        <f t="shared" si="0"/>
        <v>80029720.559030592</v>
      </c>
      <c r="E28" s="1">
        <f t="shared" si="1"/>
        <v>0.66878836544882136</v>
      </c>
      <c r="H28" s="21" t="s">
        <v>24</v>
      </c>
      <c r="I28" s="21">
        <v>12</v>
      </c>
      <c r="Q28" s="24"/>
      <c r="R28" s="24"/>
    </row>
    <row r="29" spans="1:18">
      <c r="A29" s="1">
        <v>1503</v>
      </c>
      <c r="B29" s="1">
        <v>24</v>
      </c>
      <c r="C29" s="1">
        <v>73583334</v>
      </c>
      <c r="D29" s="1">
        <f t="shared" si="0"/>
        <v>85049109.752782881</v>
      </c>
      <c r="E29" s="1">
        <f t="shared" si="1"/>
        <v>0.86518641069717117</v>
      </c>
      <c r="Q29" s="24"/>
      <c r="R29" s="24"/>
    </row>
    <row r="30" spans="1:18" ht="15.75" thickBot="1">
      <c r="A30" s="1">
        <v>1504</v>
      </c>
      <c r="B30" s="1">
        <v>25</v>
      </c>
      <c r="C30" s="1">
        <v>81844452</v>
      </c>
      <c r="D30" s="1">
        <f t="shared" si="0"/>
        <v>90068498.946535155</v>
      </c>
      <c r="E30" s="1">
        <f t="shared" si="1"/>
        <v>0.90869119567078649</v>
      </c>
      <c r="H30" t="s">
        <v>25</v>
      </c>
      <c r="Q30" s="24"/>
      <c r="R30" s="24"/>
    </row>
    <row r="31" spans="1:18">
      <c r="A31" s="1">
        <v>1505</v>
      </c>
      <c r="B31" s="1">
        <v>26</v>
      </c>
      <c r="C31" s="1">
        <v>81333420</v>
      </c>
      <c r="D31" s="1">
        <f t="shared" si="0"/>
        <v>95087888.140287444</v>
      </c>
      <c r="E31" s="1">
        <f t="shared" si="1"/>
        <v>0.85534994614671789</v>
      </c>
      <c r="H31" s="22"/>
      <c r="I31" s="22" t="s">
        <v>30</v>
      </c>
      <c r="J31" s="22" t="s">
        <v>31</v>
      </c>
      <c r="K31" s="22" t="s">
        <v>32</v>
      </c>
      <c r="L31" s="22" t="s">
        <v>33</v>
      </c>
      <c r="M31" s="22" t="s">
        <v>34</v>
      </c>
      <c r="Q31" s="24"/>
      <c r="R31" s="24"/>
    </row>
    <row r="32" spans="1:18">
      <c r="A32" s="1">
        <v>1506</v>
      </c>
      <c r="B32" s="1">
        <v>27</v>
      </c>
      <c r="C32" s="1">
        <v>77798591</v>
      </c>
      <c r="D32" s="1">
        <f t="shared" si="0"/>
        <v>100107277.33403972</v>
      </c>
      <c r="E32" s="1">
        <f t="shared" si="1"/>
        <v>0.77715220183643885</v>
      </c>
      <c r="H32" s="20" t="s">
        <v>26</v>
      </c>
      <c r="I32" s="20">
        <v>1</v>
      </c>
      <c r="J32" s="20">
        <v>4.091886775946208E+16</v>
      </c>
      <c r="K32" s="20">
        <v>4.091886775946208E+16</v>
      </c>
      <c r="L32" s="20">
        <v>61.240914248188844</v>
      </c>
      <c r="M32" s="20">
        <v>1.4274022461725267E-5</v>
      </c>
      <c r="Q32" s="24"/>
      <c r="R32" s="24"/>
    </row>
    <row r="33" spans="1:18">
      <c r="A33" s="1">
        <v>1507</v>
      </c>
      <c r="B33" s="1">
        <v>28</v>
      </c>
      <c r="C33" s="1">
        <v>85552093</v>
      </c>
      <c r="D33" s="1">
        <f t="shared" si="0"/>
        <v>105126666.52779201</v>
      </c>
      <c r="E33" s="1">
        <f t="shared" si="1"/>
        <v>0.81380011205228187</v>
      </c>
      <c r="H33" s="20" t="s">
        <v>27</v>
      </c>
      <c r="I33" s="20">
        <v>10</v>
      </c>
      <c r="J33" s="20">
        <v>6681622614847268</v>
      </c>
      <c r="K33" s="20">
        <v>668162261484726.75</v>
      </c>
      <c r="L33" s="20"/>
      <c r="M33" s="20"/>
      <c r="Q33" s="24"/>
      <c r="R33" s="24"/>
    </row>
    <row r="34" spans="1:18" ht="15.75" thickBot="1">
      <c r="A34" s="1">
        <v>1508</v>
      </c>
      <c r="B34" s="1">
        <v>29</v>
      </c>
      <c r="C34" s="1">
        <v>79842406</v>
      </c>
      <c r="D34" s="1">
        <f t="shared" si="0"/>
        <v>110146055.7215443</v>
      </c>
      <c r="E34" s="1">
        <f t="shared" si="1"/>
        <v>0.7248775771131224</v>
      </c>
      <c r="H34" s="21" t="s">
        <v>28</v>
      </c>
      <c r="I34" s="21">
        <v>11</v>
      </c>
      <c r="J34" s="21">
        <v>4.7600490374309344E+16</v>
      </c>
      <c r="K34" s="21"/>
      <c r="L34" s="21"/>
      <c r="M34" s="21"/>
      <c r="Q34" s="24"/>
      <c r="R34" s="24"/>
    </row>
    <row r="35" spans="1:18" ht="15.75" thickBot="1">
      <c r="A35" s="1">
        <v>1509</v>
      </c>
      <c r="B35" s="1">
        <v>30</v>
      </c>
      <c r="C35" s="1">
        <v>89452738</v>
      </c>
      <c r="D35" s="1">
        <f t="shared" si="0"/>
        <v>115165444.91529655</v>
      </c>
      <c r="E35" s="1">
        <f t="shared" si="1"/>
        <v>0.7767324483988397</v>
      </c>
      <c r="Q35" s="24"/>
      <c r="R35" s="24"/>
    </row>
    <row r="36" spans="1:18">
      <c r="A36" s="1">
        <v>1510</v>
      </c>
      <c r="B36" s="1">
        <v>31</v>
      </c>
      <c r="C36" s="1">
        <v>124712424</v>
      </c>
      <c r="D36" s="1">
        <f t="shared" si="0"/>
        <v>120184834.10904884</v>
      </c>
      <c r="E36" s="1">
        <f t="shared" si="1"/>
        <v>1.0376718903388682</v>
      </c>
      <c r="H36" s="22"/>
      <c r="I36" s="22" t="s">
        <v>35</v>
      </c>
      <c r="J36" s="22" t="s">
        <v>23</v>
      </c>
      <c r="K36" s="22" t="s">
        <v>36</v>
      </c>
      <c r="L36" s="22" t="s">
        <v>37</v>
      </c>
      <c r="M36" s="22" t="s">
        <v>38</v>
      </c>
      <c r="N36" s="22" t="s">
        <v>39</v>
      </c>
      <c r="O36" s="22" t="s">
        <v>40</v>
      </c>
      <c r="P36" s="22" t="s">
        <v>41</v>
      </c>
      <c r="Q36" s="24"/>
      <c r="R36" s="24"/>
    </row>
    <row r="37" spans="1:18">
      <c r="A37" s="1">
        <v>1511</v>
      </c>
      <c r="B37" s="1">
        <v>32</v>
      </c>
      <c r="C37" s="1">
        <v>164449535</v>
      </c>
      <c r="D37" s="1">
        <f t="shared" si="0"/>
        <v>125204223.30280113</v>
      </c>
      <c r="E37" s="1">
        <f t="shared" si="1"/>
        <v>1.3134503825984027</v>
      </c>
      <c r="H37" s="20" t="s">
        <v>29</v>
      </c>
      <c r="I37" s="20">
        <v>51339885.646615505</v>
      </c>
      <c r="J37" s="20">
        <v>31620745.93070991</v>
      </c>
      <c r="K37" s="20">
        <v>1.6236139956696742</v>
      </c>
      <c r="L37" s="20">
        <v>0.13552185895841135</v>
      </c>
      <c r="M37" s="20">
        <v>-19115526.588078946</v>
      </c>
      <c r="N37" s="20">
        <v>121795297.88130996</v>
      </c>
      <c r="O37" s="20">
        <v>-19115526.588078946</v>
      </c>
      <c r="P37" s="20">
        <v>121795297.88130996</v>
      </c>
      <c r="Q37" s="24"/>
      <c r="R37" s="24"/>
    </row>
    <row r="38" spans="1:18" ht="15.75" thickBot="1">
      <c r="A38" s="1">
        <v>1512</v>
      </c>
      <c r="B38" s="1">
        <v>33</v>
      </c>
      <c r="C38" s="1">
        <v>162034606</v>
      </c>
      <c r="D38" s="1">
        <f t="shared" si="0"/>
        <v>130223612.49655342</v>
      </c>
      <c r="E38" s="1">
        <f t="shared" si="1"/>
        <v>1.2442797653481508</v>
      </c>
      <c r="H38" s="21" t="s">
        <v>42</v>
      </c>
      <c r="I38" s="21">
        <v>0.69505287573302599</v>
      </c>
      <c r="J38" s="21">
        <v>8.881718651030214E-2</v>
      </c>
      <c r="K38" s="21">
        <v>7.8256574323304529</v>
      </c>
      <c r="L38" s="21">
        <v>1.4274022461725216E-5</v>
      </c>
      <c r="M38" s="21">
        <v>0.49715585259443895</v>
      </c>
      <c r="N38" s="21">
        <v>0.89294989887161302</v>
      </c>
      <c r="O38" s="21">
        <v>0.49715585259443895</v>
      </c>
      <c r="P38" s="21">
        <v>0.89294989887161302</v>
      </c>
      <c r="Q38" s="24"/>
      <c r="R38" s="24"/>
    </row>
    <row r="39" spans="1:18">
      <c r="A39" s="1">
        <v>1601</v>
      </c>
      <c r="B39" s="1">
        <v>34</v>
      </c>
      <c r="C39" s="1">
        <v>96820693</v>
      </c>
      <c r="D39" s="1">
        <f t="shared" si="0"/>
        <v>135243001.69030571</v>
      </c>
      <c r="E39" s="1">
        <f t="shared" si="1"/>
        <v>0.71590168651913444</v>
      </c>
      <c r="Q39" s="24"/>
      <c r="R39" s="24"/>
    </row>
    <row r="40" spans="1:18">
      <c r="A40" s="1">
        <v>1602</v>
      </c>
      <c r="B40" s="1">
        <v>35</v>
      </c>
      <c r="C40" s="1">
        <v>95444958</v>
      </c>
      <c r="D40" s="1">
        <f t="shared" si="0"/>
        <v>140262390.88405797</v>
      </c>
      <c r="E40" s="1">
        <f t="shared" si="1"/>
        <v>0.68047434097209691</v>
      </c>
      <c r="Q40" s="24"/>
      <c r="R40" s="24"/>
    </row>
    <row r="41" spans="1:18">
      <c r="A41" s="1">
        <v>1603</v>
      </c>
      <c r="B41" s="1">
        <v>36</v>
      </c>
      <c r="C41" s="1">
        <v>115283398</v>
      </c>
      <c r="D41" s="1">
        <f t="shared" si="0"/>
        <v>145281780.07781026</v>
      </c>
      <c r="E41" s="1">
        <f t="shared" si="1"/>
        <v>0.79351586921812445</v>
      </c>
      <c r="Q41" s="24"/>
      <c r="R41" s="24"/>
    </row>
    <row r="42" spans="1:18">
      <c r="A42" s="1">
        <v>1604</v>
      </c>
      <c r="B42" s="1">
        <v>37</v>
      </c>
      <c r="C42" s="1">
        <v>139336504</v>
      </c>
      <c r="D42" s="1">
        <f t="shared" si="0"/>
        <v>150301169.27156255</v>
      </c>
      <c r="E42" s="1">
        <f t="shared" si="1"/>
        <v>0.92704870278319851</v>
      </c>
    </row>
    <row r="43" spans="1:18">
      <c r="A43" s="1">
        <v>1605</v>
      </c>
      <c r="B43" s="1">
        <v>38</v>
      </c>
      <c r="C43" s="1">
        <v>108601241</v>
      </c>
      <c r="D43" s="1">
        <f t="shared" si="0"/>
        <v>155320558.46531484</v>
      </c>
      <c r="E43" s="1">
        <f t="shared" si="1"/>
        <v>0.6992071241119836</v>
      </c>
    </row>
    <row r="44" spans="1:18">
      <c r="A44" s="1">
        <v>1606</v>
      </c>
      <c r="B44" s="1">
        <v>39</v>
      </c>
      <c r="C44" s="1">
        <v>116689991</v>
      </c>
      <c r="D44" s="1">
        <f t="shared" si="0"/>
        <v>160339947.65906709</v>
      </c>
      <c r="E44" s="1">
        <f t="shared" si="1"/>
        <v>0.72776617869502758</v>
      </c>
    </row>
    <row r="45" spans="1:18">
      <c r="A45" s="1">
        <v>1607</v>
      </c>
      <c r="B45" s="1">
        <v>40</v>
      </c>
      <c r="C45" s="1">
        <v>112907003</v>
      </c>
      <c r="D45" s="1">
        <f t="shared" si="0"/>
        <v>165359336.85281938</v>
      </c>
      <c r="E45" s="1">
        <f t="shared" si="1"/>
        <v>0.68279787007427717</v>
      </c>
    </row>
    <row r="46" spans="1:18">
      <c r="A46" s="1">
        <v>1608</v>
      </c>
      <c r="B46" s="1">
        <v>41</v>
      </c>
      <c r="C46" s="1">
        <v>139578621</v>
      </c>
      <c r="D46" s="1">
        <f t="shared" si="0"/>
        <v>170378726.04657167</v>
      </c>
      <c r="E46" s="1">
        <f t="shared" si="1"/>
        <v>0.81922564065802028</v>
      </c>
    </row>
    <row r="47" spans="1:18">
      <c r="A47" s="1">
        <v>1609</v>
      </c>
      <c r="B47" s="1">
        <v>42</v>
      </c>
      <c r="C47" s="1">
        <v>151499589</v>
      </c>
      <c r="D47" s="1">
        <f t="shared" si="0"/>
        <v>175398115.24032396</v>
      </c>
      <c r="E47" s="1">
        <f t="shared" si="1"/>
        <v>0.86374696097743642</v>
      </c>
    </row>
    <row r="48" spans="1:18">
      <c r="A48" s="1">
        <v>1610</v>
      </c>
      <c r="B48" s="1">
        <v>43</v>
      </c>
      <c r="C48" s="1">
        <v>211657461</v>
      </c>
      <c r="D48" s="1">
        <f t="shared" si="0"/>
        <v>180417504.43407625</v>
      </c>
      <c r="E48" s="1">
        <f t="shared" si="1"/>
        <v>1.1731536896262673</v>
      </c>
    </row>
    <row r="49" spans="1:12">
      <c r="A49" s="1">
        <v>1611</v>
      </c>
      <c r="B49" s="1">
        <v>44</v>
      </c>
      <c r="C49" s="1">
        <v>256697221</v>
      </c>
      <c r="D49" s="1">
        <f t="shared" si="0"/>
        <v>185436893.62782851</v>
      </c>
      <c r="E49" s="1">
        <f t="shared" si="1"/>
        <v>1.3842834399242625</v>
      </c>
    </row>
    <row r="50" spans="1:12">
      <c r="A50" s="1">
        <v>1612</v>
      </c>
      <c r="B50" s="1">
        <v>45</v>
      </c>
      <c r="C50" s="1">
        <v>258483430</v>
      </c>
      <c r="D50" s="1">
        <f t="shared" si="0"/>
        <v>190456282.8215808</v>
      </c>
      <c r="E50" s="1">
        <f t="shared" si="1"/>
        <v>1.3571798534057653</v>
      </c>
    </row>
    <row r="51" spans="1:12">
      <c r="A51" s="1">
        <v>1701</v>
      </c>
      <c r="B51" s="1">
        <v>46</v>
      </c>
      <c r="C51" s="1">
        <v>176983356</v>
      </c>
      <c r="D51" s="1">
        <f t="shared" si="0"/>
        <v>195475672.01533309</v>
      </c>
      <c r="E51" s="1">
        <f t="shared" si="1"/>
        <v>0.90539837605017903</v>
      </c>
    </row>
    <row r="52" spans="1:12">
      <c r="A52" s="1">
        <v>1702</v>
      </c>
      <c r="B52" s="1">
        <v>47</v>
      </c>
      <c r="C52" s="1">
        <v>161644851</v>
      </c>
      <c r="D52" s="1">
        <f t="shared" si="0"/>
        <v>200495061.20908538</v>
      </c>
      <c r="E52" s="1">
        <f t="shared" si="1"/>
        <v>0.80622859249101098</v>
      </c>
    </row>
    <row r="53" spans="1:12">
      <c r="A53" s="1">
        <v>1703</v>
      </c>
      <c r="B53" s="1">
        <v>48</v>
      </c>
      <c r="C53" s="1">
        <v>214823049</v>
      </c>
      <c r="D53" s="1">
        <f t="shared" si="0"/>
        <v>205514450.40283766</v>
      </c>
      <c r="E53" s="1">
        <f t="shared" si="1"/>
        <v>1.0452941317698885</v>
      </c>
    </row>
    <row r="54" spans="1:12">
      <c r="A54" s="1">
        <v>1704</v>
      </c>
      <c r="B54" s="1">
        <v>49</v>
      </c>
      <c r="C54" s="1">
        <v>197692358</v>
      </c>
      <c r="D54" s="1">
        <f t="shared" si="0"/>
        <v>210533839.59658992</v>
      </c>
      <c r="E54" s="1">
        <f t="shared" si="1"/>
        <v>0.93900514225553544</v>
      </c>
    </row>
    <row r="55" spans="1:12">
      <c r="A55" s="1">
        <v>1705</v>
      </c>
      <c r="B55" s="1">
        <v>50</v>
      </c>
      <c r="C55" s="1">
        <v>217111738</v>
      </c>
      <c r="D55" s="1">
        <f t="shared" si="0"/>
        <v>215553228.79034221</v>
      </c>
      <c r="E55" s="1">
        <f t="shared" si="1"/>
        <v>1.0072302754099485</v>
      </c>
    </row>
    <row r="56" spans="1:12">
      <c r="A56" s="1">
        <v>1706</v>
      </c>
      <c r="B56" s="1">
        <v>51</v>
      </c>
      <c r="C56" s="1">
        <v>184466718</v>
      </c>
      <c r="D56" s="1">
        <f t="shared" si="0"/>
        <v>220572617.9840945</v>
      </c>
      <c r="E56" s="1">
        <f t="shared" si="1"/>
        <v>0.83630833095204005</v>
      </c>
    </row>
    <row r="57" spans="1:12">
      <c r="A57" s="1">
        <v>1707</v>
      </c>
      <c r="B57" s="1">
        <v>52</v>
      </c>
      <c r="C57" s="1">
        <v>187260135</v>
      </c>
      <c r="D57" s="1">
        <f t="shared" si="0"/>
        <v>225592007.17784679</v>
      </c>
      <c r="E57" s="1">
        <f t="shared" si="1"/>
        <v>0.83008319905754624</v>
      </c>
    </row>
    <row r="58" spans="1:12">
      <c r="A58" s="1">
        <v>1708</v>
      </c>
      <c r="B58" s="1">
        <v>53</v>
      </c>
      <c r="C58" s="1">
        <v>205893035</v>
      </c>
      <c r="D58" s="1">
        <f t="shared" si="0"/>
        <v>230611396.37159905</v>
      </c>
      <c r="E58" s="1">
        <f t="shared" si="1"/>
        <v>0.89281379081644019</v>
      </c>
    </row>
    <row r="59" spans="1:12">
      <c r="A59" s="1">
        <v>1709</v>
      </c>
      <c r="B59" s="1">
        <v>54</v>
      </c>
      <c r="C59" s="1">
        <v>211678107</v>
      </c>
      <c r="D59" s="1">
        <f t="shared" si="0"/>
        <v>235630785.56535134</v>
      </c>
      <c r="E59" s="1">
        <f t="shared" si="1"/>
        <v>0.89834656576015126</v>
      </c>
    </row>
    <row r="60" spans="1:12">
      <c r="A60" s="1">
        <v>1710</v>
      </c>
      <c r="B60" s="1">
        <v>55</v>
      </c>
      <c r="C60" s="1">
        <v>280259995</v>
      </c>
      <c r="D60" s="1">
        <f t="shared" si="0"/>
        <v>240650174.75910363</v>
      </c>
      <c r="E60" s="1">
        <f t="shared" si="1"/>
        <v>1.1645950196402173</v>
      </c>
      <c r="H60" s="26" t="s">
        <v>43</v>
      </c>
      <c r="I60" s="27" t="s">
        <v>44</v>
      </c>
      <c r="J60" s="27"/>
      <c r="K60" s="27"/>
      <c r="L60" s="27"/>
    </row>
    <row r="61" spans="1:12">
      <c r="A61" s="1">
        <v>1711</v>
      </c>
      <c r="B61" s="1">
        <v>56</v>
      </c>
      <c r="C61" s="1">
        <v>326210916</v>
      </c>
      <c r="D61" s="1">
        <f t="shared" si="0"/>
        <v>245669563.95285591</v>
      </c>
      <c r="E61" s="1">
        <f t="shared" si="1"/>
        <v>1.3278442422871723</v>
      </c>
      <c r="H61" s="26"/>
      <c r="I61" s="27"/>
      <c r="J61" s="27"/>
      <c r="K61" s="27"/>
      <c r="L61" s="27"/>
    </row>
    <row r="62" spans="1:12">
      <c r="A62" s="1">
        <v>1712</v>
      </c>
      <c r="B62" s="1">
        <v>57</v>
      </c>
      <c r="C62" s="1">
        <v>372423636</v>
      </c>
      <c r="D62" s="1">
        <f t="shared" si="0"/>
        <v>250688953.1466082</v>
      </c>
      <c r="E62" s="1">
        <f t="shared" si="1"/>
        <v>1.4856005074232321</v>
      </c>
      <c r="H62" s="26"/>
      <c r="I62" s="27"/>
      <c r="J62" s="27"/>
      <c r="K62" s="27"/>
      <c r="L62" s="27"/>
    </row>
    <row r="63" spans="1:12">
      <c r="A63" s="1">
        <v>1801</v>
      </c>
      <c r="B63" s="1">
        <v>58</v>
      </c>
      <c r="C63" s="1">
        <v>255925848</v>
      </c>
      <c r="D63" s="1">
        <f t="shared" si="0"/>
        <v>255708342.34036049</v>
      </c>
      <c r="E63" s="1">
        <f t="shared" si="1"/>
        <v>1.0008506005617526</v>
      </c>
      <c r="H63" s="26"/>
      <c r="I63" s="27"/>
      <c r="J63" s="27"/>
      <c r="K63" s="27"/>
      <c r="L63" s="27"/>
    </row>
    <row r="64" spans="1:12">
      <c r="A64" s="1">
        <v>1802</v>
      </c>
      <c r="B64" s="1">
        <v>59</v>
      </c>
      <c r="C64" s="1">
        <v>232474943</v>
      </c>
      <c r="D64" s="1">
        <f t="shared" si="0"/>
        <v>260727731.53411278</v>
      </c>
      <c r="E64" s="1">
        <f t="shared" si="1"/>
        <v>0.89163872838583613</v>
      </c>
      <c r="H64" s="26"/>
      <c r="I64" s="27"/>
      <c r="J64" s="27"/>
      <c r="K64" s="27"/>
      <c r="L64" s="27"/>
    </row>
    <row r="65" spans="1:5">
      <c r="A65" s="1">
        <v>1803</v>
      </c>
      <c r="B65" s="1">
        <v>60</v>
      </c>
      <c r="C65" s="1">
        <v>267798864</v>
      </c>
      <c r="D65" s="1">
        <f t="shared" si="0"/>
        <v>265747120.72786501</v>
      </c>
      <c r="E65" s="1">
        <f t="shared" si="1"/>
        <v>1.0077206604026994</v>
      </c>
    </row>
    <row r="66" spans="1:5">
      <c r="A66" s="1">
        <v>1804</v>
      </c>
      <c r="B66" s="1">
        <v>61</v>
      </c>
      <c r="C66" s="1">
        <v>262662916</v>
      </c>
      <c r="D66" s="1">
        <f t="shared" si="0"/>
        <v>270766509.92161727</v>
      </c>
      <c r="E66" s="1">
        <f t="shared" si="1"/>
        <v>0.97007165352922287</v>
      </c>
    </row>
    <row r="67" spans="1:5">
      <c r="A67" s="1">
        <v>1805</v>
      </c>
      <c r="B67" s="1">
        <v>62</v>
      </c>
      <c r="C67" s="1">
        <v>276980248</v>
      </c>
      <c r="D67" s="1">
        <f t="shared" si="0"/>
        <v>275785899.11536956</v>
      </c>
      <c r="E67" s="1">
        <f t="shared" si="1"/>
        <v>1.0043307104839716</v>
      </c>
    </row>
    <row r="68" spans="1:5">
      <c r="A68" s="1">
        <v>1806</v>
      </c>
      <c r="B68" s="1">
        <v>63</v>
      </c>
      <c r="C68" s="1">
        <v>251316730</v>
      </c>
      <c r="D68" s="1">
        <f t="shared" si="0"/>
        <v>280805288.30912185</v>
      </c>
      <c r="E68" s="1">
        <f t="shared" si="1"/>
        <v>0.89498574443989942</v>
      </c>
    </row>
    <row r="69" spans="1:5">
      <c r="A69" s="1">
        <v>1807</v>
      </c>
      <c r="B69" s="1">
        <v>64</v>
      </c>
      <c r="C69" s="1">
        <v>250094780</v>
      </c>
      <c r="D69" s="1">
        <f t="shared" si="0"/>
        <v>285824677.50287414</v>
      </c>
      <c r="E69" s="1">
        <f t="shared" si="1"/>
        <v>0.87499365759796988</v>
      </c>
    </row>
    <row r="70" spans="1:5">
      <c r="A70" s="1">
        <v>1808</v>
      </c>
      <c r="B70" s="1">
        <v>65</v>
      </c>
      <c r="C70" s="1">
        <v>260448622</v>
      </c>
      <c r="D70" s="1">
        <f t="shared" si="0"/>
        <v>290844066.69662642</v>
      </c>
      <c r="E70" s="1">
        <f t="shared" si="1"/>
        <v>0.89549229921774098</v>
      </c>
    </row>
    <row r="71" spans="1:5">
      <c r="A71" s="1">
        <v>1809</v>
      </c>
      <c r="B71" s="1">
        <v>66</v>
      </c>
      <c r="C71" s="1">
        <v>275808576</v>
      </c>
      <c r="D71" s="1">
        <f t="shared" ref="D71:D74" si="6">B71*$E$3+$F$3</f>
        <v>295863455.89037871</v>
      </c>
      <c r="E71" s="1">
        <f>C71/D71</f>
        <v>0.93221575868494788</v>
      </c>
    </row>
    <row r="72" spans="1:5">
      <c r="A72" s="1">
        <v>1810</v>
      </c>
      <c r="B72" s="1">
        <v>67</v>
      </c>
      <c r="C72" s="1">
        <v>287697028</v>
      </c>
      <c r="D72" s="1">
        <f t="shared" si="6"/>
        <v>300882845.084131</v>
      </c>
      <c r="E72" s="1">
        <f>C72/D72</f>
        <v>0.95617624168488546</v>
      </c>
    </row>
    <row r="73" spans="1:5">
      <c r="A73" s="1">
        <v>1811</v>
      </c>
      <c r="B73" s="1">
        <v>68</v>
      </c>
      <c r="C73" s="1">
        <v>362455400</v>
      </c>
      <c r="D73" s="1">
        <f t="shared" si="6"/>
        <v>305902234.27788329</v>
      </c>
      <c r="E73" s="1">
        <f>C73/D73</f>
        <v>1.1848733333236903</v>
      </c>
    </row>
    <row r="74" spans="1:5">
      <c r="A74" s="1">
        <v>1812</v>
      </c>
      <c r="B74" s="1">
        <v>69</v>
      </c>
      <c r="C74" s="1">
        <v>420280281</v>
      </c>
      <c r="D74" s="1">
        <f t="shared" si="6"/>
        <v>310921623.47163558</v>
      </c>
      <c r="E74" s="1">
        <f>C74/D74</f>
        <v>1.3517241943719005</v>
      </c>
    </row>
  </sheetData>
  <mergeCells count="3">
    <mergeCell ref="E1:F1"/>
    <mergeCell ref="H60:H64"/>
    <mergeCell ref="I60:L6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R111"/>
  <sheetViews>
    <sheetView tabSelected="1" topLeftCell="A4" workbookViewId="0">
      <selection activeCell="N26" sqref="N26"/>
    </sheetView>
  </sheetViews>
  <sheetFormatPr defaultRowHeight="15"/>
  <cols>
    <col min="1" max="1" width="16.140625" customWidth="1"/>
    <col min="2" max="2" width="15.28515625" customWidth="1"/>
    <col min="3" max="3" width="23.28515625" style="2" customWidth="1"/>
    <col min="4" max="4" width="12" customWidth="1"/>
    <col min="5" max="5" width="13.5703125" customWidth="1"/>
  </cols>
  <sheetData>
    <row r="2" spans="1:18" s="4" customFormat="1" ht="45">
      <c r="A2" s="28" t="s">
        <v>0</v>
      </c>
      <c r="B2" s="28" t="s">
        <v>1</v>
      </c>
      <c r="C2" s="29" t="s">
        <v>2</v>
      </c>
      <c r="F2" s="37" t="s">
        <v>67</v>
      </c>
      <c r="G2" s="39" t="s">
        <v>68</v>
      </c>
      <c r="H2" s="37"/>
      <c r="I2" s="37"/>
      <c r="J2" s="37"/>
      <c r="K2" s="37"/>
      <c r="L2" s="37"/>
      <c r="M2" s="37"/>
    </row>
    <row r="3" spans="1:18">
      <c r="A3" s="1">
        <v>2013</v>
      </c>
      <c r="B3" s="1">
        <v>2203.5129999999999</v>
      </c>
      <c r="C3" s="3">
        <v>1.28</v>
      </c>
      <c r="F3" s="37" t="s">
        <v>69</v>
      </c>
      <c r="G3" s="37" t="s">
        <v>70</v>
      </c>
      <c r="H3" s="37"/>
      <c r="I3" s="37"/>
      <c r="J3" s="37"/>
      <c r="K3" s="37"/>
      <c r="L3" s="37"/>
      <c r="M3" s="37"/>
    </row>
    <row r="4" spans="1:18">
      <c r="A4" s="1">
        <v>2014</v>
      </c>
      <c r="B4" s="1">
        <v>2290.4684000000002</v>
      </c>
      <c r="C4" s="3">
        <v>1.49</v>
      </c>
      <c r="K4" s="37"/>
      <c r="L4" s="37"/>
      <c r="M4" s="37"/>
    </row>
    <row r="5" spans="1:18">
      <c r="A5" s="1">
        <v>2015</v>
      </c>
      <c r="B5" s="1">
        <v>2024.4947999999999</v>
      </c>
      <c r="C5" s="3">
        <v>1.9</v>
      </c>
      <c r="F5" s="43" t="s">
        <v>71</v>
      </c>
      <c r="G5" s="43"/>
      <c r="H5" s="43"/>
      <c r="I5" s="43"/>
      <c r="J5" s="43"/>
      <c r="K5" s="1">
        <v>74.843999999999994</v>
      </c>
      <c r="L5" s="37"/>
      <c r="M5" s="38" t="s">
        <v>75</v>
      </c>
      <c r="N5" s="1"/>
      <c r="O5" s="1"/>
      <c r="P5" s="1"/>
      <c r="Q5" s="1"/>
      <c r="R5" s="1">
        <v>1665748</v>
      </c>
    </row>
    <row r="6" spans="1:18">
      <c r="A6" s="1">
        <v>2016</v>
      </c>
      <c r="B6" s="1">
        <v>2099.6392000000001</v>
      </c>
      <c r="C6" s="3">
        <v>1.93</v>
      </c>
      <c r="F6" s="43" t="s">
        <v>72</v>
      </c>
      <c r="G6" s="43"/>
      <c r="H6" s="43"/>
      <c r="I6" s="43"/>
      <c r="J6" s="43"/>
      <c r="K6" s="1">
        <v>334.95</v>
      </c>
      <c r="L6" s="37"/>
      <c r="M6" s="40" t="s">
        <v>76</v>
      </c>
      <c r="N6" s="41"/>
      <c r="O6" s="41"/>
      <c r="P6" s="41"/>
      <c r="Q6" s="42"/>
      <c r="R6" s="1">
        <f>R5/2145055</f>
        <v>0.7765525825678129</v>
      </c>
    </row>
    <row r="7" spans="1:18">
      <c r="A7" s="1">
        <v>2017</v>
      </c>
      <c r="B7" s="1">
        <v>2398.8463000000002</v>
      </c>
      <c r="C7" s="3">
        <v>1.74</v>
      </c>
      <c r="F7" s="24"/>
      <c r="G7" s="24"/>
      <c r="H7" s="24"/>
      <c r="I7" s="24"/>
      <c r="J7" s="24"/>
      <c r="K7" s="24"/>
    </row>
    <row r="8" spans="1:18">
      <c r="A8" s="1">
        <v>2018</v>
      </c>
      <c r="B8" s="1">
        <v>2300.2203</v>
      </c>
      <c r="C8" s="3">
        <v>1.62</v>
      </c>
      <c r="F8" s="43" t="s">
        <v>73</v>
      </c>
      <c r="G8" s="43"/>
      <c r="H8" s="43"/>
      <c r="I8" s="43"/>
      <c r="J8" s="43"/>
      <c r="K8" s="1">
        <v>4511.82</v>
      </c>
    </row>
    <row r="9" spans="1:18">
      <c r="F9" s="43" t="s">
        <v>74</v>
      </c>
      <c r="G9" s="43"/>
      <c r="H9" s="43"/>
      <c r="I9" s="43"/>
      <c r="J9" s="43"/>
      <c r="K9" s="1">
        <v>12342.136200000001</v>
      </c>
    </row>
    <row r="11" spans="1:18">
      <c r="A11" s="33"/>
      <c r="B11" s="33" t="s">
        <v>45</v>
      </c>
      <c r="C11" s="33" t="s">
        <v>33</v>
      </c>
      <c r="D11" s="33" t="s">
        <v>46</v>
      </c>
    </row>
    <row r="12" spans="1:18" ht="15" customHeight="1">
      <c r="A12" s="1">
        <v>1</v>
      </c>
      <c r="B12" s="1" t="s">
        <v>47</v>
      </c>
      <c r="C12" s="30">
        <v>1</v>
      </c>
      <c r="D12" s="1" t="s">
        <v>48</v>
      </c>
      <c r="F12" s="26" t="s">
        <v>43</v>
      </c>
      <c r="G12" s="27" t="s">
        <v>77</v>
      </c>
      <c r="H12" s="27"/>
      <c r="I12" s="27"/>
      <c r="J12" s="27"/>
      <c r="L12" s="26" t="s">
        <v>43</v>
      </c>
      <c r="M12" s="27" t="s">
        <v>78</v>
      </c>
      <c r="N12" s="27"/>
      <c r="O12" s="27"/>
      <c r="P12" s="27"/>
      <c r="Q12" s="27"/>
      <c r="R12" s="27"/>
    </row>
    <row r="13" spans="1:18">
      <c r="A13" s="1">
        <v>2</v>
      </c>
      <c r="B13" s="1" t="s">
        <v>49</v>
      </c>
      <c r="C13" s="30" t="s">
        <v>50</v>
      </c>
      <c r="D13" s="1" t="s">
        <v>51</v>
      </c>
      <c r="F13" s="26"/>
      <c r="G13" s="27"/>
      <c r="H13" s="27"/>
      <c r="I13" s="27"/>
      <c r="J13" s="27"/>
      <c r="L13" s="26"/>
      <c r="M13" s="27"/>
      <c r="N13" s="27"/>
      <c r="O13" s="27"/>
      <c r="P13" s="27"/>
      <c r="Q13" s="27"/>
      <c r="R13" s="27"/>
    </row>
    <row r="14" spans="1:18">
      <c r="A14" s="1">
        <v>3</v>
      </c>
      <c r="B14" s="1" t="s">
        <v>52</v>
      </c>
      <c r="C14" s="30" t="s">
        <v>53</v>
      </c>
      <c r="D14" s="1" t="s">
        <v>54</v>
      </c>
      <c r="F14" s="26"/>
      <c r="G14" s="27"/>
      <c r="H14" s="27"/>
      <c r="I14" s="27"/>
      <c r="J14" s="27"/>
      <c r="L14" s="26"/>
      <c r="M14" s="27"/>
      <c r="N14" s="27"/>
      <c r="O14" s="27"/>
      <c r="P14" s="27"/>
      <c r="Q14" s="27"/>
      <c r="R14" s="27"/>
    </row>
    <row r="15" spans="1:18">
      <c r="A15" s="24"/>
      <c r="B15" s="24"/>
      <c r="C15" s="31"/>
      <c r="D15" s="24"/>
      <c r="F15" s="26"/>
      <c r="G15" s="27"/>
      <c r="H15" s="27"/>
      <c r="I15" s="27"/>
      <c r="J15" s="27"/>
      <c r="L15" s="26"/>
      <c r="M15" s="27"/>
      <c r="N15" s="27"/>
      <c r="O15" s="27"/>
      <c r="P15" s="27"/>
      <c r="Q15" s="27"/>
      <c r="R15" s="27"/>
    </row>
    <row r="16" spans="1:18">
      <c r="A16" s="24" t="s">
        <v>60</v>
      </c>
      <c r="B16" s="24"/>
      <c r="C16" s="31"/>
      <c r="D16" s="24"/>
      <c r="F16" s="26"/>
      <c r="G16" s="27"/>
      <c r="H16" s="27"/>
      <c r="I16" s="27"/>
      <c r="J16" s="27"/>
      <c r="L16" s="26"/>
      <c r="M16" s="27"/>
      <c r="N16" s="27"/>
      <c r="O16" s="27"/>
      <c r="P16" s="27"/>
      <c r="Q16" s="27"/>
      <c r="R16" s="27"/>
    </row>
    <row r="17" spans="1:5">
      <c r="A17" s="24" t="s">
        <v>61</v>
      </c>
      <c r="B17" s="24"/>
      <c r="C17" s="31"/>
      <c r="D17" s="24"/>
    </row>
    <row r="18" spans="1:5">
      <c r="A18" s="24" t="s">
        <v>62</v>
      </c>
      <c r="B18" s="24"/>
      <c r="C18" s="31"/>
      <c r="D18" s="24"/>
    </row>
    <row r="19" spans="1:5">
      <c r="A19" s="32" t="s">
        <v>63</v>
      </c>
      <c r="C19"/>
    </row>
    <row r="20" spans="1:5">
      <c r="A20" s="32" t="s">
        <v>64</v>
      </c>
      <c r="C20"/>
    </row>
    <row r="21" spans="1:5">
      <c r="A21" s="32"/>
      <c r="C21"/>
    </row>
    <row r="22" spans="1:5">
      <c r="A22" s="35" t="s">
        <v>58</v>
      </c>
      <c r="B22" s="35"/>
      <c r="C22" s="35"/>
      <c r="D22" s="35"/>
      <c r="E22" s="35"/>
    </row>
    <row r="23" spans="1:5">
      <c r="A23" s="34" t="s">
        <v>0</v>
      </c>
      <c r="B23" s="33" t="s">
        <v>55</v>
      </c>
      <c r="C23" s="33" t="s">
        <v>56</v>
      </c>
      <c r="D23" s="33" t="s">
        <v>57</v>
      </c>
      <c r="E23" s="33" t="s">
        <v>28</v>
      </c>
    </row>
    <row r="24" spans="1:5">
      <c r="A24" s="1">
        <v>2013</v>
      </c>
      <c r="B24" s="1">
        <v>114</v>
      </c>
      <c r="C24" s="1">
        <v>13077</v>
      </c>
      <c r="D24" s="1">
        <v>13165</v>
      </c>
      <c r="E24" s="1">
        <f>SUM(B24:D24)</f>
        <v>26356</v>
      </c>
    </row>
    <row r="25" spans="1:5">
      <c r="A25" s="1">
        <v>2014</v>
      </c>
      <c r="B25" s="1">
        <v>1672</v>
      </c>
      <c r="C25" s="3">
        <v>44836</v>
      </c>
      <c r="D25" s="1">
        <v>108630</v>
      </c>
      <c r="E25" s="1">
        <f t="shared" ref="E25:E30" si="0">SUM(B25:D25)</f>
        <v>155138</v>
      </c>
    </row>
    <row r="26" spans="1:5">
      <c r="A26" s="1">
        <v>2015</v>
      </c>
      <c r="B26" s="1">
        <v>5755</v>
      </c>
      <c r="C26" s="3">
        <v>74245</v>
      </c>
      <c r="D26" s="1">
        <v>212320</v>
      </c>
      <c r="E26" s="1">
        <f t="shared" si="0"/>
        <v>292320</v>
      </c>
    </row>
    <row r="27" spans="1:5">
      <c r="A27" s="1">
        <v>2016</v>
      </c>
      <c r="B27" s="1">
        <v>9666</v>
      </c>
      <c r="C27" s="3">
        <v>110228</v>
      </c>
      <c r="D27" s="1">
        <v>324533</v>
      </c>
      <c r="E27" s="1">
        <f t="shared" si="0"/>
        <v>444427</v>
      </c>
    </row>
    <row r="28" spans="1:5">
      <c r="A28" s="1">
        <v>2017</v>
      </c>
      <c r="B28" s="1">
        <v>12027</v>
      </c>
      <c r="C28" s="3">
        <v>150864</v>
      </c>
      <c r="D28" s="1">
        <v>491853</v>
      </c>
      <c r="E28" s="1">
        <f t="shared" si="0"/>
        <v>654744</v>
      </c>
    </row>
    <row r="29" spans="1:5">
      <c r="A29" s="1">
        <v>2018</v>
      </c>
      <c r="B29" s="1">
        <v>11517</v>
      </c>
      <c r="C29" s="3">
        <v>192112</v>
      </c>
      <c r="D29" s="1">
        <v>707852</v>
      </c>
      <c r="E29" s="1">
        <f t="shared" si="0"/>
        <v>911481</v>
      </c>
    </row>
    <row r="30" spans="1:5">
      <c r="E30" s="24"/>
    </row>
    <row r="32" spans="1:5">
      <c r="A32" s="35" t="s">
        <v>59</v>
      </c>
      <c r="B32" s="35"/>
      <c r="C32" s="35"/>
      <c r="D32" s="35"/>
      <c r="E32" s="35"/>
    </row>
    <row r="33" spans="1:5">
      <c r="A33" s="34" t="s">
        <v>0</v>
      </c>
      <c r="B33" s="33" t="s">
        <v>55</v>
      </c>
      <c r="C33" s="33" t="s">
        <v>56</v>
      </c>
      <c r="D33" s="33" t="s">
        <v>57</v>
      </c>
      <c r="E33" s="33" t="s">
        <v>28</v>
      </c>
    </row>
    <row r="34" spans="1:5">
      <c r="A34" s="1">
        <v>2013</v>
      </c>
      <c r="B34" s="1">
        <v>8408535</v>
      </c>
      <c r="C34" s="1">
        <v>33513255</v>
      </c>
      <c r="D34" s="1">
        <v>32352022</v>
      </c>
      <c r="E34" s="1">
        <f>SUM(B34:D34)</f>
        <v>74273812</v>
      </c>
    </row>
    <row r="35" spans="1:5">
      <c r="A35" s="1">
        <v>2014</v>
      </c>
      <c r="B35" s="1">
        <v>68189731</v>
      </c>
      <c r="C35" s="3">
        <v>162527027</v>
      </c>
      <c r="D35" s="1">
        <v>299709904</v>
      </c>
      <c r="E35" s="1">
        <f t="shared" ref="E35:E39" si="1">SUM(B35:D35)</f>
        <v>530426662</v>
      </c>
    </row>
    <row r="36" spans="1:5">
      <c r="A36" s="1">
        <v>2015</v>
      </c>
      <c r="B36" s="1">
        <v>194750645</v>
      </c>
      <c r="C36" s="3">
        <v>310841020</v>
      </c>
      <c r="D36" s="1">
        <v>624420592</v>
      </c>
      <c r="E36" s="1">
        <f t="shared" si="1"/>
        <v>1130012257</v>
      </c>
    </row>
    <row r="37" spans="1:5">
      <c r="A37" s="1">
        <v>2016</v>
      </c>
      <c r="B37" s="1">
        <v>351057027</v>
      </c>
      <c r="C37" s="3">
        <v>474176952</v>
      </c>
      <c r="D37" s="1">
        <v>977766131</v>
      </c>
      <c r="E37" s="1">
        <f t="shared" si="1"/>
        <v>1803000110</v>
      </c>
    </row>
    <row r="38" spans="1:5">
      <c r="A38" s="1">
        <v>2017</v>
      </c>
      <c r="B38" s="1">
        <v>434967204</v>
      </c>
      <c r="C38" s="3">
        <v>671093376</v>
      </c>
      <c r="D38" s="1">
        <v>1630387314</v>
      </c>
      <c r="E38" s="1">
        <f t="shared" si="1"/>
        <v>2736447894</v>
      </c>
    </row>
    <row r="39" spans="1:5">
      <c r="A39" s="1">
        <v>2018</v>
      </c>
      <c r="B39" s="1">
        <v>454343355</v>
      </c>
      <c r="C39" s="3">
        <v>749071153</v>
      </c>
      <c r="D39" s="1">
        <v>2200529728</v>
      </c>
      <c r="E39" s="1">
        <f t="shared" si="1"/>
        <v>3403944236</v>
      </c>
    </row>
    <row r="42" spans="1:5" ht="45">
      <c r="A42" s="36" t="s">
        <v>65</v>
      </c>
      <c r="B42" s="36" t="s">
        <v>66</v>
      </c>
    </row>
    <row r="43" spans="1:5">
      <c r="A43" s="1">
        <v>1304</v>
      </c>
      <c r="B43" s="1">
        <v>2</v>
      </c>
    </row>
    <row r="44" spans="1:5">
      <c r="A44" s="1">
        <v>1305</v>
      </c>
      <c r="B44" s="1">
        <v>7</v>
      </c>
    </row>
    <row r="45" spans="1:5">
      <c r="A45" s="1">
        <v>1306</v>
      </c>
      <c r="B45" s="1">
        <v>27</v>
      </c>
    </row>
    <row r="46" spans="1:5">
      <c r="A46" s="1">
        <v>1307</v>
      </c>
      <c r="B46" s="1">
        <v>185</v>
      </c>
    </row>
    <row r="47" spans="1:5">
      <c r="A47" s="1">
        <v>1308</v>
      </c>
      <c r="B47" s="1">
        <v>946</v>
      </c>
    </row>
    <row r="48" spans="1:5">
      <c r="A48" s="1">
        <v>1309</v>
      </c>
      <c r="B48" s="1">
        <v>2732</v>
      </c>
    </row>
    <row r="49" spans="1:2">
      <c r="A49" s="1">
        <v>1310</v>
      </c>
      <c r="B49" s="1">
        <v>4760</v>
      </c>
    </row>
    <row r="50" spans="1:2">
      <c r="A50" s="1">
        <v>1311</v>
      </c>
      <c r="B50" s="1">
        <v>5739</v>
      </c>
    </row>
    <row r="51" spans="1:2">
      <c r="A51" s="1">
        <v>1312</v>
      </c>
      <c r="B51" s="1">
        <v>11958</v>
      </c>
    </row>
    <row r="52" spans="1:2">
      <c r="A52" s="1">
        <v>1401</v>
      </c>
      <c r="B52" s="1">
        <v>3662</v>
      </c>
    </row>
    <row r="53" spans="1:2">
      <c r="A53" s="1">
        <v>1402</v>
      </c>
      <c r="B53" s="1">
        <v>4702</v>
      </c>
    </row>
    <row r="54" spans="1:2">
      <c r="A54" s="1">
        <v>1403</v>
      </c>
      <c r="B54" s="1">
        <v>7538</v>
      </c>
    </row>
    <row r="55" spans="1:2">
      <c r="A55" s="1">
        <v>1404</v>
      </c>
      <c r="B55" s="1">
        <v>8990</v>
      </c>
    </row>
    <row r="56" spans="1:2">
      <c r="A56" s="1">
        <v>1405</v>
      </c>
      <c r="B56" s="1">
        <v>10815</v>
      </c>
    </row>
    <row r="57" spans="1:2">
      <c r="A57" s="1">
        <v>1406</v>
      </c>
      <c r="B57" s="1">
        <v>10103</v>
      </c>
    </row>
    <row r="58" spans="1:2">
      <c r="A58" s="1">
        <v>1407</v>
      </c>
      <c r="B58" s="1">
        <v>11226</v>
      </c>
    </row>
    <row r="59" spans="1:2">
      <c r="A59" s="1">
        <v>1408</v>
      </c>
      <c r="B59" s="1">
        <v>12339</v>
      </c>
    </row>
    <row r="60" spans="1:2">
      <c r="A60" s="1">
        <v>1409</v>
      </c>
      <c r="B60" s="1">
        <v>13027</v>
      </c>
    </row>
    <row r="61" spans="1:2">
      <c r="A61" s="1">
        <v>1410</v>
      </c>
      <c r="B61" s="1">
        <v>15279</v>
      </c>
    </row>
    <row r="62" spans="1:2">
      <c r="A62" s="1">
        <v>1411</v>
      </c>
      <c r="B62" s="1">
        <v>19880</v>
      </c>
    </row>
    <row r="63" spans="1:2">
      <c r="A63" s="1">
        <v>1412</v>
      </c>
      <c r="B63" s="1">
        <v>34909</v>
      </c>
    </row>
    <row r="64" spans="1:2">
      <c r="A64" s="1">
        <v>1501</v>
      </c>
      <c r="B64" s="1">
        <v>13132</v>
      </c>
    </row>
    <row r="65" spans="1:2">
      <c r="A65" s="1">
        <v>1502</v>
      </c>
      <c r="B65" s="1">
        <v>12428</v>
      </c>
    </row>
    <row r="66" spans="1:2">
      <c r="A66" s="1">
        <v>1503</v>
      </c>
      <c r="B66" s="1">
        <v>17356</v>
      </c>
    </row>
    <row r="67" spans="1:2">
      <c r="A67" s="1">
        <v>1504</v>
      </c>
      <c r="B67" s="1">
        <v>18977</v>
      </c>
    </row>
    <row r="68" spans="1:2">
      <c r="A68" s="1">
        <v>1505</v>
      </c>
      <c r="B68" s="1">
        <v>19117</v>
      </c>
    </row>
    <row r="69" spans="1:2">
      <c r="A69" s="1">
        <v>1506</v>
      </c>
      <c r="B69" s="1">
        <v>17022</v>
      </c>
    </row>
    <row r="70" spans="1:2">
      <c r="A70" s="1">
        <v>1507</v>
      </c>
      <c r="B70" s="1">
        <v>21009</v>
      </c>
    </row>
    <row r="71" spans="1:2">
      <c r="A71" s="1">
        <v>1508</v>
      </c>
      <c r="B71" s="1">
        <v>18158</v>
      </c>
    </row>
    <row r="72" spans="1:2">
      <c r="A72" s="1">
        <v>1509</v>
      </c>
      <c r="B72" s="1">
        <v>20613</v>
      </c>
    </row>
    <row r="73" spans="1:2">
      <c r="A73" s="1">
        <v>1510</v>
      </c>
      <c r="B73" s="1">
        <v>27679</v>
      </c>
    </row>
    <row r="74" spans="1:2">
      <c r="A74" s="1">
        <v>1511</v>
      </c>
      <c r="B74" s="1">
        <v>37905</v>
      </c>
    </row>
    <row r="75" spans="1:2">
      <c r="A75" s="1">
        <v>1512</v>
      </c>
      <c r="B75" s="1">
        <v>42893</v>
      </c>
    </row>
    <row r="76" spans="1:2">
      <c r="A76" s="1">
        <v>1601</v>
      </c>
      <c r="B76" s="1">
        <v>20444</v>
      </c>
    </row>
    <row r="77" spans="1:2">
      <c r="A77" s="1">
        <v>1602</v>
      </c>
      <c r="B77" s="1">
        <v>19378</v>
      </c>
    </row>
    <row r="78" spans="1:2">
      <c r="A78" s="1">
        <v>1603</v>
      </c>
      <c r="B78" s="1">
        <v>25395</v>
      </c>
    </row>
    <row r="79" spans="1:2">
      <c r="A79" s="1">
        <v>1604</v>
      </c>
      <c r="B79" s="1">
        <v>26730</v>
      </c>
    </row>
    <row r="80" spans="1:2">
      <c r="A80" s="1">
        <v>1605</v>
      </c>
      <c r="B80" s="1">
        <v>20769</v>
      </c>
    </row>
    <row r="81" spans="1:2">
      <c r="A81" s="1">
        <v>1606</v>
      </c>
      <c r="B81" s="1">
        <v>23055</v>
      </c>
    </row>
    <row r="82" spans="1:2">
      <c r="A82" s="1">
        <v>1607</v>
      </c>
      <c r="B82" s="1">
        <v>22758</v>
      </c>
    </row>
    <row r="83" spans="1:2">
      <c r="A83" s="1">
        <v>1608</v>
      </c>
      <c r="B83" s="1">
        <v>26109</v>
      </c>
    </row>
    <row r="84" spans="1:2">
      <c r="A84" s="1">
        <v>1609</v>
      </c>
      <c r="B84" s="1">
        <v>29137</v>
      </c>
    </row>
    <row r="85" spans="1:2">
      <c r="A85" s="1">
        <v>1610</v>
      </c>
      <c r="B85" s="1">
        <v>40129</v>
      </c>
    </row>
    <row r="86" spans="1:2">
      <c r="A86" s="1">
        <v>1611</v>
      </c>
      <c r="B86" s="1">
        <v>57117</v>
      </c>
    </row>
    <row r="87" spans="1:2">
      <c r="A87" s="1">
        <v>1612</v>
      </c>
      <c r="B87" s="1">
        <v>68383</v>
      </c>
    </row>
    <row r="88" spans="1:2">
      <c r="A88" s="1">
        <v>1701</v>
      </c>
      <c r="B88" s="1">
        <v>33993</v>
      </c>
    </row>
    <row r="89" spans="1:2">
      <c r="A89" s="1">
        <v>1702</v>
      </c>
      <c r="B89" s="1">
        <v>32341</v>
      </c>
    </row>
    <row r="90" spans="1:2">
      <c r="A90" s="1">
        <v>1703</v>
      </c>
      <c r="B90" s="1">
        <v>40128</v>
      </c>
    </row>
    <row r="91" spans="1:2">
      <c r="A91" s="1">
        <v>1704</v>
      </c>
      <c r="B91" s="1">
        <v>36765</v>
      </c>
    </row>
    <row r="92" spans="1:2">
      <c r="A92" s="1">
        <v>1705</v>
      </c>
      <c r="B92" s="1">
        <v>40721</v>
      </c>
    </row>
    <row r="93" spans="1:2">
      <c r="A93" s="1">
        <v>1706</v>
      </c>
      <c r="B93" s="1">
        <v>35605</v>
      </c>
    </row>
    <row r="94" spans="1:2">
      <c r="A94" s="1">
        <v>1707</v>
      </c>
      <c r="B94" s="1">
        <v>36685</v>
      </c>
    </row>
    <row r="95" spans="1:2">
      <c r="A95" s="1">
        <v>1708</v>
      </c>
      <c r="B95" s="1">
        <v>41384</v>
      </c>
    </row>
    <row r="96" spans="1:2">
      <c r="A96" s="1">
        <v>1709</v>
      </c>
      <c r="B96" s="1">
        <v>39434</v>
      </c>
    </row>
    <row r="97" spans="1:2">
      <c r="A97" s="1">
        <v>1710</v>
      </c>
      <c r="B97" s="1">
        <v>52333</v>
      </c>
    </row>
    <row r="98" spans="1:2">
      <c r="A98" s="1">
        <v>1711</v>
      </c>
      <c r="B98" s="1">
        <v>67476</v>
      </c>
    </row>
    <row r="99" spans="1:2">
      <c r="A99" s="1">
        <v>1712</v>
      </c>
      <c r="B99" s="1">
        <v>95856</v>
      </c>
    </row>
    <row r="100" spans="1:2">
      <c r="A100" s="1">
        <v>1801</v>
      </c>
      <c r="B100" s="1">
        <v>52940</v>
      </c>
    </row>
    <row r="101" spans="1:2">
      <c r="A101" s="1">
        <v>1802</v>
      </c>
      <c r="B101" s="1">
        <v>48819</v>
      </c>
    </row>
    <row r="102" spans="1:2">
      <c r="A102" s="1">
        <v>1803</v>
      </c>
      <c r="B102" s="1">
        <v>55938</v>
      </c>
    </row>
    <row r="103" spans="1:2">
      <c r="A103" s="1">
        <v>1804</v>
      </c>
      <c r="B103" s="1">
        <v>51877</v>
      </c>
    </row>
    <row r="104" spans="1:2">
      <c r="A104" s="1">
        <v>1805</v>
      </c>
      <c r="B104" s="1">
        <v>57618</v>
      </c>
    </row>
    <row r="105" spans="1:2">
      <c r="A105" s="1">
        <v>1806</v>
      </c>
      <c r="B105" s="1">
        <v>54522</v>
      </c>
    </row>
    <row r="106" spans="1:2">
      <c r="A106" s="1">
        <v>1807</v>
      </c>
      <c r="B106" s="1">
        <v>53583</v>
      </c>
    </row>
    <row r="107" spans="1:2">
      <c r="A107" s="1">
        <v>1808</v>
      </c>
      <c r="B107" s="1">
        <v>55905</v>
      </c>
    </row>
    <row r="108" spans="1:2">
      <c r="A108" s="1">
        <v>1809</v>
      </c>
      <c r="B108" s="1">
        <v>58258</v>
      </c>
    </row>
    <row r="109" spans="1:2">
      <c r="A109" s="1">
        <v>1810</v>
      </c>
      <c r="B109" s="1">
        <v>59960</v>
      </c>
    </row>
    <row r="110" spans="1:2">
      <c r="A110" s="1">
        <v>1811</v>
      </c>
      <c r="B110" s="1">
        <v>90614</v>
      </c>
    </row>
    <row r="111" spans="1:2">
      <c r="A111" s="1">
        <v>1812</v>
      </c>
      <c r="B111" s="1">
        <v>127781</v>
      </c>
    </row>
  </sheetData>
  <mergeCells count="11">
    <mergeCell ref="M6:Q6"/>
    <mergeCell ref="F12:F16"/>
    <mergeCell ref="G12:J16"/>
    <mergeCell ref="L12:L16"/>
    <mergeCell ref="M12:R16"/>
    <mergeCell ref="F6:J6"/>
    <mergeCell ref="F5:J5"/>
    <mergeCell ref="F9:J9"/>
    <mergeCell ref="F8:J8"/>
    <mergeCell ref="A22:E22"/>
    <mergeCell ref="A32:E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Прогноз</vt:lpstr>
      <vt:lpstr>Статистические данные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2021-03-06T10:53:04Z</dcterms:created>
  <dcterms:modified xsi:type="dcterms:W3CDTF">2021-03-06T15:37:30Z</dcterms:modified>
</cp:coreProperties>
</file>