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Trade goods" sheetId="1" r:id="rId1"/>
    <sheet name="Industry" sheetId="10" r:id="rId2"/>
    <sheet name="IndL" sheetId="6" r:id="rId3"/>
    <sheet name="ACL" sheetId="3" r:id="rId4"/>
    <sheet name="Consumption" sheetId="5" r:id="rId5"/>
    <sheet name="Megaprojects" sheetId="7" r:id="rId6"/>
    <sheet name="Shipping Line -&gt; Corporations" sheetId="9" r:id="rId7"/>
    <sheet name="Old trade goods" sheetId="2" r:id="rId8"/>
    <sheet name="Modifier Curves" sheetId="12"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4" i="10" l="1"/>
  <c r="H13" i="10"/>
  <c r="J14" i="10"/>
  <c r="J13" i="10"/>
  <c r="Q40" i="12" l="1"/>
  <c r="K40" i="12"/>
  <c r="D40" i="12"/>
  <c r="Q254" i="12"/>
  <c r="Q253" i="12"/>
  <c r="Q252" i="12"/>
  <c r="Q251" i="12"/>
  <c r="Q250" i="12"/>
  <c r="R250" i="12" s="1"/>
  <c r="Q249" i="12"/>
  <c r="Q248" i="12"/>
  <c r="R248" i="12" s="1"/>
  <c r="Q247" i="12"/>
  <c r="Q246" i="12"/>
  <c r="Q245" i="12"/>
  <c r="Q244" i="12"/>
  <c r="Q243" i="12"/>
  <c r="Q242" i="12"/>
  <c r="R242" i="12" s="1"/>
  <c r="Q241" i="12"/>
  <c r="Q240" i="12"/>
  <c r="R240" i="12" s="1"/>
  <c r="Q239" i="12"/>
  <c r="Q238" i="12"/>
  <c r="Q237" i="12"/>
  <c r="Q236" i="12"/>
  <c r="Q235" i="12"/>
  <c r="Q234" i="12"/>
  <c r="R234" i="12" s="1"/>
  <c r="Q233" i="12"/>
  <c r="Q232" i="12"/>
  <c r="R232" i="12" s="1"/>
  <c r="Q231" i="12"/>
  <c r="Q230" i="12"/>
  <c r="Q229" i="12"/>
  <c r="Q228" i="12"/>
  <c r="Q227" i="12"/>
  <c r="Q226" i="12"/>
  <c r="Q225" i="12"/>
  <c r="Q224" i="12"/>
  <c r="R224" i="12" s="1"/>
  <c r="Q223" i="12"/>
  <c r="Q222" i="12"/>
  <c r="Q221" i="12"/>
  <c r="Q220" i="12"/>
  <c r="Q219" i="12"/>
  <c r="Q218" i="12"/>
  <c r="R218" i="12" s="1"/>
  <c r="Q217" i="12"/>
  <c r="Q216" i="12"/>
  <c r="R216" i="12" s="1"/>
  <c r="Q215" i="12"/>
  <c r="Q214" i="12"/>
  <c r="Q213" i="12"/>
  <c r="Q212" i="12"/>
  <c r="Q211" i="12"/>
  <c r="Q210" i="12"/>
  <c r="Q209" i="12"/>
  <c r="Q208" i="12"/>
  <c r="Q207" i="12"/>
  <c r="Q206" i="12"/>
  <c r="Q205" i="12"/>
  <c r="Q204" i="12"/>
  <c r="Q203" i="12"/>
  <c r="Q202" i="12"/>
  <c r="R202" i="12" s="1"/>
  <c r="Q201" i="12"/>
  <c r="Q200" i="12"/>
  <c r="R200" i="12" s="1"/>
  <c r="Q199" i="12"/>
  <c r="Q198" i="12"/>
  <c r="Q197" i="12"/>
  <c r="Q196" i="12"/>
  <c r="Q195" i="12"/>
  <c r="Q194" i="12"/>
  <c r="R194" i="12" s="1"/>
  <c r="Q193" i="12"/>
  <c r="Q192" i="12"/>
  <c r="R192" i="12" s="1"/>
  <c r="Q191" i="12"/>
  <c r="Q190" i="12"/>
  <c r="Q189" i="12"/>
  <c r="Q188" i="12"/>
  <c r="Q187" i="12"/>
  <c r="Q186" i="12"/>
  <c r="R186" i="12" s="1"/>
  <c r="Q185" i="12"/>
  <c r="Q184" i="12"/>
  <c r="R184" i="12" s="1"/>
  <c r="Q183" i="12"/>
  <c r="Q182" i="12"/>
  <c r="Q181" i="12"/>
  <c r="Q180" i="12"/>
  <c r="Q179" i="12"/>
  <c r="Q178" i="12"/>
  <c r="R178" i="12" s="1"/>
  <c r="Q177" i="12"/>
  <c r="Q176" i="12"/>
  <c r="R176" i="12" s="1"/>
  <c r="Q175" i="12"/>
  <c r="Q174" i="12"/>
  <c r="Q173" i="12"/>
  <c r="Q172" i="12"/>
  <c r="Q171" i="12"/>
  <c r="Q170" i="12"/>
  <c r="R170" i="12" s="1"/>
  <c r="Q169" i="12"/>
  <c r="Q168" i="12"/>
  <c r="R168" i="12" s="1"/>
  <c r="Q167" i="12"/>
  <c r="Q166" i="12"/>
  <c r="Q165" i="12"/>
  <c r="Q164" i="12"/>
  <c r="Q163" i="12"/>
  <c r="Q162" i="12"/>
  <c r="Q161" i="12"/>
  <c r="Q160" i="12"/>
  <c r="R160" i="12" s="1"/>
  <c r="Q159" i="12"/>
  <c r="Q158" i="12"/>
  <c r="Q157" i="12"/>
  <c r="Q156" i="12"/>
  <c r="Q155" i="12"/>
  <c r="Q154" i="12"/>
  <c r="R154" i="12" s="1"/>
  <c r="Q153" i="12"/>
  <c r="Q152" i="12"/>
  <c r="R152" i="12" s="1"/>
  <c r="Q151" i="12"/>
  <c r="Q150" i="12"/>
  <c r="Q149" i="12"/>
  <c r="Q148" i="12"/>
  <c r="Q147" i="12"/>
  <c r="Q146" i="12"/>
  <c r="Q145" i="12"/>
  <c r="Q144" i="12"/>
  <c r="Q143" i="12"/>
  <c r="Q142" i="12"/>
  <c r="Q141" i="12"/>
  <c r="Q140" i="12"/>
  <c r="Q139" i="12"/>
  <c r="Q138" i="12"/>
  <c r="R138" i="12" s="1"/>
  <c r="Q137" i="12"/>
  <c r="Q136" i="12"/>
  <c r="R136" i="12" s="1"/>
  <c r="Q135" i="12"/>
  <c r="Q134" i="12"/>
  <c r="Q133" i="12"/>
  <c r="Q132" i="12"/>
  <c r="Q131" i="12"/>
  <c r="Q130" i="12"/>
  <c r="R130" i="12" s="1"/>
  <c r="Q129" i="12"/>
  <c r="Q128" i="12"/>
  <c r="R128" i="12" s="1"/>
  <c r="Q127" i="12"/>
  <c r="Q126" i="12"/>
  <c r="Q125" i="12"/>
  <c r="Q124" i="12"/>
  <c r="Q123" i="12"/>
  <c r="Q122" i="12"/>
  <c r="R122" i="12" s="1"/>
  <c r="Q121" i="12"/>
  <c r="Q120" i="12"/>
  <c r="R120" i="12" s="1"/>
  <c r="Q119" i="12"/>
  <c r="Q118" i="12"/>
  <c r="Q117" i="12"/>
  <c r="Q116" i="12"/>
  <c r="Q115" i="12"/>
  <c r="Q114" i="12"/>
  <c r="R114" i="12" s="1"/>
  <c r="Q113" i="12"/>
  <c r="Q112" i="12"/>
  <c r="R112" i="12" s="1"/>
  <c r="Q111" i="12"/>
  <c r="Q110" i="12"/>
  <c r="Q109" i="12"/>
  <c r="Q108" i="12"/>
  <c r="Q107" i="12"/>
  <c r="Q106" i="12"/>
  <c r="R106" i="12" s="1"/>
  <c r="Q105" i="12"/>
  <c r="Q104" i="12"/>
  <c r="R104" i="12" s="1"/>
  <c r="Q103" i="12"/>
  <c r="Q102" i="12"/>
  <c r="Q101" i="12"/>
  <c r="Q100" i="12"/>
  <c r="Q99" i="12"/>
  <c r="Q98" i="12"/>
  <c r="Q97" i="12"/>
  <c r="Q96" i="12"/>
  <c r="R96" i="12" s="1"/>
  <c r="Q95" i="12"/>
  <c r="Q94" i="12"/>
  <c r="Q93" i="12"/>
  <c r="Q92" i="12"/>
  <c r="Q91" i="12"/>
  <c r="Q90" i="12"/>
  <c r="R90" i="12" s="1"/>
  <c r="Q89" i="12"/>
  <c r="Q88" i="12"/>
  <c r="R88" i="12" s="1"/>
  <c r="Q87" i="12"/>
  <c r="Q86" i="12"/>
  <c r="Q85" i="12"/>
  <c r="Q84" i="12"/>
  <c r="Q83" i="12"/>
  <c r="Q82" i="12"/>
  <c r="Q81" i="12"/>
  <c r="Q80" i="12"/>
  <c r="Q79" i="12"/>
  <c r="Q78" i="12"/>
  <c r="Q77" i="12"/>
  <c r="Q76" i="12"/>
  <c r="Q75" i="12"/>
  <c r="Q74" i="12"/>
  <c r="R74" i="12" s="1"/>
  <c r="Q73" i="12"/>
  <c r="Q72" i="12"/>
  <c r="R72" i="12" s="1"/>
  <c r="Q71" i="12"/>
  <c r="Q70" i="12"/>
  <c r="Q69" i="12"/>
  <c r="Q68" i="12"/>
  <c r="Q67" i="12"/>
  <c r="Q66" i="12"/>
  <c r="R66" i="12" s="1"/>
  <c r="Q65" i="12"/>
  <c r="Q64" i="12"/>
  <c r="R64" i="12" s="1"/>
  <c r="Q63" i="12"/>
  <c r="Q62" i="12"/>
  <c r="Q61" i="12"/>
  <c r="Q60" i="12"/>
  <c r="Q59" i="12"/>
  <c r="Q58" i="12"/>
  <c r="R58" i="12" s="1"/>
  <c r="Q57" i="12"/>
  <c r="Q56" i="12"/>
  <c r="R56" i="12" s="1"/>
  <c r="Q55" i="12"/>
  <c r="Q54" i="12"/>
  <c r="Q53" i="12"/>
  <c r="Q52" i="12"/>
  <c r="Q51" i="12"/>
  <c r="Q50" i="12"/>
  <c r="R50" i="12" s="1"/>
  <c r="Q49" i="12"/>
  <c r="Q48" i="12"/>
  <c r="R48" i="12" s="1"/>
  <c r="Q47" i="12"/>
  <c r="Q46" i="12"/>
  <c r="J254" i="12"/>
  <c r="J253" i="12"/>
  <c r="J252" i="12"/>
  <c r="K252" i="12" s="1"/>
  <c r="J251" i="12"/>
  <c r="K251" i="12" s="1"/>
  <c r="J250" i="12"/>
  <c r="J249" i="12"/>
  <c r="J248" i="12"/>
  <c r="K248" i="12" s="1"/>
  <c r="J247" i="12"/>
  <c r="J246" i="12"/>
  <c r="J245" i="12"/>
  <c r="J244" i="12"/>
  <c r="K244" i="12" s="1"/>
  <c r="J243" i="12"/>
  <c r="K243" i="12" s="1"/>
  <c r="J242" i="12"/>
  <c r="J241" i="12"/>
  <c r="J240" i="12"/>
  <c r="K240" i="12" s="1"/>
  <c r="J239" i="12"/>
  <c r="J238" i="12"/>
  <c r="J237" i="12"/>
  <c r="J236" i="12"/>
  <c r="K236" i="12" s="1"/>
  <c r="J235" i="12"/>
  <c r="K235" i="12" s="1"/>
  <c r="J234" i="12"/>
  <c r="J233" i="12"/>
  <c r="J232" i="12"/>
  <c r="K232" i="12" s="1"/>
  <c r="J231" i="12"/>
  <c r="J230" i="12"/>
  <c r="J229" i="12"/>
  <c r="J228" i="12"/>
  <c r="K228" i="12" s="1"/>
  <c r="J227" i="12"/>
  <c r="K227" i="12" s="1"/>
  <c r="J226" i="12"/>
  <c r="J225" i="12"/>
  <c r="J224" i="12"/>
  <c r="K224" i="12" s="1"/>
  <c r="J223" i="12"/>
  <c r="J222" i="12"/>
  <c r="J221" i="12"/>
  <c r="J220" i="12"/>
  <c r="K220" i="12" s="1"/>
  <c r="J219" i="12"/>
  <c r="K219" i="12" s="1"/>
  <c r="J218" i="12"/>
  <c r="J217" i="12"/>
  <c r="J216" i="12"/>
  <c r="K216" i="12" s="1"/>
  <c r="J215" i="12"/>
  <c r="J214" i="12"/>
  <c r="J213" i="12"/>
  <c r="J212" i="12"/>
  <c r="K212" i="12" s="1"/>
  <c r="J211" i="12"/>
  <c r="K211" i="12" s="1"/>
  <c r="J210" i="12"/>
  <c r="J209" i="12"/>
  <c r="J208" i="12"/>
  <c r="K208" i="12" s="1"/>
  <c r="J207" i="12"/>
  <c r="J206" i="12"/>
  <c r="J205" i="12"/>
  <c r="J204" i="12"/>
  <c r="K204" i="12" s="1"/>
  <c r="J203" i="12"/>
  <c r="J202" i="12"/>
  <c r="J201" i="12"/>
  <c r="J200" i="12"/>
  <c r="K200" i="12" s="1"/>
  <c r="J199" i="12"/>
  <c r="J198" i="12"/>
  <c r="J197" i="12"/>
  <c r="J196" i="12"/>
  <c r="K196" i="12" s="1"/>
  <c r="J195" i="12"/>
  <c r="K195" i="12" s="1"/>
  <c r="J194" i="12"/>
  <c r="J193" i="12"/>
  <c r="J192" i="12"/>
  <c r="K192" i="12" s="1"/>
  <c r="J191" i="12"/>
  <c r="J190" i="12"/>
  <c r="J189" i="12"/>
  <c r="J188" i="12"/>
  <c r="K188" i="12" s="1"/>
  <c r="J187" i="12"/>
  <c r="K187" i="12" s="1"/>
  <c r="J186" i="12"/>
  <c r="J185" i="12"/>
  <c r="J184" i="12"/>
  <c r="K184" i="12" s="1"/>
  <c r="J183" i="12"/>
  <c r="J182" i="12"/>
  <c r="J181" i="12"/>
  <c r="J180" i="12"/>
  <c r="K180" i="12" s="1"/>
  <c r="J179" i="12"/>
  <c r="K179" i="12" s="1"/>
  <c r="J178" i="12"/>
  <c r="J177" i="12"/>
  <c r="J176" i="12"/>
  <c r="K176" i="12" s="1"/>
  <c r="J175" i="12"/>
  <c r="J174" i="12"/>
  <c r="J173" i="12"/>
  <c r="J172" i="12"/>
  <c r="K172" i="12" s="1"/>
  <c r="J171" i="12"/>
  <c r="J170" i="12"/>
  <c r="J169" i="12"/>
  <c r="J168" i="12"/>
  <c r="K168" i="12" s="1"/>
  <c r="J167" i="12"/>
  <c r="J166" i="12"/>
  <c r="J165" i="12"/>
  <c r="J164" i="12"/>
  <c r="K164" i="12" s="1"/>
  <c r="J163" i="12"/>
  <c r="K163" i="12" s="1"/>
  <c r="J162" i="12"/>
  <c r="J161" i="12"/>
  <c r="J160" i="12"/>
  <c r="K160" i="12" s="1"/>
  <c r="J159" i="12"/>
  <c r="J158" i="12"/>
  <c r="J157" i="12"/>
  <c r="J156" i="12"/>
  <c r="K156" i="12" s="1"/>
  <c r="J155" i="12"/>
  <c r="K155" i="12" s="1"/>
  <c r="J154" i="12"/>
  <c r="J153" i="12"/>
  <c r="J152" i="12"/>
  <c r="K152" i="12" s="1"/>
  <c r="J151" i="12"/>
  <c r="J150" i="12"/>
  <c r="J149" i="12"/>
  <c r="J148" i="12"/>
  <c r="K148" i="12" s="1"/>
  <c r="J147" i="12"/>
  <c r="K147" i="12" s="1"/>
  <c r="J146" i="12"/>
  <c r="J145" i="12"/>
  <c r="J144" i="12"/>
  <c r="K144" i="12" s="1"/>
  <c r="J143" i="12"/>
  <c r="J142" i="12"/>
  <c r="J141" i="12"/>
  <c r="J140" i="12"/>
  <c r="K140" i="12" s="1"/>
  <c r="J139" i="12"/>
  <c r="K139" i="12" s="1"/>
  <c r="J138" i="12"/>
  <c r="J137" i="12"/>
  <c r="J136" i="12"/>
  <c r="K136" i="12" s="1"/>
  <c r="J135" i="12"/>
  <c r="J134" i="12"/>
  <c r="J133" i="12"/>
  <c r="J132" i="12"/>
  <c r="K132" i="12" s="1"/>
  <c r="J131" i="12"/>
  <c r="K131" i="12" s="1"/>
  <c r="J130" i="12"/>
  <c r="J129" i="12"/>
  <c r="J128" i="12"/>
  <c r="K128" i="12" s="1"/>
  <c r="J127" i="12"/>
  <c r="J126" i="12"/>
  <c r="J125" i="12"/>
  <c r="J124" i="12"/>
  <c r="K124" i="12" s="1"/>
  <c r="J123" i="12"/>
  <c r="K123" i="12" s="1"/>
  <c r="J122" i="12"/>
  <c r="J121" i="12"/>
  <c r="J120" i="12"/>
  <c r="K120" i="12" s="1"/>
  <c r="J119" i="12"/>
  <c r="J118" i="12"/>
  <c r="J117" i="12"/>
  <c r="J116" i="12"/>
  <c r="K116" i="12" s="1"/>
  <c r="J115" i="12"/>
  <c r="K115" i="12" s="1"/>
  <c r="J114" i="12"/>
  <c r="J113" i="12"/>
  <c r="J112" i="12"/>
  <c r="K112" i="12" s="1"/>
  <c r="J111" i="12"/>
  <c r="J110" i="12"/>
  <c r="J109" i="12"/>
  <c r="J108" i="12"/>
  <c r="K108" i="12" s="1"/>
  <c r="J107" i="12"/>
  <c r="K107" i="12" s="1"/>
  <c r="J106" i="12"/>
  <c r="J105" i="12"/>
  <c r="J104" i="12"/>
  <c r="K104" i="12" s="1"/>
  <c r="J103" i="12"/>
  <c r="J102" i="12"/>
  <c r="J101" i="12"/>
  <c r="J100" i="12"/>
  <c r="K100" i="12" s="1"/>
  <c r="J99" i="12"/>
  <c r="K99" i="12" s="1"/>
  <c r="J98" i="12"/>
  <c r="J97" i="12"/>
  <c r="J96" i="12"/>
  <c r="K96" i="12" s="1"/>
  <c r="J95" i="12"/>
  <c r="J94" i="12"/>
  <c r="J93" i="12"/>
  <c r="J92" i="12"/>
  <c r="K92" i="12" s="1"/>
  <c r="J91" i="12"/>
  <c r="K91" i="12" s="1"/>
  <c r="J90" i="12"/>
  <c r="J89" i="12"/>
  <c r="J88" i="12"/>
  <c r="K88" i="12" s="1"/>
  <c r="J87" i="12"/>
  <c r="J86" i="12"/>
  <c r="J85" i="12"/>
  <c r="J84" i="12"/>
  <c r="K84" i="12" s="1"/>
  <c r="J83" i="12"/>
  <c r="K83" i="12" s="1"/>
  <c r="J82" i="12"/>
  <c r="J81" i="12"/>
  <c r="J80" i="12"/>
  <c r="K80" i="12" s="1"/>
  <c r="J79" i="12"/>
  <c r="J78" i="12"/>
  <c r="J77" i="12"/>
  <c r="J76" i="12"/>
  <c r="K76" i="12" s="1"/>
  <c r="J75" i="12"/>
  <c r="K75" i="12" s="1"/>
  <c r="J74" i="12"/>
  <c r="J73" i="12"/>
  <c r="J72" i="12"/>
  <c r="K72" i="12" s="1"/>
  <c r="J71" i="12"/>
  <c r="J70" i="12"/>
  <c r="J69" i="12"/>
  <c r="J68" i="12"/>
  <c r="K68" i="12" s="1"/>
  <c r="J67" i="12"/>
  <c r="J66" i="12"/>
  <c r="J65" i="12"/>
  <c r="J64" i="12"/>
  <c r="K64" i="12" s="1"/>
  <c r="J63" i="12"/>
  <c r="J62" i="12"/>
  <c r="J61" i="12"/>
  <c r="J60" i="12"/>
  <c r="K60" i="12" s="1"/>
  <c r="J59" i="12"/>
  <c r="K59" i="12" s="1"/>
  <c r="J58" i="12"/>
  <c r="J57" i="12"/>
  <c r="J56" i="12"/>
  <c r="K56" i="12" s="1"/>
  <c r="J55" i="12"/>
  <c r="J54" i="12"/>
  <c r="J53" i="12"/>
  <c r="J52" i="12"/>
  <c r="K52" i="12" s="1"/>
  <c r="J51" i="12"/>
  <c r="K51" i="12" s="1"/>
  <c r="J50" i="12"/>
  <c r="J49" i="12"/>
  <c r="J48" i="12"/>
  <c r="K48" i="12" s="1"/>
  <c r="J47" i="12"/>
  <c r="J46" i="12"/>
  <c r="C254" i="12"/>
  <c r="C253" i="12"/>
  <c r="D253" i="12" s="1"/>
  <c r="C252" i="12"/>
  <c r="D252" i="12" s="1"/>
  <c r="C251" i="12"/>
  <c r="D251" i="12" s="1"/>
  <c r="C250" i="12"/>
  <c r="C249" i="12"/>
  <c r="D249" i="12" s="1"/>
  <c r="C248" i="12"/>
  <c r="D248" i="12" s="1"/>
  <c r="C247" i="12"/>
  <c r="D247" i="12" s="1"/>
  <c r="C246" i="12"/>
  <c r="C245" i="12"/>
  <c r="D245" i="12" s="1"/>
  <c r="C244" i="12"/>
  <c r="C243" i="12"/>
  <c r="C242" i="12"/>
  <c r="C241" i="12"/>
  <c r="C240" i="12"/>
  <c r="C239" i="12"/>
  <c r="D239" i="12" s="1"/>
  <c r="C238" i="12"/>
  <c r="C237" i="12"/>
  <c r="D237" i="12" s="1"/>
  <c r="C236" i="12"/>
  <c r="D236" i="12" s="1"/>
  <c r="C235" i="12"/>
  <c r="C234" i="12"/>
  <c r="C233" i="12"/>
  <c r="C232" i="12"/>
  <c r="C231" i="12"/>
  <c r="C230" i="12"/>
  <c r="C229" i="12"/>
  <c r="D229" i="12" s="1"/>
  <c r="C228" i="12"/>
  <c r="D228" i="12" s="1"/>
  <c r="C227" i="12"/>
  <c r="D227" i="12" s="1"/>
  <c r="C226" i="12"/>
  <c r="C225" i="12"/>
  <c r="D225" i="12" s="1"/>
  <c r="C224" i="12"/>
  <c r="C223" i="12"/>
  <c r="C222" i="12"/>
  <c r="C221" i="12"/>
  <c r="D221" i="12" s="1"/>
  <c r="C220" i="12"/>
  <c r="D220" i="12" s="1"/>
  <c r="C219" i="12"/>
  <c r="D219" i="12" s="1"/>
  <c r="C218" i="12"/>
  <c r="C217" i="12"/>
  <c r="C216" i="12"/>
  <c r="C215" i="12"/>
  <c r="D215" i="12" s="1"/>
  <c r="C214" i="12"/>
  <c r="C213" i="12"/>
  <c r="D213" i="12" s="1"/>
  <c r="C212" i="12"/>
  <c r="D212" i="12" s="1"/>
  <c r="C211" i="12"/>
  <c r="D211" i="12" s="1"/>
  <c r="C210" i="12"/>
  <c r="C209" i="12"/>
  <c r="D209" i="12" s="1"/>
  <c r="C208" i="12"/>
  <c r="C207" i="12"/>
  <c r="D207" i="12" s="1"/>
  <c r="C206" i="12"/>
  <c r="C205" i="12"/>
  <c r="D205" i="12" s="1"/>
  <c r="C204" i="12"/>
  <c r="C203" i="12"/>
  <c r="C202" i="12"/>
  <c r="C201" i="12"/>
  <c r="C200" i="12"/>
  <c r="C199" i="12"/>
  <c r="D199" i="12" s="1"/>
  <c r="C198" i="12"/>
  <c r="C197" i="12"/>
  <c r="D197" i="12" s="1"/>
  <c r="C196" i="12"/>
  <c r="D196" i="12" s="1"/>
  <c r="C195" i="12"/>
  <c r="D195" i="12" s="1"/>
  <c r="C194" i="12"/>
  <c r="C193" i="12"/>
  <c r="C192" i="12"/>
  <c r="C191" i="12"/>
  <c r="D191" i="12" s="1"/>
  <c r="C190" i="12"/>
  <c r="C189" i="12"/>
  <c r="D189" i="12" s="1"/>
  <c r="C188" i="12"/>
  <c r="D188" i="12" s="1"/>
  <c r="C187" i="12"/>
  <c r="D187" i="12" s="1"/>
  <c r="C186" i="12"/>
  <c r="C185" i="12"/>
  <c r="C184" i="12"/>
  <c r="C183" i="12"/>
  <c r="D183" i="12" s="1"/>
  <c r="C182" i="12"/>
  <c r="C181" i="12"/>
  <c r="D181" i="12" s="1"/>
  <c r="C180" i="12"/>
  <c r="D180" i="12" s="1"/>
  <c r="C179" i="12"/>
  <c r="C178" i="12"/>
  <c r="C177" i="12"/>
  <c r="D177" i="12" s="1"/>
  <c r="C176" i="12"/>
  <c r="C175" i="12"/>
  <c r="D175" i="12" s="1"/>
  <c r="C174" i="12"/>
  <c r="C173" i="12"/>
  <c r="D173" i="12" s="1"/>
  <c r="C172" i="12"/>
  <c r="D172" i="12" s="1"/>
  <c r="C171" i="12"/>
  <c r="D171" i="12" s="1"/>
  <c r="C170" i="12"/>
  <c r="C169" i="12"/>
  <c r="D169" i="12" s="1"/>
  <c r="C168" i="12"/>
  <c r="D168" i="12" s="1"/>
  <c r="C167" i="12"/>
  <c r="D167" i="12" s="1"/>
  <c r="C166" i="12"/>
  <c r="C165" i="12"/>
  <c r="D165" i="12" s="1"/>
  <c r="C164" i="12"/>
  <c r="C163" i="12"/>
  <c r="C162" i="12"/>
  <c r="C161" i="12"/>
  <c r="D161" i="12" s="1"/>
  <c r="C160" i="12"/>
  <c r="C159" i="12"/>
  <c r="D159" i="12" s="1"/>
  <c r="C158" i="12"/>
  <c r="C157" i="12"/>
  <c r="D157" i="12" s="1"/>
  <c r="C156" i="12"/>
  <c r="D156" i="12" s="1"/>
  <c r="C155" i="12"/>
  <c r="D155" i="12" s="1"/>
  <c r="C154" i="12"/>
  <c r="C153" i="12"/>
  <c r="D153" i="12" s="1"/>
  <c r="C152" i="12"/>
  <c r="C151" i="12"/>
  <c r="C150" i="12"/>
  <c r="C149" i="12"/>
  <c r="D149" i="12" s="1"/>
  <c r="C148" i="12"/>
  <c r="D148" i="12" s="1"/>
  <c r="C147" i="12"/>
  <c r="D147" i="12" s="1"/>
  <c r="C146" i="12"/>
  <c r="C145" i="12"/>
  <c r="C144" i="12"/>
  <c r="C143" i="12"/>
  <c r="D143" i="12" s="1"/>
  <c r="C142" i="12"/>
  <c r="C141" i="12"/>
  <c r="D141" i="12" s="1"/>
  <c r="C140" i="12"/>
  <c r="D140" i="12" s="1"/>
  <c r="C139" i="12"/>
  <c r="C138" i="12"/>
  <c r="C137" i="12"/>
  <c r="C136" i="12"/>
  <c r="C135" i="12"/>
  <c r="D135" i="12" s="1"/>
  <c r="C134" i="12"/>
  <c r="C133" i="12"/>
  <c r="D133" i="12" s="1"/>
  <c r="C132" i="12"/>
  <c r="D132" i="12" s="1"/>
  <c r="C131" i="12"/>
  <c r="C130" i="12"/>
  <c r="C129" i="12"/>
  <c r="D129" i="12" s="1"/>
  <c r="C128" i="12"/>
  <c r="C127" i="12"/>
  <c r="D127" i="12" s="1"/>
  <c r="C126" i="12"/>
  <c r="C125" i="12"/>
  <c r="D125" i="12" s="1"/>
  <c r="C124" i="12"/>
  <c r="D124" i="12" s="1"/>
  <c r="C123" i="12"/>
  <c r="C122" i="12"/>
  <c r="C121" i="12"/>
  <c r="D121" i="12" s="1"/>
  <c r="C120" i="12"/>
  <c r="C119" i="12"/>
  <c r="C118" i="12"/>
  <c r="C117" i="12"/>
  <c r="D117" i="12" s="1"/>
  <c r="C116" i="12"/>
  <c r="D116" i="12" s="1"/>
  <c r="C115" i="12"/>
  <c r="D115" i="12" s="1"/>
  <c r="C114" i="12"/>
  <c r="C113" i="12"/>
  <c r="D113" i="12" s="1"/>
  <c r="C112" i="12"/>
  <c r="C111" i="12"/>
  <c r="D111" i="12" s="1"/>
  <c r="C110" i="12"/>
  <c r="C109" i="12"/>
  <c r="D109" i="12" s="1"/>
  <c r="C108" i="12"/>
  <c r="D108" i="12" s="1"/>
  <c r="C107" i="12"/>
  <c r="C106" i="12"/>
  <c r="C105" i="12"/>
  <c r="C104" i="12"/>
  <c r="C103" i="12"/>
  <c r="D103" i="12" s="1"/>
  <c r="C102" i="12"/>
  <c r="C101" i="12"/>
  <c r="D101" i="12" s="1"/>
  <c r="C100" i="12"/>
  <c r="D100" i="12" s="1"/>
  <c r="C99" i="12"/>
  <c r="C98" i="12"/>
  <c r="C97" i="12"/>
  <c r="C96" i="12"/>
  <c r="C95" i="12"/>
  <c r="D95" i="12" s="1"/>
  <c r="C94" i="12"/>
  <c r="C93" i="12"/>
  <c r="D93" i="12" s="1"/>
  <c r="C92" i="12"/>
  <c r="D92" i="12" s="1"/>
  <c r="C91" i="12"/>
  <c r="D91" i="12" s="1"/>
  <c r="C90" i="12"/>
  <c r="C89" i="12"/>
  <c r="C88" i="12"/>
  <c r="C87" i="12"/>
  <c r="D87" i="12" s="1"/>
  <c r="C86" i="12"/>
  <c r="C85" i="12"/>
  <c r="D85" i="12" s="1"/>
  <c r="C84" i="12"/>
  <c r="D84" i="12" s="1"/>
  <c r="C83" i="12"/>
  <c r="C82" i="12"/>
  <c r="C81" i="12"/>
  <c r="C80" i="12"/>
  <c r="C79" i="12"/>
  <c r="D79" i="12" s="1"/>
  <c r="C78" i="12"/>
  <c r="C77" i="12"/>
  <c r="D77" i="12" s="1"/>
  <c r="C76" i="12"/>
  <c r="D76" i="12" s="1"/>
  <c r="C75" i="12"/>
  <c r="D75" i="12" s="1"/>
  <c r="C74" i="12"/>
  <c r="C73" i="12"/>
  <c r="D73" i="12" s="1"/>
  <c r="C72" i="12"/>
  <c r="C71" i="12"/>
  <c r="D71" i="12" s="1"/>
  <c r="C70" i="12"/>
  <c r="C69" i="12"/>
  <c r="D69" i="12" s="1"/>
  <c r="C68" i="12"/>
  <c r="D68" i="12" s="1"/>
  <c r="C67" i="12"/>
  <c r="C66" i="12"/>
  <c r="C65" i="12"/>
  <c r="D65" i="12" s="1"/>
  <c r="C64" i="12"/>
  <c r="C63" i="12"/>
  <c r="D63" i="12" s="1"/>
  <c r="C62" i="12"/>
  <c r="C61" i="12"/>
  <c r="D61" i="12" s="1"/>
  <c r="C60" i="12"/>
  <c r="D60" i="12" s="1"/>
  <c r="C59" i="12"/>
  <c r="D59" i="12" s="1"/>
  <c r="C58" i="12"/>
  <c r="C57" i="12"/>
  <c r="D57" i="12" s="1"/>
  <c r="C56" i="12"/>
  <c r="C55" i="12"/>
  <c r="D55" i="12" s="1"/>
  <c r="C54" i="12"/>
  <c r="C53" i="12"/>
  <c r="D53" i="12" s="1"/>
  <c r="C52" i="12"/>
  <c r="C51" i="12"/>
  <c r="D51" i="12" s="1"/>
  <c r="C50" i="12"/>
  <c r="C49" i="12"/>
  <c r="D49" i="12" s="1"/>
  <c r="C48" i="12"/>
  <c r="C47" i="12"/>
  <c r="D47" i="12" s="1"/>
  <c r="C46" i="12"/>
  <c r="Q45" i="12"/>
  <c r="J45" i="12"/>
  <c r="K45" i="12" s="1"/>
  <c r="C45" i="12"/>
  <c r="R247" i="12"/>
  <c r="R239" i="12"/>
  <c r="R231" i="12"/>
  <c r="R223" i="12"/>
  <c r="R215" i="12"/>
  <c r="R207" i="12"/>
  <c r="R199" i="12"/>
  <c r="R191" i="12"/>
  <c r="R183" i="12"/>
  <c r="R175" i="12"/>
  <c r="R167" i="12"/>
  <c r="R159" i="12"/>
  <c r="R151" i="12"/>
  <c r="R143" i="12"/>
  <c r="R135" i="12"/>
  <c r="R127" i="12"/>
  <c r="R119" i="12"/>
  <c r="R111" i="12"/>
  <c r="R103" i="12"/>
  <c r="R95" i="12"/>
  <c r="R87" i="12"/>
  <c r="R79" i="12"/>
  <c r="R71" i="12"/>
  <c r="R63" i="12"/>
  <c r="R55" i="12"/>
  <c r="R47" i="12"/>
  <c r="D235" i="12"/>
  <c r="D232" i="12"/>
  <c r="D224" i="12"/>
  <c r="D223" i="12"/>
  <c r="D208" i="12"/>
  <c r="D192" i="12"/>
  <c r="D184" i="12"/>
  <c r="D163" i="12"/>
  <c r="D160" i="12"/>
  <c r="D151" i="12"/>
  <c r="D144" i="12"/>
  <c r="D139" i="12"/>
  <c r="D123" i="12"/>
  <c r="D120" i="12"/>
  <c r="D119" i="12"/>
  <c r="D112" i="12"/>
  <c r="D107" i="12"/>
  <c r="D104" i="12"/>
  <c r="D99" i="12"/>
  <c r="D96" i="12"/>
  <c r="D88" i="12"/>
  <c r="D83" i="12"/>
  <c r="D80" i="12"/>
  <c r="D64" i="12"/>
  <c r="D48" i="12"/>
  <c r="R254" i="12"/>
  <c r="R253" i="12"/>
  <c r="R252" i="12"/>
  <c r="R251" i="12"/>
  <c r="R249" i="12"/>
  <c r="R246" i="12"/>
  <c r="R245" i="12"/>
  <c r="R244" i="12"/>
  <c r="R243" i="12"/>
  <c r="R241" i="12"/>
  <c r="R238" i="12"/>
  <c r="R237" i="12"/>
  <c r="R236" i="12"/>
  <c r="R235" i="12"/>
  <c r="R233" i="12"/>
  <c r="R230" i="12"/>
  <c r="R229" i="12"/>
  <c r="R228" i="12"/>
  <c r="R227" i="12"/>
  <c r="R226" i="12"/>
  <c r="R225" i="12"/>
  <c r="R222" i="12"/>
  <c r="R221" i="12"/>
  <c r="R220" i="12"/>
  <c r="R219" i="12"/>
  <c r="R217" i="12"/>
  <c r="R214" i="12"/>
  <c r="R213" i="12"/>
  <c r="R212" i="12"/>
  <c r="R211" i="12"/>
  <c r="R210" i="12"/>
  <c r="R209" i="12"/>
  <c r="R208" i="12"/>
  <c r="R206" i="12"/>
  <c r="R205" i="12"/>
  <c r="R204" i="12"/>
  <c r="R203" i="12"/>
  <c r="R201" i="12"/>
  <c r="R198" i="12"/>
  <c r="R197" i="12"/>
  <c r="R196" i="12"/>
  <c r="R195" i="12"/>
  <c r="R193" i="12"/>
  <c r="R190" i="12"/>
  <c r="R189" i="12"/>
  <c r="R188" i="12"/>
  <c r="R187" i="12"/>
  <c r="R185" i="12"/>
  <c r="R182" i="12"/>
  <c r="R181" i="12"/>
  <c r="R180" i="12"/>
  <c r="R179" i="12"/>
  <c r="R177" i="12"/>
  <c r="R174" i="12"/>
  <c r="R173" i="12"/>
  <c r="R172" i="12"/>
  <c r="R171" i="12"/>
  <c r="R169" i="12"/>
  <c r="R166" i="12"/>
  <c r="R165" i="12"/>
  <c r="R164" i="12"/>
  <c r="R163" i="12"/>
  <c r="R162" i="12"/>
  <c r="R161" i="12"/>
  <c r="R158" i="12"/>
  <c r="R157" i="12"/>
  <c r="R156" i="12"/>
  <c r="R155" i="12"/>
  <c r="R153" i="12"/>
  <c r="R150" i="12"/>
  <c r="R149" i="12"/>
  <c r="R148" i="12"/>
  <c r="R147" i="12"/>
  <c r="R146" i="12"/>
  <c r="R145" i="12"/>
  <c r="R144" i="12"/>
  <c r="R142" i="12"/>
  <c r="R141" i="12"/>
  <c r="R140" i="12"/>
  <c r="R139" i="12"/>
  <c r="R137" i="12"/>
  <c r="R134" i="12"/>
  <c r="R133" i="12"/>
  <c r="R132" i="12"/>
  <c r="R131" i="12"/>
  <c r="R129" i="12"/>
  <c r="R126" i="12"/>
  <c r="R125" i="12"/>
  <c r="R124" i="12"/>
  <c r="R123" i="12"/>
  <c r="R121" i="12"/>
  <c r="R118" i="12"/>
  <c r="R117" i="12"/>
  <c r="R116" i="12"/>
  <c r="R115" i="12"/>
  <c r="R113" i="12"/>
  <c r="R110" i="12"/>
  <c r="R109" i="12"/>
  <c r="R108" i="12"/>
  <c r="R107" i="12"/>
  <c r="R105" i="12"/>
  <c r="R102" i="12"/>
  <c r="R101" i="12"/>
  <c r="R100" i="12"/>
  <c r="R99" i="12"/>
  <c r="R98" i="12"/>
  <c r="R97" i="12"/>
  <c r="R94" i="12"/>
  <c r="R93" i="12"/>
  <c r="R92" i="12"/>
  <c r="R91" i="12"/>
  <c r="R89" i="12"/>
  <c r="R86" i="12"/>
  <c r="R85" i="12"/>
  <c r="R84" i="12"/>
  <c r="R83" i="12"/>
  <c r="R82" i="12"/>
  <c r="R81" i="12"/>
  <c r="R80" i="12"/>
  <c r="R78" i="12"/>
  <c r="R77" i="12"/>
  <c r="R76" i="12"/>
  <c r="R75" i="12"/>
  <c r="R73" i="12"/>
  <c r="R70" i="12"/>
  <c r="R69" i="12"/>
  <c r="R68" i="12"/>
  <c r="R67" i="12"/>
  <c r="R65" i="12"/>
  <c r="R62" i="12"/>
  <c r="R61" i="12"/>
  <c r="R60" i="12"/>
  <c r="R59" i="12"/>
  <c r="R57" i="12"/>
  <c r="R54" i="12"/>
  <c r="R53" i="12"/>
  <c r="R52" i="12"/>
  <c r="R51" i="12"/>
  <c r="R49" i="12"/>
  <c r="R46" i="12"/>
  <c r="K254" i="12"/>
  <c r="K253" i="12"/>
  <c r="K250" i="12"/>
  <c r="K249" i="12"/>
  <c r="K247" i="12"/>
  <c r="K246" i="12"/>
  <c r="K245" i="12"/>
  <c r="K242" i="12"/>
  <c r="K241" i="12"/>
  <c r="K239" i="12"/>
  <c r="K238" i="12"/>
  <c r="K237" i="12"/>
  <c r="K234" i="12"/>
  <c r="K233" i="12"/>
  <c r="K231" i="12"/>
  <c r="K230" i="12"/>
  <c r="K229" i="12"/>
  <c r="K226" i="12"/>
  <c r="K225" i="12"/>
  <c r="K223" i="12"/>
  <c r="K222" i="12"/>
  <c r="K221" i="12"/>
  <c r="K218" i="12"/>
  <c r="K217" i="12"/>
  <c r="K215" i="12"/>
  <c r="K214" i="12"/>
  <c r="K213" i="12"/>
  <c r="K210" i="12"/>
  <c r="K209" i="12"/>
  <c r="K207" i="12"/>
  <c r="K206" i="12"/>
  <c r="K205" i="12"/>
  <c r="K203" i="12"/>
  <c r="K202" i="12"/>
  <c r="K201" i="12"/>
  <c r="K199" i="12"/>
  <c r="K198" i="12"/>
  <c r="K197" i="12"/>
  <c r="K194" i="12"/>
  <c r="K193" i="12"/>
  <c r="K191" i="12"/>
  <c r="K190" i="12"/>
  <c r="K189" i="12"/>
  <c r="K186" i="12"/>
  <c r="K185" i="12"/>
  <c r="K183" i="12"/>
  <c r="K182" i="12"/>
  <c r="K181" i="12"/>
  <c r="K178" i="12"/>
  <c r="K177" i="12"/>
  <c r="K175" i="12"/>
  <c r="K174" i="12"/>
  <c r="K173" i="12"/>
  <c r="K171" i="12"/>
  <c r="K170" i="12"/>
  <c r="K169" i="12"/>
  <c r="K167" i="12"/>
  <c r="K166" i="12"/>
  <c r="K165" i="12"/>
  <c r="K162" i="12"/>
  <c r="K161" i="12"/>
  <c r="K159" i="12"/>
  <c r="K158" i="12"/>
  <c r="K157" i="12"/>
  <c r="K154" i="12"/>
  <c r="K153" i="12"/>
  <c r="K151" i="12"/>
  <c r="K150" i="12"/>
  <c r="K149" i="12"/>
  <c r="K146" i="12"/>
  <c r="K145" i="12"/>
  <c r="K143" i="12"/>
  <c r="K142" i="12"/>
  <c r="K141" i="12"/>
  <c r="K138" i="12"/>
  <c r="K137" i="12"/>
  <c r="K135" i="12"/>
  <c r="K134" i="12"/>
  <c r="K133" i="12"/>
  <c r="K130" i="12"/>
  <c r="K129" i="12"/>
  <c r="K127" i="12"/>
  <c r="K126" i="12"/>
  <c r="K125" i="12"/>
  <c r="K122" i="12"/>
  <c r="K121" i="12"/>
  <c r="K119" i="12"/>
  <c r="K118" i="12"/>
  <c r="K117" i="12"/>
  <c r="K114" i="12"/>
  <c r="K113" i="12"/>
  <c r="K111" i="12"/>
  <c r="K110" i="12"/>
  <c r="K109" i="12"/>
  <c r="K106" i="12"/>
  <c r="K105" i="12"/>
  <c r="K103" i="12"/>
  <c r="K102" i="12"/>
  <c r="K101" i="12"/>
  <c r="K98" i="12"/>
  <c r="K97" i="12"/>
  <c r="K95" i="12"/>
  <c r="K94" i="12"/>
  <c r="K93" i="12"/>
  <c r="K90" i="12"/>
  <c r="K89" i="12"/>
  <c r="K87" i="12"/>
  <c r="K86" i="12"/>
  <c r="K85" i="12"/>
  <c r="K82" i="12"/>
  <c r="K81" i="12"/>
  <c r="K79" i="12"/>
  <c r="K78" i="12"/>
  <c r="K77" i="12"/>
  <c r="K74" i="12"/>
  <c r="K73" i="12"/>
  <c r="K71" i="12"/>
  <c r="K70" i="12"/>
  <c r="K69" i="12"/>
  <c r="K67" i="12"/>
  <c r="K66" i="12"/>
  <c r="K65" i="12"/>
  <c r="K63" i="12"/>
  <c r="K62" i="12"/>
  <c r="K61" i="12"/>
  <c r="K58" i="12"/>
  <c r="K57" i="12"/>
  <c r="K55" i="12"/>
  <c r="K54" i="12"/>
  <c r="K53" i="12"/>
  <c r="K50" i="12"/>
  <c r="K49" i="12"/>
  <c r="K47" i="12"/>
  <c r="K46" i="12"/>
  <c r="D254" i="12"/>
  <c r="D240" i="12"/>
  <c r="D231" i="12"/>
  <c r="D230" i="12"/>
  <c r="D222" i="12"/>
  <c r="D216" i="12"/>
  <c r="D200" i="12"/>
  <c r="D198" i="12"/>
  <c r="D190" i="12"/>
  <c r="D176" i="12"/>
  <c r="D166" i="12"/>
  <c r="D158" i="12"/>
  <c r="D152" i="12"/>
  <c r="D136" i="12"/>
  <c r="D134" i="12"/>
  <c r="D128" i="12"/>
  <c r="D126" i="12"/>
  <c r="D102" i="12"/>
  <c r="D94" i="12"/>
  <c r="D72" i="12"/>
  <c r="D70" i="12"/>
  <c r="D62" i="12"/>
  <c r="D56" i="12"/>
  <c r="D250" i="12"/>
  <c r="D246" i="12"/>
  <c r="D244" i="12"/>
  <c r="D243" i="12"/>
  <c r="D242" i="12"/>
  <c r="D241" i="12"/>
  <c r="D238" i="12"/>
  <c r="D234" i="12"/>
  <c r="D233" i="12"/>
  <c r="D226" i="12"/>
  <c r="D218" i="12"/>
  <c r="D217" i="12"/>
  <c r="D214" i="12"/>
  <c r="D210" i="12"/>
  <c r="D206" i="12"/>
  <c r="D204" i="12"/>
  <c r="D203" i="12"/>
  <c r="D202" i="12"/>
  <c r="D201" i="12"/>
  <c r="D194" i="12"/>
  <c r="D193" i="12"/>
  <c r="D186" i="12"/>
  <c r="D185" i="12"/>
  <c r="D182" i="12"/>
  <c r="D179" i="12"/>
  <c r="D178" i="12"/>
  <c r="D174" i="12"/>
  <c r="D170" i="12"/>
  <c r="D164" i="12"/>
  <c r="D162" i="12"/>
  <c r="D154" i="12"/>
  <c r="D150" i="12"/>
  <c r="D146" i="12"/>
  <c r="D145" i="12"/>
  <c r="D142" i="12"/>
  <c r="D138" i="12"/>
  <c r="D137" i="12"/>
  <c r="D131" i="12"/>
  <c r="D130" i="12"/>
  <c r="D122" i="12"/>
  <c r="D118" i="12"/>
  <c r="D114" i="12"/>
  <c r="D110" i="12"/>
  <c r="D106" i="12"/>
  <c r="D105" i="12"/>
  <c r="D98" i="12"/>
  <c r="D97" i="12"/>
  <c r="D90" i="12"/>
  <c r="D89" i="12"/>
  <c r="D86" i="12"/>
  <c r="D82" i="12"/>
  <c r="D81" i="12"/>
  <c r="D78" i="12"/>
  <c r="D74" i="12"/>
  <c r="D67" i="12"/>
  <c r="D66" i="12"/>
  <c r="D58" i="12"/>
  <c r="D54" i="12"/>
  <c r="D52" i="12"/>
  <c r="D50" i="12"/>
  <c r="D46" i="12"/>
  <c r="D45" i="12"/>
  <c r="R45" i="12"/>
  <c r="D19" i="3"/>
  <c r="N20" i="10" l="1"/>
  <c r="L20" i="10"/>
  <c r="L19" i="10"/>
  <c r="L18" i="10"/>
  <c r="L16" i="10"/>
  <c r="E6" i="7" l="1"/>
  <c r="Q7" i="5" l="1"/>
  <c r="S7" i="5" s="1"/>
  <c r="Q8" i="5"/>
  <c r="S8" i="5" s="1"/>
  <c r="Q9" i="5"/>
  <c r="S9" i="5" s="1"/>
  <c r="Q10" i="5"/>
  <c r="S10" i="5" s="1"/>
  <c r="Q11" i="5"/>
  <c r="S11" i="5" s="1"/>
  <c r="Q12" i="5"/>
  <c r="S12" i="5" s="1"/>
  <c r="Q13" i="5"/>
  <c r="S13" i="5" s="1"/>
  <c r="N21" i="10"/>
  <c r="L21" i="10"/>
  <c r="J21" i="10"/>
  <c r="R8" i="5" l="1"/>
  <c r="R9" i="5"/>
  <c r="R7" i="5"/>
  <c r="R13" i="5"/>
  <c r="R12" i="5"/>
  <c r="R10" i="5"/>
  <c r="R11" i="5"/>
  <c r="H21" i="10"/>
  <c r="E21" i="10"/>
  <c r="B16" i="5"/>
  <c r="N19" i="10" l="1"/>
  <c r="N18" i="10"/>
  <c r="J20" i="10"/>
  <c r="J19" i="10"/>
  <c r="J18" i="10"/>
  <c r="H20" i="10"/>
  <c r="H19" i="10"/>
  <c r="H18" i="10"/>
  <c r="E20" i="10"/>
  <c r="E19" i="10"/>
  <c r="E18" i="10"/>
  <c r="N17" i="10"/>
  <c r="L17" i="10"/>
  <c r="J17" i="10"/>
  <c r="H17" i="10"/>
  <c r="J16" i="10"/>
  <c r="H16" i="10"/>
  <c r="J15" i="10"/>
  <c r="H15" i="10"/>
  <c r="N14" i="10"/>
  <c r="H14" i="10"/>
  <c r="L13" i="10"/>
  <c r="B18" i="5" l="1"/>
  <c r="B19" i="5"/>
  <c r="B17" i="5"/>
  <c r="B15" i="5"/>
  <c r="B14" i="5"/>
  <c r="J12" i="10"/>
  <c r="H12" i="10"/>
  <c r="H11" i="10"/>
  <c r="E14" i="1"/>
  <c r="E28" i="10"/>
  <c r="E27" i="10"/>
  <c r="E26" i="10"/>
  <c r="E25" i="10"/>
  <c r="E24" i="10"/>
  <c r="E23" i="10"/>
  <c r="E22" i="10"/>
  <c r="E17" i="10"/>
  <c r="E16" i="10"/>
  <c r="E15" i="10"/>
  <c r="E14" i="10"/>
  <c r="E13" i="10"/>
  <c r="E12" i="10"/>
  <c r="E11" i="10"/>
  <c r="B10" i="5" l="1"/>
  <c r="B11" i="5"/>
  <c r="B12" i="5"/>
  <c r="B13" i="5"/>
  <c r="B20" i="5"/>
  <c r="B9" i="5"/>
  <c r="B8" i="5"/>
  <c r="B7" i="5"/>
  <c r="E21" i="1" l="1"/>
  <c r="E22" i="1"/>
  <c r="E20" i="1" l="1"/>
  <c r="E19" i="1"/>
  <c r="E18" i="1"/>
  <c r="E17" i="1"/>
  <c r="E16" i="1"/>
  <c r="E15" i="1"/>
  <c r="E13" i="1"/>
  <c r="E12" i="1"/>
  <c r="E11" i="1"/>
</calcChain>
</file>

<file path=xl/sharedStrings.xml><?xml version="1.0" encoding="utf-8"?>
<sst xmlns="http://schemas.openxmlformats.org/spreadsheetml/2006/main" count="431" uniqueCount="330">
  <si>
    <t xml:space="preserve">Trade good </t>
  </si>
  <si>
    <t>Type</t>
  </si>
  <si>
    <t xml:space="preserve">Civilian Infrastructure </t>
  </si>
  <si>
    <t>Basic</t>
  </si>
  <si>
    <t xml:space="preserve">Consumer Electronics </t>
  </si>
  <si>
    <t xml:space="preserve">Civilian Transport </t>
  </si>
  <si>
    <t xml:space="preserve">Textiles </t>
  </si>
  <si>
    <t xml:space="preserve">Chemicals </t>
  </si>
  <si>
    <t xml:space="preserve">Machinery </t>
  </si>
  <si>
    <t xml:space="preserve">Pharmaceuticals </t>
  </si>
  <si>
    <t xml:space="preserve">Plastics </t>
  </si>
  <si>
    <t xml:space="preserve">Construction Materials </t>
  </si>
  <si>
    <t xml:space="preserve">Precious Metals </t>
  </si>
  <si>
    <t>Luxury</t>
  </si>
  <si>
    <t xml:space="preserve">Spices </t>
  </si>
  <si>
    <t xml:space="preserve">Luxury Foods </t>
  </si>
  <si>
    <t xml:space="preserve">Wines </t>
  </si>
  <si>
    <t xml:space="preserve">Furs </t>
  </si>
  <si>
    <t xml:space="preserve">Entertainment Products </t>
  </si>
  <si>
    <t xml:space="preserve">Ancient Artifacts * </t>
  </si>
  <si>
    <t xml:space="preserve">Recreational Drugs </t>
  </si>
  <si>
    <t xml:space="preserve">Illegal </t>
  </si>
  <si>
    <t>Column1</t>
  </si>
  <si>
    <t>Current trade goods</t>
  </si>
  <si>
    <t>Suggested</t>
  </si>
  <si>
    <t>Population Required (in millions)</t>
  </si>
  <si>
    <t>Service</t>
  </si>
  <si>
    <t>Transportation</t>
  </si>
  <si>
    <t>Information Services</t>
  </si>
  <si>
    <t>Sustenance</t>
  </si>
  <si>
    <t>Notes</t>
  </si>
  <si>
    <t>Common N-Elements</t>
  </si>
  <si>
    <t>Rare N-Elements</t>
  </si>
  <si>
    <t>Engineering Services</t>
  </si>
  <si>
    <t>Gold, Silver, Uranium, etc.</t>
  </si>
  <si>
    <t>Consumer Goods</t>
  </si>
  <si>
    <t>Materials</t>
  </si>
  <si>
    <t>Luxuries</t>
  </si>
  <si>
    <t>Requirements</t>
  </si>
  <si>
    <t>Energy Sector</t>
  </si>
  <si>
    <t>Large scale providers of energy generation, reactor fuel refinement, etc.</t>
  </si>
  <si>
    <t>Financial and Trading</t>
  </si>
  <si>
    <t>Local transportation within the colony.</t>
  </si>
  <si>
    <t>Information networks, data processing, civilian development and research, etc.</t>
  </si>
  <si>
    <t>Engineering and design services, mostly used by civilian industry.</t>
  </si>
  <si>
    <t>Minimum industry level</t>
  </si>
  <si>
    <t>High Tech</t>
  </si>
  <si>
    <t>Trade Good</t>
  </si>
  <si>
    <t>Alloys, Plastics, Chemicals, etc.</t>
  </si>
  <si>
    <t>Luxuries goods, luxury foods, art, music, etc.</t>
  </si>
  <si>
    <t>------------------------------------------------------</t>
  </si>
  <si>
    <t>Meant to be seen in terms of what a TN-empire would consider in terms of living conditions.</t>
  </si>
  <si>
    <t>Tracked via float.</t>
  </si>
  <si>
    <t>If all requirements are in ABUNDANCE, then ALC value raises by (100 * (% the requirements are exceeded by)) per annum.</t>
  </si>
  <si>
    <t>If any requirement is in SHORTFALL, then ALC value drop by (-100 * (% of the shortfall)) per annum PER REQUIREMENT.</t>
  </si>
  <si>
    <t>SHORTFALL:</t>
  </si>
  <si>
    <t>A requirement is considered in shortfall</t>
  </si>
  <si>
    <t>IF</t>
  </si>
  <si>
    <t>The production per annum is less than the demand per annum AND</t>
  </si>
  <si>
    <t>There is no stockpile for it (services never have stockpiles)</t>
  </si>
  <si>
    <t>THEN</t>
  </si>
  <si>
    <t>The shortfall = 1.0 - [(Production per annum) / (Demand per annum)]</t>
  </si>
  <si>
    <t>So value between 0.0 (no shortfall) and 1.0 (total shortfall, not even a drop of the demand met)</t>
  </si>
  <si>
    <t>ABUNDANCE:</t>
  </si>
  <si>
    <t>A requirement is considered in abundance</t>
  </si>
  <si>
    <t>The stockpile of the demand is greater than 0 (Note: Services never have stockpiles, so is always considered 0 stockpiled)</t>
  </si>
  <si>
    <t>OR the production per annum &gt; demand per annum</t>
  </si>
  <si>
    <t>MAX value between(</t>
  </si>
  <si>
    <t>1.0 + ((Demand per annum) / (Stockpile)) OR</t>
  </si>
  <si>
    <t>(Production per annum) / (Demand per annum)</t>
  </si>
  <si>
    <t>)</t>
  </si>
  <si>
    <t>Conventional civilisations:</t>
  </si>
  <si>
    <t>No stockpiles.</t>
  </si>
  <si>
    <t>Initial production level of all goods and services that are in demand are met by * 1.05</t>
  </si>
  <si>
    <t>Trans-Newtonian civilisations:</t>
  </si>
  <si>
    <t>Initial production level of all goods and services that are in demand are met by * 1.2</t>
  </si>
  <si>
    <t>-- Base consumption per annum of goods and services:</t>
  </si>
  <si>
    <t>Sidenotes:</t>
  </si>
  <si>
    <t>Human consumption:</t>
  </si>
  <si>
    <t>200750 liters of pure oxygen per annum AND Oxygen 1.429 g/L = 286.9t per annum AND assuming 99.9% recycling efficiency = 0.287t per annum per person</t>
  </si>
  <si>
    <t>7300 liters of water per annum AND 1kg/L = 7.3t per annum AND assuming 99.9% recycling efficiency = 0.0073t per annum per person</t>
  </si>
  <si>
    <t>657kg of food per annum = 0.7t per annum</t>
  </si>
  <si>
    <t>Total per assnum per PiM in tons = (0.7t + 0.0073t + 0.287t) * 1 000 000 = (0.9943t * 1 000 000) = 994300t</t>
  </si>
  <si>
    <t>Infinite mining of SN resources (mainly Common SN minerals and Rare SN minerals, but also small rates of Sustenance). Low upkeep cost of Forge Tech.</t>
  </si>
  <si>
    <t>Station only module.</t>
  </si>
  <si>
    <t>Infinite mining of TN minerals, but with limited mining cap, and high upkeep cost with Omega tech.</t>
  </si>
  <si>
    <t>Equivalent output of 1 mine when in orbit of mine. Applies 1 strain on rift.</t>
  </si>
  <si>
    <t>Size: 250k tons</t>
  </si>
  <si>
    <t>Cost: 100 Duranium, 100 Corundium, 250 Neutronium, 100 Corbomite, 100 Mercassium</t>
  </si>
  <si>
    <t>Crew requirement: 50k</t>
  </si>
  <si>
    <t>Power requirement: 80 (= 2HS Vaccuum Power Plant)</t>
  </si>
  <si>
    <t>Running cost (per day): 0.1 Omega Tech, 2 wealth, produces 0.1 waste</t>
  </si>
  <si>
    <t>By default a stellar body has the following:</t>
  </si>
  <si>
    <t>Accessibility:</t>
  </si>
  <si>
    <t>1.0 for Sorium</t>
  </si>
  <si>
    <t>0.7 for Duranium</t>
  </si>
  <si>
    <t>0.3 for all others (Neutronium, Corbomite, Tritanium, Boronide, Uridium, Corundium, Mercassium, Vendarite, Gallicite)</t>
  </si>
  <si>
    <t>Maximum safe strain level: 100</t>
  </si>
  <si>
    <t>Effects of exceeding safe strain: (#EX# = amount of strain over safe level.)</t>
  </si>
  <si>
    <t>Exceeded by 1 or more: #EX# % chance per month for star temperature to change by 1°C. (Max 100% chance)</t>
  </si>
  <si>
    <t>Exceeded by 51 or more: (#EX# - 50) % chance per month for star to create a solar flare in a random direction, which damages all ships &amp; stations in a 30° cone within 25m km of the star. Closer = more damage. (Max 100% chance)</t>
  </si>
  <si>
    <t>Exceeded by 101 or more: [(#EX# - 100) / 10] % chance per month for rift to violently collapse and destroy all ships, stations and colonies within 50m km of the star. (Max 100% chance)</t>
  </si>
  <si>
    <t>Exceeded by 201 or more: [(#EX# - 200) / 20] % chance per month for star to go super-nova, destroying everything except jump points in the system. (Max 100% chance)</t>
  </si>
  <si>
    <t>Rarely a stellar body may have different accessibility, but should follow the pattern: 1.0 for 1 resource, 0.7 for 1 other, and 0.3 for the rest.</t>
  </si>
  <si>
    <t>Rarely a stellar body may have different safe strain level. Minimum 50, maximum 300. (Should become exceedingly rare as it moves away from norm.)</t>
  </si>
  <si>
    <t>Average living conditions (ALC)</t>
  </si>
  <si>
    <t>Level</t>
  </si>
  <si>
    <t>Min Value</t>
  </si>
  <si>
    <t>Death-spiral</t>
  </si>
  <si>
    <t>Abysmal</t>
  </si>
  <si>
    <t>Subsistence</t>
  </si>
  <si>
    <t>Standard</t>
  </si>
  <si>
    <t>Abundant</t>
  </si>
  <si>
    <t>Luxurious</t>
  </si>
  <si>
    <t>Post-Scarcity</t>
  </si>
  <si>
    <t>Post-Luxury</t>
  </si>
  <si>
    <t>Decadent</t>
  </si>
  <si>
    <t>Post-Decadent</t>
  </si>
  <si>
    <t>Description</t>
  </si>
  <si>
    <t>Population in Millions</t>
  </si>
  <si>
    <t>Base consumption per annum. This is dependent on the type of good / service, and also takes the total PiM of the colony into account.</t>
  </si>
  <si>
    <t>BCpA</t>
  </si>
  <si>
    <t>PiM</t>
  </si>
  <si>
    <t>Trade Good / Service</t>
  </si>
  <si>
    <t>Industrial Level (IndL)</t>
  </si>
  <si>
    <t>Non existent</t>
  </si>
  <si>
    <t>Primary sector only</t>
  </si>
  <si>
    <t>Manufacturing</t>
  </si>
  <si>
    <t>Full Industry</t>
  </si>
  <si>
    <t>High technology</t>
  </si>
  <si>
    <t>Flourishing</t>
  </si>
  <si>
    <t>Fledgeling Forge-world</t>
  </si>
  <si>
    <t>Forge-world</t>
  </si>
  <si>
    <t>High Forge-world</t>
  </si>
  <si>
    <t>Grand Forge-world</t>
  </si>
  <si>
    <t>Omega Forge-world</t>
  </si>
  <si>
    <t>#</t>
  </si>
  <si>
    <t>IL</t>
  </si>
  <si>
    <t>Civilian Infrastructure</t>
  </si>
  <si>
    <t>Environmental and Agriculture</t>
  </si>
  <si>
    <t>Mining</t>
  </si>
  <si>
    <t>Recycling and Transmutation</t>
  </si>
  <si>
    <t>Refining</t>
  </si>
  <si>
    <t>Heavy Industry</t>
  </si>
  <si>
    <t>Consumer Industry</t>
  </si>
  <si>
    <t>Luxury Industry</t>
  </si>
  <si>
    <t>Omega Tech</t>
  </si>
  <si>
    <t>Services and their outputs:</t>
  </si>
  <si>
    <t>Megaprojects</t>
  </si>
  <si>
    <t>Stellar Siphon (Forge Tech)</t>
  </si>
  <si>
    <t>Rift Siphon (Omega Tech)</t>
  </si>
  <si>
    <t>Civilian housing and settlement structures. Anything really that would allow a larger population to be live on a planet.</t>
  </si>
  <si>
    <t>Forge Tech</t>
  </si>
  <si>
    <t>Technology</t>
  </si>
  <si>
    <t>Industrial machinery, vehicles, industrial electronics, engines, etc.</t>
  </si>
  <si>
    <t>Industry</t>
  </si>
  <si>
    <t>Electronics, Furniture, etc.</t>
  </si>
  <si>
    <t>Note</t>
  </si>
  <si>
    <t>Effects</t>
  </si>
  <si>
    <t>Terms and Abbreviations:</t>
  </si>
  <si>
    <t>ProdFactor</t>
  </si>
  <si>
    <t>Racial production factor + research civilian economy production factor</t>
  </si>
  <si>
    <t>N-Elements</t>
  </si>
  <si>
    <t>Standard Newtonian bound elements. So all elements found on the standard periodic table.</t>
  </si>
  <si>
    <t>This places a hard cap on maximum supported population, exactly as Infrastructure currently does.</t>
  </si>
  <si>
    <t>Roughly equivalent to what a modern society (Information age) is capable of. So fission (but not fusion) level of matter manipulation and energy generation.</t>
  </si>
  <si>
    <t>What a Transnewtonian society (even with only basic TN technology) is capable of achieving and maintaining.</t>
  </si>
  <si>
    <t>Consumption Levels of Trade goods and Services</t>
  </si>
  <si>
    <t>Shipping Lines to Corporations rework</t>
  </si>
  <si>
    <t>Industry / Service</t>
  </si>
  <si>
    <t>Trade good</t>
  </si>
  <si>
    <t>Good 1</t>
  </si>
  <si>
    <t>Val 1</t>
  </si>
  <si>
    <t>Good 2</t>
  </si>
  <si>
    <t>Val 2</t>
  </si>
  <si>
    <t>Good 3</t>
  </si>
  <si>
    <t>Val 3</t>
  </si>
  <si>
    <t>Good 4</t>
  </si>
  <si>
    <t>Val 4</t>
  </si>
  <si>
    <t>Waste</t>
  </si>
  <si>
    <t>Waste (non bio-degradable, or at least not easily recyclable). Bio-degradable handling is assumed to be part of sustenance handling.</t>
  </si>
  <si>
    <t>Good 5</t>
  </si>
  <si>
    <t>Val 5</t>
  </si>
  <si>
    <t>Labour (PiM per set)</t>
  </si>
  <si>
    <t>Set Size</t>
  </si>
  <si>
    <t>Maximum count</t>
  </si>
  <si>
    <t>Set</t>
  </si>
  <si>
    <t>Terms and concepts</t>
  </si>
  <si>
    <t>Orbital bombardment</t>
  </si>
  <si>
    <t>Orbital bombardment heavily damages industries and services. And since industries take effort to build up, it should be much preferrable to do ground combat rather than bombard from on high.</t>
  </si>
  <si>
    <t>Aluminium, Silicon, Iron, any abundant element that requires effort to process or extract, etc.</t>
  </si>
  <si>
    <t>Links:</t>
  </si>
  <si>
    <t>https://en.wikipedia.org/wiki/Abundance_of_the_chemical_elements</t>
  </si>
  <si>
    <t>Internal Name</t>
  </si>
  <si>
    <t>TG_SUST</t>
  </si>
  <si>
    <t>TG_WAST</t>
  </si>
  <si>
    <t>TG_TECH</t>
  </si>
  <si>
    <t>TG_CONS</t>
  </si>
  <si>
    <t>TG_LUXU</t>
  </si>
  <si>
    <t>TG_NELC</t>
  </si>
  <si>
    <t>TG_NELR</t>
  </si>
  <si>
    <t>TG_MATR</t>
  </si>
  <si>
    <t>TG_FTEC</t>
  </si>
  <si>
    <t>TG_OTEC</t>
  </si>
  <si>
    <t>TG_HTEC</t>
  </si>
  <si>
    <t>Workers required</t>
  </si>
  <si>
    <t>The following assumptions are made for choosing worker requirements: Only 40% of the PiM is workforce capable. 1 PiM should be capable of running the industries and services required to sustain itself as subsitence level (assuming no tech or racial bonus), with 5% left over for other work.</t>
  </si>
  <si>
    <t>Values here are per set</t>
  </si>
  <si>
    <t>1.25 * (Planet size as multiple of Earth) * Set Size</t>
  </si>
  <si>
    <t>Materials output by recycling 1 Waste should equal the N-Elements (common and rare) cost of 1 Consumer good.</t>
  </si>
  <si>
    <t>Civilian Expansion Rules</t>
  </si>
  <si>
    <t>IF (Indl &gt; 300) THEN (Planet's annual Waste production * Set Size)</t>
  </si>
  <si>
    <t>Forge Industry</t>
  </si>
  <si>
    <t>Omega Industry</t>
  </si>
  <si>
    <t>High Industry</t>
  </si>
  <si>
    <t>For every 1 "Consumer Goods" used, 1 "Waste" is generated (100% return of N-Elements)</t>
  </si>
  <si>
    <t>A society that has sufficient technology to readily manipulate matter with both fission and fusion processes, and capable of extra-planetary resource gathering, could achieve this level.</t>
  </si>
  <si>
    <t>Civilian economic cycle</t>
  </si>
  <si>
    <t>All calculations are done once per 30 days. Values (consumption or production) indicated below is per cycle.</t>
  </si>
  <si>
    <t>Consumption here is per civilian cycle, per PiM</t>
  </si>
  <si>
    <t>Base Consumption per PiM per Cycle</t>
  </si>
  <si>
    <t>For every 1 "Luxuries" used, 0.46 "Waste" and 0.04 "Rare N-Elements" is generated (100% return of N-Elements)</t>
  </si>
  <si>
    <t>Output is divided by [Colony cost + 1.0]. At time of calculation.
Cost is also multiplied by ([Colony cost + 1.0] ^ 1.5). At time of construction.</t>
  </si>
  <si>
    <t>Art and Artifacts</t>
  </si>
  <si>
    <t>TG_ARTI</t>
  </si>
  <si>
    <t>Great artworks or Alien artifacts. Generates more wealth than normal when traded.</t>
  </si>
  <si>
    <t>Creative Industry</t>
  </si>
  <si>
    <t>Civilian Quality of Life</t>
  </si>
  <si>
    <t>Healthcare, entertainment, recreation, parks and gardens, conservation areas, etc.</t>
  </si>
  <si>
    <t>This is consumption by the populace, the demand by industry is not included here.</t>
  </si>
  <si>
    <t>(Total system PiM)</t>
  </si>
  <si>
    <t xml:space="preserve">Note: 1.0 Trade good = </t>
  </si>
  <si>
    <t xml:space="preserve"> tons</t>
  </si>
  <si>
    <t>Depraved annum</t>
  </si>
  <si>
    <t>annum</t>
  </si>
  <si>
    <t>cycle</t>
  </si>
  <si>
    <t>Cost (Work)</t>
  </si>
  <si>
    <t>Cost (Materials)</t>
  </si>
  <si>
    <t>10.0 Technology</t>
  </si>
  <si>
    <t>150.0 Forge Tech</t>
  </si>
  <si>
    <t>25.0 High Tech</t>
  </si>
  <si>
    <t>5.0 Technology</t>
  </si>
  <si>
    <t>45.0 Technology</t>
  </si>
  <si>
    <t>80.0 Technology</t>
  </si>
  <si>
    <t>75.0 Technology</t>
  </si>
  <si>
    <t>15.0 Technology</t>
  </si>
  <si>
    <t>2.5 Technology</t>
  </si>
  <si>
    <t>Cost per Set (Work)</t>
  </si>
  <si>
    <t>Cost per Set (Materials)</t>
  </si>
  <si>
    <t>Cost per Set (Other)</t>
  </si>
  <si>
    <t>Megaproject</t>
  </si>
  <si>
    <t>Cost (Other)</t>
  </si>
  <si>
    <t>SN System Drone Trade Hub</t>
  </si>
  <si>
    <t>Upkeep (per annum)</t>
  </si>
  <si>
    <t>Cost: 50 Duranium, 50 Corundium, 25 Neutronium, 25 Corbomite, 25 Mercassium</t>
  </si>
  <si>
    <t>Power requirement: 10 (= 0.25HS Vaccuum Power Plant)</t>
  </si>
  <si>
    <t>Running cost (per day): 0.05 Forge Tech, 0.5 wealth, produces 0.05 waste</t>
  </si>
  <si>
    <t xml:space="preserve">Base production: </t>
  </si>
  <si>
    <t>Stellar Siphon</t>
  </si>
  <si>
    <t>Forge technology</t>
  </si>
  <si>
    <t>IndL</t>
  </si>
  <si>
    <t>Additional Information</t>
  </si>
  <si>
    <t>Automatically trades SN-goods between all planets in the system.
Requires High Tech to build.
Very low upkeep cost of High Tech.</t>
  </si>
  <si>
    <t>Automatically trades SN-goods between all planets in the system.</t>
  </si>
  <si>
    <t>2.5 High Technology</t>
  </si>
  <si>
    <t>Labour (PiM)</t>
  </si>
  <si>
    <t>Infinite mining of SN resources (mainly Common SN minerals and Rare SN minerals, but also small rates of Sustenance).</t>
  </si>
  <si>
    <t>Rift Siphon</t>
  </si>
  <si>
    <t>Provides 1Mt of in-system trade.</t>
  </si>
  <si>
    <t>0.1 High Technology; 1.0 Energy Sector</t>
  </si>
  <si>
    <t>Note:</t>
  </si>
  <si>
    <t>Default growth rate is around 2% of total population per year for large populations. Faster for colonies with lost of empty population capacity.</t>
  </si>
  <si>
    <t>Industries are handled in sets. So a set of 100 means that 100 factories of that type results in the indicated output and consumption. This is done so that it requires quite an amount of "build-up" to support 1 PiM, as industries are not really lost, they stay forever and produce as long as they have enough workers and consumption resources. This will likely not be reflected in code, but makes planning easier.</t>
  </si>
  <si>
    <t>Coding planning:</t>
  </si>
  <si>
    <t>Batches</t>
  </si>
  <si>
    <t>All processing will be done in batches. A batch consists of a bunch of resource / service changes. (Negative numbers means consumed = input. Positive means produced = output). It also has an 'effort' level attached (i.e. how much work / time the industry puts into completing the batch.)</t>
  </si>
  <si>
    <t>Industry processing batches</t>
  </si>
  <si>
    <t>Industry types</t>
  </si>
  <si>
    <t>Each industry type (static definition) is tracked per planet, with the total amount of that type on the colony / ship determining its throughput (but still tracked in code as one thing.)</t>
  </si>
  <si>
    <t>An industry has a capacity per cycle. Total processing capacity (for that industry type) is static def base capacity, multiplied by total number of that type on entity, multiplied by any production modifiers (species, research, etc.)</t>
  </si>
  <si>
    <t>Industry Tags</t>
  </si>
  <si>
    <t>An industry can have tags. Production modifiers / penalties specify what tags they affect, as long as the industry has at least one that that is defined in that modifier tag list.</t>
  </si>
  <si>
    <t>Resources vs. Services</t>
  </si>
  <si>
    <t>Services are treated exactly like normal resources, but cannot be shipped or stockpiled. I.e. your stockpile for the month is what you produce per month on that colony. Any excess is wasted.</t>
  </si>
  <si>
    <t>Batch processing</t>
  </si>
  <si>
    <t>On load / colony industry change the colony makes a list of all industries that it has (along with their count). The list is ordered by decending priority (industry property).
The colony then calculates the net effect of running all of its industry (assuming current stock and availability). (I.e. if there is a lack of any trade good it assumes that will always be the case. If there is enough of everything, it will assume that will always be the case. It recalculates in future if that is no longer true.)
This net effect is then applied each process cycle from now on, until a shortfall occurs (needs an amount of some input, but that amount of the input is not available), industry not at full efficiency (there was a previous shortfall, or pop shortage, or something) and is now possibly better (i.e. need to recalc), or colony exceeds a trade good stock target by +100%. Once a "are things better now?" recalc check is done, another cannot happen for 3 months (shortfalls still trigger recalcs as normal).
Note: A recalc is done when a colony is marked as 'dirty'. A flag (ingame tick count) for had shortfall is set when a shortfall (of any type) occurs. If that flag is set, and older than 3 months, then recalc is set to dirty. (I.e. check for things better now).</t>
  </si>
  <si>
    <t>MVP for Civilian Economy</t>
  </si>
  <si>
    <t>Only one batch per industry. No stockpile targets. Recalc all each economy cycle (calc always dirty). One industry. One batch. One trade good. One service. Basic UI.</t>
  </si>
  <si>
    <t>(Planet size as multiple of Earth) * Set Size</t>
  </si>
  <si>
    <t>Standard 1.0 = roughly 240kg per person per annum = 20kg per cycle.</t>
  </si>
  <si>
    <t>Standard 1.0 = roughly 120kg per person per annum = 10kg per cycle.</t>
  </si>
  <si>
    <t>Food, water, breathable air, clothing, any abundant elements (Hydrogen, oxygen, Carbon, etc.), simple products from abundant elements (hydrocarbons, etc.), dealing with pollution byproducts (cleaning waste water, scrubbing air pollution, etc.), etc.</t>
  </si>
  <si>
    <t>Access for SN-minerals (Common and Rare independently) is between 0.5 and 2.0. Homeworlds are 1.0 by default.
Cost is multiplied by Gravity factor. (High Gravity: x5. Low Gravity: x0.5)</t>
  </si>
  <si>
    <t>Unrest : Skyrockets
Population growth : Rapidly dies off down to 0%.</t>
  </si>
  <si>
    <t>A society that manupulates matter with both fission and fusion processes on a large scale, and are capable of exploiting an entire system's worth of resources could achieve this level.</t>
  </si>
  <si>
    <t>A society that is capable of basic energy and field manipulation (gravity manipulation being a key example) and can reliably (even if not easily) exploit energy and matter from stars can achieve this level.</t>
  </si>
  <si>
    <t>It also does nto take growth bonusses from other factors, such as cultural, biological or religious modifiers itno account.</t>
  </si>
  <si>
    <t>The growth rate here indicates in this table doesn't take the die-off rates into account. So NET population growth may still be negative even with a positive population growth.</t>
  </si>
  <si>
    <t>Population die-off modifier</t>
  </si>
  <si>
    <t>Population growth modifier</t>
  </si>
  <si>
    <t>Unrest : Slowly rises
Population growth : Dies off down to 20%. (20% is further divided by colony cost if colony cost is &gt; x1.0)</t>
  </si>
  <si>
    <t>Poverty stricken</t>
  </si>
  <si>
    <t>Start at 325 on their homeworld.</t>
  </si>
  <si>
    <t>Start at 425 on their homeworld.</t>
  </si>
  <si>
    <t>Roughly equivalent to what a society in the atomic age is capable of.  So start of nuclear power, refined hydrocarbons, modern fertilizers, etc.</t>
  </si>
  <si>
    <t>Standard growth rate:</t>
  </si>
  <si>
    <t>Standard death rate:</t>
  </si>
  <si>
    <t>Net standard growth rate:</t>
  </si>
  <si>
    <t>per annum</t>
  </si>
  <si>
    <t>PiM Tax Modifier</t>
  </si>
  <si>
    <t>Research Modifier</t>
  </si>
  <si>
    <t>Modifier to the planet's wealth / tax rate. Uses the "HIGH CURVE" modifier.</t>
  </si>
  <si>
    <t>Modifier to the planet's research output rate. Uses the "HIGH CURVE" modifier.</t>
  </si>
  <si>
    <t>High Curve</t>
  </si>
  <si>
    <t>Modifier</t>
  </si>
  <si>
    <t>Offset</t>
  </si>
  <si>
    <t>Calculation</t>
  </si>
  <si>
    <t>Exponent</t>
  </si>
  <si>
    <t>Base</t>
  </si>
  <si>
    <t>Const</t>
  </si>
  <si>
    <t>Minimum</t>
  </si>
  <si>
    <t>Maximum</t>
  </si>
  <si>
    <t>Uncapped Modifier</t>
  </si>
  <si>
    <t>Step Size</t>
  </si>
  <si>
    <t>Flat Curve</t>
  </si>
  <si>
    <t>Standard Curve</t>
  </si>
  <si>
    <t>Test</t>
  </si>
  <si>
    <t xml:space="preserve"> = Base + Const * ([ABS(Offset) / StepSize] ^ Exponent)</t>
  </si>
  <si>
    <t>Precursor ruins automatically generate this trade good "for free / no workers" depending on ruin size.
This should also not be "consumed" but rather build up over time. So treat like a service that requires this trade good to construct, rather than consuming it directly.</t>
  </si>
  <si>
    <t>Standard 1.0 = roughly 1080kg per person per annum = 90kg per cycle.
So assuming that recycling of things such as air and water is around 99.9% = 0.09kg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</si>
</sst>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5"/>
      <color theme="3"/>
      <name val="Calibri"/>
      <family val="2"/>
      <scheme val="minor"/>
    </font>
    <font>
      <sz val="11"/>
      <color theme="1"/>
      <name val="Calibri"/>
      <family val="2"/>
      <scheme val="minor"/>
    </font>
    <font>
      <b/>
      <sz val="11"/>
      <color theme="0"/>
      <name val="Calibri"/>
      <family val="2"/>
      <scheme val="minor"/>
    </font>
    <font>
      <sz val="11"/>
      <color theme="1"/>
      <name val="Calibri"/>
      <scheme val="minor"/>
    </font>
    <font>
      <b/>
      <sz val="16"/>
      <color theme="1"/>
      <name val="Calibri"/>
      <family val="2"/>
      <scheme val="minor"/>
    </font>
  </fonts>
  <fills count="4">
    <fill>
      <patternFill patternType="none"/>
    </fill>
    <fill>
      <patternFill patternType="gray125"/>
    </fill>
    <fill>
      <patternFill patternType="solid">
        <fgColor rgb="FFFFFFCC"/>
      </patternFill>
    </fill>
    <fill>
      <patternFill patternType="solid">
        <fgColor theme="8"/>
        <bgColor theme="8"/>
      </patternFill>
    </fill>
  </fills>
  <borders count="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medium">
        <color theme="1"/>
      </bottom>
      <diagonal/>
    </border>
  </borders>
  <cellStyleXfs count="3">
    <xf numFmtId="0" fontId="0" fillId="0" borderId="0"/>
    <xf numFmtId="0" fontId="2" fillId="0" borderId="1" applyNumberFormat="0" applyFill="0" applyAlignment="0" applyProtection="0"/>
    <xf numFmtId="0" fontId="3" fillId="2" borderId="2" applyNumberFormat="0" applyFont="0" applyAlignment="0" applyProtection="0"/>
  </cellStyleXfs>
  <cellXfs count="51">
    <xf numFmtId="0" fontId="0" fillId="0" borderId="0" xfId="0"/>
    <xf numFmtId="0" fontId="0" fillId="0" borderId="0" xfId="0" applyAlignment="1">
      <alignment vertical="center"/>
    </xf>
    <xf numFmtId="49" fontId="0" fillId="0" borderId="0" xfId="0" applyNumberFormat="1" applyAlignment="1">
      <alignment vertical="center" wrapText="1"/>
    </xf>
    <xf numFmtId="0" fontId="0" fillId="0" borderId="0" xfId="0" applyAlignment="1">
      <alignment wrapText="1"/>
    </xf>
    <xf numFmtId="0" fontId="1" fillId="0" borderId="0" xfId="0" applyFont="1"/>
    <xf numFmtId="49" fontId="0" fillId="0" borderId="0" xfId="0" applyNumberFormat="1"/>
    <xf numFmtId="49" fontId="0" fillId="0" borderId="0" xfId="0" applyNumberFormat="1" applyFont="1"/>
    <xf numFmtId="0" fontId="0" fillId="0" borderId="0" xfId="0" applyNumberFormat="1"/>
    <xf numFmtId="0" fontId="0" fillId="0" borderId="0" xfId="0" applyNumberFormat="1" applyAlignment="1">
      <alignment vertical="center"/>
    </xf>
    <xf numFmtId="49" fontId="0" fillId="0" borderId="0" xfId="0" applyNumberFormat="1" applyAlignment="1">
      <alignment wrapText="1"/>
    </xf>
    <xf numFmtId="49" fontId="0" fillId="0" borderId="0" xfId="0" applyNumberFormat="1" applyAlignment="1">
      <alignmen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2" fontId="0" fillId="0" borderId="0" xfId="0" applyNumberFormat="1"/>
    <xf numFmtId="0" fontId="0" fillId="0" borderId="0" xfId="0" applyNumberFormat="1" applyAlignment="1">
      <alignment horizontal="left" vertical="center"/>
    </xf>
    <xf numFmtId="49" fontId="0" fillId="0" borderId="0" xfId="0" applyNumberFormat="1" applyAlignment="1">
      <alignment horizontal="center" vertical="center" wrapText="1"/>
    </xf>
    <xf numFmtId="0" fontId="0" fillId="0" borderId="0" xfId="0" applyNumberFormat="1" applyAlignment="1">
      <alignment horizontal="center" vertical="center"/>
    </xf>
    <xf numFmtId="0" fontId="0" fillId="0" borderId="0" xfId="0" applyNumberFormat="1" applyAlignment="1">
      <alignment horizontal="center" vertical="center" wrapText="1"/>
    </xf>
    <xf numFmtId="49" fontId="0" fillId="0" borderId="0" xfId="0" applyNumberFormat="1" applyAlignment="1">
      <alignment horizontal="center" vertical="top" wrapText="1"/>
    </xf>
    <xf numFmtId="49" fontId="0" fillId="2" borderId="2" xfId="2" applyNumberFormat="1" applyFont="1"/>
    <xf numFmtId="49" fontId="0" fillId="0" borderId="0" xfId="0" applyNumberFormat="1" applyFont="1" applyAlignment="1">
      <alignment vertical="center" wrapText="1"/>
    </xf>
    <xf numFmtId="49" fontId="0" fillId="0" borderId="0" xfId="0" applyNumberFormat="1" applyFont="1" applyAlignment="1">
      <alignment horizontal="left" vertical="center"/>
    </xf>
    <xf numFmtId="0" fontId="0" fillId="0" borderId="0" xfId="0" applyNumberFormat="1" applyFont="1" applyAlignment="1">
      <alignment horizontal="left" vertical="center"/>
    </xf>
    <xf numFmtId="0" fontId="0" fillId="0" borderId="0" xfId="0" applyAlignment="1">
      <alignment horizontal="center" vertical="center"/>
    </xf>
    <xf numFmtId="3" fontId="0" fillId="0" borderId="0" xfId="0" applyNumberFormat="1" applyAlignment="1">
      <alignment horizontal="center" vertical="center"/>
    </xf>
    <xf numFmtId="49" fontId="4" fillId="3" borderId="3"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left" vertical="center"/>
    </xf>
    <xf numFmtId="0" fontId="0" fillId="0" borderId="0" xfId="0" applyFill="1" applyAlignment="1">
      <alignment horizontal="center" vertical="center"/>
    </xf>
    <xf numFmtId="0" fontId="5" fillId="0" borderId="0" xfId="0" applyNumberFormat="1" applyFont="1" applyFill="1" applyAlignment="1">
      <alignment horizontal="left" vertical="center"/>
    </xf>
    <xf numFmtId="49" fontId="0" fillId="0" borderId="3" xfId="0" applyNumberFormat="1" applyBorder="1" applyAlignment="1">
      <alignment horizontal="center" vertical="center"/>
    </xf>
    <xf numFmtId="0" fontId="0" fillId="0" borderId="0" xfId="0" applyNumberFormat="1" applyFont="1" applyFill="1" applyAlignment="1">
      <alignment horizontal="left" vertical="center" wrapText="1"/>
    </xf>
    <xf numFmtId="49" fontId="0" fillId="3" borderId="3" xfId="0" applyNumberFormat="1" applyFont="1" applyFill="1" applyBorder="1" applyAlignment="1">
      <alignment horizontal="center" vertical="center" wrapText="1"/>
    </xf>
    <xf numFmtId="49" fontId="0" fillId="0" borderId="0" xfId="0" applyNumberFormat="1" applyFont="1" applyFill="1" applyAlignment="1">
      <alignment horizontal="left" vertical="center" wrapText="1"/>
    </xf>
    <xf numFmtId="0" fontId="1" fillId="0" borderId="0" xfId="0" applyFont="1" applyAlignment="1">
      <alignment vertical="top" wrapText="1"/>
    </xf>
    <xf numFmtId="1" fontId="0" fillId="0" borderId="0" xfId="0" applyNumberFormat="1" applyAlignment="1">
      <alignment horizontal="left" vertical="center"/>
    </xf>
    <xf numFmtId="10" fontId="0" fillId="0" borderId="0" xfId="0" applyNumberFormat="1"/>
    <xf numFmtId="0" fontId="6" fillId="0" borderId="0" xfId="0" applyFont="1"/>
    <xf numFmtId="0" fontId="0" fillId="0" borderId="0" xfId="0" applyAlignment="1">
      <alignment horizontal="left"/>
    </xf>
    <xf numFmtId="0" fontId="0" fillId="0" borderId="0" xfId="0" quotePrefix="1"/>
    <xf numFmtId="0" fontId="0" fillId="0" borderId="0" xfId="0" applyAlignment="1">
      <alignment vertical="top" wrapText="1"/>
    </xf>
    <xf numFmtId="49" fontId="2" fillId="0" borderId="1" xfId="1" applyNumberFormat="1" applyAlignment="1">
      <alignment horizontal="left"/>
    </xf>
    <xf numFmtId="49" fontId="0" fillId="0" borderId="0" xfId="0" applyNumberFormat="1" applyAlignment="1">
      <alignment horizontal="left" vertical="center" wrapText="1"/>
    </xf>
    <xf numFmtId="0" fontId="0" fillId="0" borderId="0" xfId="0" applyAlignment="1">
      <alignment horizontal="center"/>
    </xf>
    <xf numFmtId="49" fontId="0" fillId="0" borderId="0" xfId="0" applyNumberFormat="1" applyAlignment="1">
      <alignment horizontal="left"/>
    </xf>
    <xf numFmtId="0" fontId="0" fillId="0" borderId="0" xfId="0" applyAlignment="1">
      <alignment horizontal="left"/>
    </xf>
  </cellXfs>
  <cellStyles count="3">
    <cellStyle name="Heading 1" xfId="1" builtinId="16"/>
    <cellStyle name="Normal" xfId="0" builtinId="0"/>
    <cellStyle name="Note" xfId="2" builtinId="10"/>
  </cellStyles>
  <dxfs count="82">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auto="1"/>
        </patternFill>
      </fill>
      <alignment horizontal="left" vertical="center" textRotation="0" wrapText="1" indent="0" justifyLastLine="0" shrinkToFit="0" readingOrder="0"/>
    </dxf>
    <dxf>
      <border outline="0">
        <top style="medium">
          <color theme="1"/>
        </top>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border outline="0">
        <bottom style="medium">
          <color theme="1"/>
        </bottom>
      </border>
    </dxf>
    <dxf>
      <alignment horizontal="center" vertical="center" textRotation="0" indent="0" justifyLastLine="0" shrinkToFit="0" readingOrder="0"/>
    </dxf>
    <dxf>
      <numFmt numFmtId="30" formatCode="@"/>
      <alignment horizontal="general" vertical="bottom"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alignment horizontal="general" vertical="bottom" textRotation="0" wrapText="1" indent="0" justifyLastLine="0" shrinkToFit="0" readingOrder="0"/>
    </dxf>
    <dxf>
      <numFmt numFmtId="0" formatCode="General"/>
    </dxf>
    <dxf>
      <numFmt numFmtId="30" formatCode="@"/>
      <alignment horizontal="center" vertical="top" textRotation="0" wrapText="1" indent="0" justifyLastLine="0" shrinkToFit="0" readingOrder="0"/>
    </dxf>
    <dxf>
      <numFmt numFmtId="1" formatCode="0"/>
      <alignment horizontal="left" vertical="center" textRotation="0" wrapText="0" indent="0" justifyLastLine="0" shrinkToFit="0" readingOrder="0"/>
    </dxf>
    <dxf>
      <numFmt numFmtId="1" formatCode="0"/>
      <alignment horizontal="left"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color rgb="FF9C0006"/>
      </font>
    </dxf>
    <dxf>
      <font>
        <color rgb="FF9C0006"/>
      </font>
    </dxf>
    <dxf>
      <font>
        <color rgb="FF9C0006"/>
      </font>
    </dxf>
    <dxf>
      <font>
        <color rgb="FF9C0006"/>
      </font>
    </dxf>
    <dxf>
      <font>
        <color rgb="FF9C0006"/>
      </font>
    </dxf>
    <dxf>
      <font>
        <color rgb="FF9C0006"/>
      </font>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Modifiers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'Modifier Curves'!$B$54:$B$245</c:f>
              <c:numCache>
                <c:formatCode>General</c:formatCode>
                <c:ptCount val="192"/>
                <c:pt idx="0">
                  <c:v>-1000</c:v>
                </c:pt>
                <c:pt idx="1">
                  <c:v>-900</c:v>
                </c:pt>
                <c:pt idx="2">
                  <c:v>-890</c:v>
                </c:pt>
                <c:pt idx="3">
                  <c:v>-880</c:v>
                </c:pt>
                <c:pt idx="4">
                  <c:v>-870</c:v>
                </c:pt>
                <c:pt idx="5">
                  <c:v>-860</c:v>
                </c:pt>
                <c:pt idx="6">
                  <c:v>-850</c:v>
                </c:pt>
                <c:pt idx="7">
                  <c:v>-840</c:v>
                </c:pt>
                <c:pt idx="8">
                  <c:v>-830</c:v>
                </c:pt>
                <c:pt idx="9">
                  <c:v>-820</c:v>
                </c:pt>
                <c:pt idx="10">
                  <c:v>-810</c:v>
                </c:pt>
                <c:pt idx="11">
                  <c:v>-800</c:v>
                </c:pt>
                <c:pt idx="12">
                  <c:v>-790</c:v>
                </c:pt>
                <c:pt idx="13">
                  <c:v>-780</c:v>
                </c:pt>
                <c:pt idx="14">
                  <c:v>-770</c:v>
                </c:pt>
                <c:pt idx="15">
                  <c:v>-760</c:v>
                </c:pt>
                <c:pt idx="16">
                  <c:v>-750</c:v>
                </c:pt>
                <c:pt idx="17">
                  <c:v>-740</c:v>
                </c:pt>
                <c:pt idx="18">
                  <c:v>-730</c:v>
                </c:pt>
                <c:pt idx="19">
                  <c:v>-720</c:v>
                </c:pt>
                <c:pt idx="20">
                  <c:v>-710</c:v>
                </c:pt>
                <c:pt idx="21">
                  <c:v>-700</c:v>
                </c:pt>
                <c:pt idx="22">
                  <c:v>-690</c:v>
                </c:pt>
                <c:pt idx="23">
                  <c:v>-680</c:v>
                </c:pt>
                <c:pt idx="24">
                  <c:v>-670</c:v>
                </c:pt>
                <c:pt idx="25">
                  <c:v>-660</c:v>
                </c:pt>
                <c:pt idx="26">
                  <c:v>-650</c:v>
                </c:pt>
                <c:pt idx="27">
                  <c:v>-640</c:v>
                </c:pt>
                <c:pt idx="28">
                  <c:v>-630</c:v>
                </c:pt>
                <c:pt idx="29">
                  <c:v>-620</c:v>
                </c:pt>
                <c:pt idx="30">
                  <c:v>-610</c:v>
                </c:pt>
                <c:pt idx="31">
                  <c:v>-600</c:v>
                </c:pt>
                <c:pt idx="32">
                  <c:v>-590</c:v>
                </c:pt>
                <c:pt idx="33">
                  <c:v>-580</c:v>
                </c:pt>
                <c:pt idx="34">
                  <c:v>-570</c:v>
                </c:pt>
                <c:pt idx="35">
                  <c:v>-560</c:v>
                </c:pt>
                <c:pt idx="36">
                  <c:v>-550</c:v>
                </c:pt>
                <c:pt idx="37">
                  <c:v>-540</c:v>
                </c:pt>
                <c:pt idx="38">
                  <c:v>-530</c:v>
                </c:pt>
                <c:pt idx="39">
                  <c:v>-520</c:v>
                </c:pt>
                <c:pt idx="40">
                  <c:v>-510</c:v>
                </c:pt>
                <c:pt idx="41">
                  <c:v>-500</c:v>
                </c:pt>
                <c:pt idx="42">
                  <c:v>-490</c:v>
                </c:pt>
                <c:pt idx="43">
                  <c:v>-480</c:v>
                </c:pt>
                <c:pt idx="44">
                  <c:v>-470</c:v>
                </c:pt>
                <c:pt idx="45">
                  <c:v>-460</c:v>
                </c:pt>
                <c:pt idx="46">
                  <c:v>-450</c:v>
                </c:pt>
                <c:pt idx="47">
                  <c:v>-440</c:v>
                </c:pt>
                <c:pt idx="48">
                  <c:v>-430</c:v>
                </c:pt>
                <c:pt idx="49">
                  <c:v>-420</c:v>
                </c:pt>
                <c:pt idx="50">
                  <c:v>-410</c:v>
                </c:pt>
                <c:pt idx="51">
                  <c:v>-400</c:v>
                </c:pt>
                <c:pt idx="52">
                  <c:v>-390</c:v>
                </c:pt>
                <c:pt idx="53">
                  <c:v>-380</c:v>
                </c:pt>
                <c:pt idx="54">
                  <c:v>-370</c:v>
                </c:pt>
                <c:pt idx="55">
                  <c:v>-360</c:v>
                </c:pt>
                <c:pt idx="56">
                  <c:v>-350</c:v>
                </c:pt>
                <c:pt idx="57">
                  <c:v>-340</c:v>
                </c:pt>
                <c:pt idx="58">
                  <c:v>-330</c:v>
                </c:pt>
                <c:pt idx="59">
                  <c:v>-320</c:v>
                </c:pt>
                <c:pt idx="60">
                  <c:v>-310</c:v>
                </c:pt>
                <c:pt idx="61">
                  <c:v>-300</c:v>
                </c:pt>
                <c:pt idx="62">
                  <c:v>-290</c:v>
                </c:pt>
                <c:pt idx="63">
                  <c:v>-280</c:v>
                </c:pt>
                <c:pt idx="64">
                  <c:v>-270</c:v>
                </c:pt>
                <c:pt idx="65">
                  <c:v>-260</c:v>
                </c:pt>
                <c:pt idx="66">
                  <c:v>-250</c:v>
                </c:pt>
                <c:pt idx="67">
                  <c:v>-240</c:v>
                </c:pt>
                <c:pt idx="68">
                  <c:v>-230</c:v>
                </c:pt>
                <c:pt idx="69">
                  <c:v>-220</c:v>
                </c:pt>
                <c:pt idx="70">
                  <c:v>-210</c:v>
                </c:pt>
                <c:pt idx="71">
                  <c:v>-200</c:v>
                </c:pt>
                <c:pt idx="72">
                  <c:v>-190</c:v>
                </c:pt>
                <c:pt idx="73">
                  <c:v>-180</c:v>
                </c:pt>
                <c:pt idx="74">
                  <c:v>-170</c:v>
                </c:pt>
                <c:pt idx="75">
                  <c:v>-160</c:v>
                </c:pt>
                <c:pt idx="76">
                  <c:v>-150</c:v>
                </c:pt>
                <c:pt idx="77">
                  <c:v>-140</c:v>
                </c:pt>
                <c:pt idx="78">
                  <c:v>-130</c:v>
                </c:pt>
                <c:pt idx="79">
                  <c:v>-120</c:v>
                </c:pt>
                <c:pt idx="80">
                  <c:v>-110</c:v>
                </c:pt>
                <c:pt idx="81">
                  <c:v>-100</c:v>
                </c:pt>
                <c:pt idx="82">
                  <c:v>-90</c:v>
                </c:pt>
                <c:pt idx="83">
                  <c:v>-80</c:v>
                </c:pt>
                <c:pt idx="84">
                  <c:v>-70</c:v>
                </c:pt>
                <c:pt idx="85">
                  <c:v>-60</c:v>
                </c:pt>
                <c:pt idx="86">
                  <c:v>-50</c:v>
                </c:pt>
                <c:pt idx="87">
                  <c:v>-40</c:v>
                </c:pt>
                <c:pt idx="88">
                  <c:v>-30</c:v>
                </c:pt>
                <c:pt idx="89">
                  <c:v>-20</c:v>
                </c:pt>
                <c:pt idx="90">
                  <c:v>-10</c:v>
                </c:pt>
                <c:pt idx="91">
                  <c:v>0</c:v>
                </c:pt>
                <c:pt idx="92">
                  <c:v>10</c:v>
                </c:pt>
                <c:pt idx="93">
                  <c:v>20</c:v>
                </c:pt>
                <c:pt idx="94">
                  <c:v>30</c:v>
                </c:pt>
                <c:pt idx="95">
                  <c:v>40</c:v>
                </c:pt>
                <c:pt idx="96">
                  <c:v>50</c:v>
                </c:pt>
                <c:pt idx="97">
                  <c:v>60</c:v>
                </c:pt>
                <c:pt idx="98">
                  <c:v>70</c:v>
                </c:pt>
                <c:pt idx="99">
                  <c:v>80</c:v>
                </c:pt>
                <c:pt idx="100">
                  <c:v>90</c:v>
                </c:pt>
                <c:pt idx="101">
                  <c:v>100</c:v>
                </c:pt>
                <c:pt idx="102">
                  <c:v>110</c:v>
                </c:pt>
                <c:pt idx="103">
                  <c:v>120</c:v>
                </c:pt>
                <c:pt idx="104">
                  <c:v>130</c:v>
                </c:pt>
                <c:pt idx="105">
                  <c:v>140</c:v>
                </c:pt>
                <c:pt idx="106">
                  <c:v>150</c:v>
                </c:pt>
                <c:pt idx="107">
                  <c:v>160</c:v>
                </c:pt>
                <c:pt idx="108">
                  <c:v>170</c:v>
                </c:pt>
                <c:pt idx="109">
                  <c:v>180</c:v>
                </c:pt>
                <c:pt idx="110">
                  <c:v>190</c:v>
                </c:pt>
                <c:pt idx="111">
                  <c:v>200</c:v>
                </c:pt>
                <c:pt idx="112">
                  <c:v>210</c:v>
                </c:pt>
                <c:pt idx="113">
                  <c:v>220</c:v>
                </c:pt>
                <c:pt idx="114">
                  <c:v>230</c:v>
                </c:pt>
                <c:pt idx="115">
                  <c:v>240</c:v>
                </c:pt>
                <c:pt idx="116">
                  <c:v>250</c:v>
                </c:pt>
                <c:pt idx="117">
                  <c:v>260</c:v>
                </c:pt>
                <c:pt idx="118">
                  <c:v>270</c:v>
                </c:pt>
                <c:pt idx="119">
                  <c:v>280</c:v>
                </c:pt>
                <c:pt idx="120">
                  <c:v>290</c:v>
                </c:pt>
                <c:pt idx="121">
                  <c:v>300</c:v>
                </c:pt>
                <c:pt idx="122">
                  <c:v>310</c:v>
                </c:pt>
                <c:pt idx="123">
                  <c:v>320</c:v>
                </c:pt>
                <c:pt idx="124">
                  <c:v>330</c:v>
                </c:pt>
                <c:pt idx="125">
                  <c:v>340</c:v>
                </c:pt>
                <c:pt idx="126">
                  <c:v>350</c:v>
                </c:pt>
                <c:pt idx="127">
                  <c:v>360</c:v>
                </c:pt>
                <c:pt idx="128">
                  <c:v>370</c:v>
                </c:pt>
                <c:pt idx="129">
                  <c:v>380</c:v>
                </c:pt>
                <c:pt idx="130">
                  <c:v>390</c:v>
                </c:pt>
                <c:pt idx="131">
                  <c:v>400</c:v>
                </c:pt>
                <c:pt idx="132">
                  <c:v>410</c:v>
                </c:pt>
                <c:pt idx="133">
                  <c:v>420</c:v>
                </c:pt>
                <c:pt idx="134">
                  <c:v>430</c:v>
                </c:pt>
                <c:pt idx="135">
                  <c:v>440</c:v>
                </c:pt>
                <c:pt idx="136">
                  <c:v>450</c:v>
                </c:pt>
                <c:pt idx="137">
                  <c:v>460</c:v>
                </c:pt>
                <c:pt idx="138">
                  <c:v>470</c:v>
                </c:pt>
                <c:pt idx="139">
                  <c:v>480</c:v>
                </c:pt>
                <c:pt idx="140">
                  <c:v>490</c:v>
                </c:pt>
                <c:pt idx="141">
                  <c:v>500</c:v>
                </c:pt>
                <c:pt idx="142">
                  <c:v>510</c:v>
                </c:pt>
                <c:pt idx="143">
                  <c:v>520</c:v>
                </c:pt>
                <c:pt idx="144">
                  <c:v>530</c:v>
                </c:pt>
                <c:pt idx="145">
                  <c:v>540</c:v>
                </c:pt>
                <c:pt idx="146">
                  <c:v>550</c:v>
                </c:pt>
                <c:pt idx="147">
                  <c:v>560</c:v>
                </c:pt>
                <c:pt idx="148">
                  <c:v>570</c:v>
                </c:pt>
                <c:pt idx="149">
                  <c:v>580</c:v>
                </c:pt>
                <c:pt idx="150">
                  <c:v>590</c:v>
                </c:pt>
                <c:pt idx="151">
                  <c:v>600</c:v>
                </c:pt>
                <c:pt idx="152">
                  <c:v>610</c:v>
                </c:pt>
                <c:pt idx="153">
                  <c:v>620</c:v>
                </c:pt>
                <c:pt idx="154">
                  <c:v>630</c:v>
                </c:pt>
                <c:pt idx="155">
                  <c:v>640</c:v>
                </c:pt>
                <c:pt idx="156">
                  <c:v>650</c:v>
                </c:pt>
                <c:pt idx="157">
                  <c:v>660</c:v>
                </c:pt>
                <c:pt idx="158">
                  <c:v>670</c:v>
                </c:pt>
                <c:pt idx="159">
                  <c:v>680</c:v>
                </c:pt>
                <c:pt idx="160">
                  <c:v>690</c:v>
                </c:pt>
                <c:pt idx="161">
                  <c:v>700</c:v>
                </c:pt>
                <c:pt idx="162">
                  <c:v>710</c:v>
                </c:pt>
                <c:pt idx="163">
                  <c:v>720</c:v>
                </c:pt>
                <c:pt idx="164">
                  <c:v>730</c:v>
                </c:pt>
                <c:pt idx="165">
                  <c:v>740</c:v>
                </c:pt>
                <c:pt idx="166">
                  <c:v>750</c:v>
                </c:pt>
                <c:pt idx="167">
                  <c:v>760</c:v>
                </c:pt>
                <c:pt idx="168">
                  <c:v>770</c:v>
                </c:pt>
                <c:pt idx="169">
                  <c:v>780</c:v>
                </c:pt>
                <c:pt idx="170">
                  <c:v>790</c:v>
                </c:pt>
                <c:pt idx="171">
                  <c:v>800</c:v>
                </c:pt>
                <c:pt idx="172">
                  <c:v>810</c:v>
                </c:pt>
                <c:pt idx="173">
                  <c:v>820</c:v>
                </c:pt>
                <c:pt idx="174">
                  <c:v>830</c:v>
                </c:pt>
                <c:pt idx="175">
                  <c:v>840</c:v>
                </c:pt>
                <c:pt idx="176">
                  <c:v>850</c:v>
                </c:pt>
                <c:pt idx="177">
                  <c:v>860</c:v>
                </c:pt>
                <c:pt idx="178">
                  <c:v>870</c:v>
                </c:pt>
                <c:pt idx="179">
                  <c:v>880</c:v>
                </c:pt>
                <c:pt idx="180">
                  <c:v>890</c:v>
                </c:pt>
                <c:pt idx="181">
                  <c:v>900</c:v>
                </c:pt>
                <c:pt idx="182">
                  <c:v>910</c:v>
                </c:pt>
                <c:pt idx="183">
                  <c:v>920</c:v>
                </c:pt>
                <c:pt idx="184">
                  <c:v>930</c:v>
                </c:pt>
                <c:pt idx="185">
                  <c:v>940</c:v>
                </c:pt>
                <c:pt idx="186">
                  <c:v>950</c:v>
                </c:pt>
                <c:pt idx="187">
                  <c:v>960</c:v>
                </c:pt>
                <c:pt idx="188">
                  <c:v>970</c:v>
                </c:pt>
                <c:pt idx="189">
                  <c:v>980</c:v>
                </c:pt>
                <c:pt idx="190">
                  <c:v>990</c:v>
                </c:pt>
                <c:pt idx="191">
                  <c:v>1000</c:v>
                </c:pt>
              </c:numCache>
            </c:numRef>
          </c:xVal>
          <c:yVal>
            <c:numRef>
              <c:f>'Modifier Curves'!$C$54:$C$245</c:f>
              <c:numCache>
                <c:formatCode>General</c:formatCode>
                <c:ptCount val="192"/>
                <c:pt idx="0">
                  <c:v>10000</c:v>
                </c:pt>
                <c:pt idx="1">
                  <c:v>8100</c:v>
                </c:pt>
                <c:pt idx="2">
                  <c:v>7921</c:v>
                </c:pt>
                <c:pt idx="3">
                  <c:v>7744</c:v>
                </c:pt>
                <c:pt idx="4">
                  <c:v>7569</c:v>
                </c:pt>
                <c:pt idx="5">
                  <c:v>7396</c:v>
                </c:pt>
                <c:pt idx="6">
                  <c:v>7225</c:v>
                </c:pt>
                <c:pt idx="7">
                  <c:v>7056</c:v>
                </c:pt>
                <c:pt idx="8">
                  <c:v>6889</c:v>
                </c:pt>
                <c:pt idx="9">
                  <c:v>6724</c:v>
                </c:pt>
                <c:pt idx="10">
                  <c:v>6561</c:v>
                </c:pt>
                <c:pt idx="11">
                  <c:v>6400</c:v>
                </c:pt>
                <c:pt idx="12">
                  <c:v>6241</c:v>
                </c:pt>
                <c:pt idx="13">
                  <c:v>6084</c:v>
                </c:pt>
                <c:pt idx="14">
                  <c:v>5929</c:v>
                </c:pt>
                <c:pt idx="15">
                  <c:v>5776</c:v>
                </c:pt>
                <c:pt idx="16">
                  <c:v>5625</c:v>
                </c:pt>
                <c:pt idx="17">
                  <c:v>5476</c:v>
                </c:pt>
                <c:pt idx="18">
                  <c:v>5329</c:v>
                </c:pt>
                <c:pt idx="19">
                  <c:v>5184</c:v>
                </c:pt>
                <c:pt idx="20">
                  <c:v>5041</c:v>
                </c:pt>
                <c:pt idx="21">
                  <c:v>4900</c:v>
                </c:pt>
                <c:pt idx="22">
                  <c:v>4761</c:v>
                </c:pt>
                <c:pt idx="23">
                  <c:v>4624</c:v>
                </c:pt>
                <c:pt idx="24">
                  <c:v>4489</c:v>
                </c:pt>
                <c:pt idx="25">
                  <c:v>4356</c:v>
                </c:pt>
                <c:pt idx="26">
                  <c:v>4225</c:v>
                </c:pt>
                <c:pt idx="27">
                  <c:v>4096</c:v>
                </c:pt>
                <c:pt idx="28">
                  <c:v>3969</c:v>
                </c:pt>
                <c:pt idx="29">
                  <c:v>3844</c:v>
                </c:pt>
                <c:pt idx="30">
                  <c:v>3721</c:v>
                </c:pt>
                <c:pt idx="31">
                  <c:v>3600</c:v>
                </c:pt>
                <c:pt idx="32">
                  <c:v>3481</c:v>
                </c:pt>
                <c:pt idx="33">
                  <c:v>3364</c:v>
                </c:pt>
                <c:pt idx="34">
                  <c:v>3249</c:v>
                </c:pt>
                <c:pt idx="35">
                  <c:v>3136</c:v>
                </c:pt>
                <c:pt idx="36">
                  <c:v>3025</c:v>
                </c:pt>
                <c:pt idx="37">
                  <c:v>2916</c:v>
                </c:pt>
                <c:pt idx="38">
                  <c:v>2809</c:v>
                </c:pt>
                <c:pt idx="39">
                  <c:v>2704</c:v>
                </c:pt>
                <c:pt idx="40">
                  <c:v>2601</c:v>
                </c:pt>
                <c:pt idx="41">
                  <c:v>2500</c:v>
                </c:pt>
                <c:pt idx="42">
                  <c:v>2401</c:v>
                </c:pt>
                <c:pt idx="43">
                  <c:v>2304</c:v>
                </c:pt>
                <c:pt idx="44">
                  <c:v>2209</c:v>
                </c:pt>
                <c:pt idx="45">
                  <c:v>2116</c:v>
                </c:pt>
                <c:pt idx="46">
                  <c:v>2025</c:v>
                </c:pt>
                <c:pt idx="47">
                  <c:v>1936</c:v>
                </c:pt>
                <c:pt idx="48">
                  <c:v>1849</c:v>
                </c:pt>
                <c:pt idx="49">
                  <c:v>1764</c:v>
                </c:pt>
                <c:pt idx="50">
                  <c:v>1681</c:v>
                </c:pt>
                <c:pt idx="51">
                  <c:v>1600</c:v>
                </c:pt>
                <c:pt idx="52">
                  <c:v>1521</c:v>
                </c:pt>
                <c:pt idx="53">
                  <c:v>1444</c:v>
                </c:pt>
                <c:pt idx="54">
                  <c:v>1369</c:v>
                </c:pt>
                <c:pt idx="55">
                  <c:v>1296</c:v>
                </c:pt>
                <c:pt idx="56">
                  <c:v>1225</c:v>
                </c:pt>
                <c:pt idx="57">
                  <c:v>1156</c:v>
                </c:pt>
                <c:pt idx="58">
                  <c:v>1089</c:v>
                </c:pt>
                <c:pt idx="59">
                  <c:v>1024</c:v>
                </c:pt>
                <c:pt idx="60">
                  <c:v>961</c:v>
                </c:pt>
                <c:pt idx="61">
                  <c:v>900</c:v>
                </c:pt>
                <c:pt idx="62">
                  <c:v>841</c:v>
                </c:pt>
                <c:pt idx="63">
                  <c:v>784</c:v>
                </c:pt>
                <c:pt idx="64">
                  <c:v>729</c:v>
                </c:pt>
                <c:pt idx="65">
                  <c:v>676</c:v>
                </c:pt>
                <c:pt idx="66">
                  <c:v>625</c:v>
                </c:pt>
                <c:pt idx="67">
                  <c:v>576</c:v>
                </c:pt>
                <c:pt idx="68">
                  <c:v>529</c:v>
                </c:pt>
                <c:pt idx="69">
                  <c:v>484</c:v>
                </c:pt>
                <c:pt idx="70">
                  <c:v>441</c:v>
                </c:pt>
                <c:pt idx="71">
                  <c:v>400</c:v>
                </c:pt>
                <c:pt idx="72">
                  <c:v>361</c:v>
                </c:pt>
                <c:pt idx="73">
                  <c:v>324</c:v>
                </c:pt>
                <c:pt idx="74">
                  <c:v>289</c:v>
                </c:pt>
                <c:pt idx="75">
                  <c:v>256</c:v>
                </c:pt>
                <c:pt idx="76">
                  <c:v>225</c:v>
                </c:pt>
                <c:pt idx="77">
                  <c:v>196</c:v>
                </c:pt>
                <c:pt idx="78">
                  <c:v>169</c:v>
                </c:pt>
                <c:pt idx="79">
                  <c:v>144</c:v>
                </c:pt>
                <c:pt idx="80">
                  <c:v>121</c:v>
                </c:pt>
                <c:pt idx="81">
                  <c:v>100</c:v>
                </c:pt>
                <c:pt idx="82">
                  <c:v>81</c:v>
                </c:pt>
                <c:pt idx="83">
                  <c:v>64</c:v>
                </c:pt>
                <c:pt idx="84">
                  <c:v>49</c:v>
                </c:pt>
                <c:pt idx="85">
                  <c:v>36</c:v>
                </c:pt>
                <c:pt idx="86">
                  <c:v>25</c:v>
                </c:pt>
                <c:pt idx="87">
                  <c:v>16</c:v>
                </c:pt>
                <c:pt idx="88">
                  <c:v>9</c:v>
                </c:pt>
                <c:pt idx="89">
                  <c:v>4</c:v>
                </c:pt>
                <c:pt idx="90">
                  <c:v>1</c:v>
                </c:pt>
                <c:pt idx="91">
                  <c:v>0</c:v>
                </c:pt>
                <c:pt idx="92">
                  <c:v>1</c:v>
                </c:pt>
                <c:pt idx="93">
                  <c:v>4</c:v>
                </c:pt>
                <c:pt idx="94">
                  <c:v>9</c:v>
                </c:pt>
                <c:pt idx="95">
                  <c:v>16</c:v>
                </c:pt>
                <c:pt idx="96">
                  <c:v>25</c:v>
                </c:pt>
                <c:pt idx="97">
                  <c:v>36</c:v>
                </c:pt>
                <c:pt idx="98">
                  <c:v>49</c:v>
                </c:pt>
                <c:pt idx="99">
                  <c:v>64</c:v>
                </c:pt>
                <c:pt idx="100">
                  <c:v>81</c:v>
                </c:pt>
                <c:pt idx="101">
                  <c:v>100</c:v>
                </c:pt>
                <c:pt idx="102">
                  <c:v>121</c:v>
                </c:pt>
                <c:pt idx="103">
                  <c:v>144</c:v>
                </c:pt>
                <c:pt idx="104">
                  <c:v>169</c:v>
                </c:pt>
                <c:pt idx="105">
                  <c:v>196</c:v>
                </c:pt>
                <c:pt idx="106">
                  <c:v>225</c:v>
                </c:pt>
                <c:pt idx="107">
                  <c:v>256</c:v>
                </c:pt>
                <c:pt idx="108">
                  <c:v>289</c:v>
                </c:pt>
                <c:pt idx="109">
                  <c:v>324</c:v>
                </c:pt>
                <c:pt idx="110">
                  <c:v>361</c:v>
                </c:pt>
                <c:pt idx="111">
                  <c:v>400</c:v>
                </c:pt>
                <c:pt idx="112">
                  <c:v>441</c:v>
                </c:pt>
                <c:pt idx="113">
                  <c:v>484</c:v>
                </c:pt>
                <c:pt idx="114">
                  <c:v>529</c:v>
                </c:pt>
                <c:pt idx="115">
                  <c:v>576</c:v>
                </c:pt>
                <c:pt idx="116">
                  <c:v>625</c:v>
                </c:pt>
                <c:pt idx="117">
                  <c:v>676</c:v>
                </c:pt>
                <c:pt idx="118">
                  <c:v>729</c:v>
                </c:pt>
                <c:pt idx="119">
                  <c:v>784</c:v>
                </c:pt>
                <c:pt idx="120">
                  <c:v>841</c:v>
                </c:pt>
                <c:pt idx="121">
                  <c:v>900</c:v>
                </c:pt>
                <c:pt idx="122">
                  <c:v>961</c:v>
                </c:pt>
                <c:pt idx="123">
                  <c:v>1024</c:v>
                </c:pt>
                <c:pt idx="124">
                  <c:v>1089</c:v>
                </c:pt>
                <c:pt idx="125">
                  <c:v>1156</c:v>
                </c:pt>
                <c:pt idx="126">
                  <c:v>1225</c:v>
                </c:pt>
                <c:pt idx="127">
                  <c:v>1296</c:v>
                </c:pt>
                <c:pt idx="128">
                  <c:v>1369</c:v>
                </c:pt>
                <c:pt idx="129">
                  <c:v>1444</c:v>
                </c:pt>
                <c:pt idx="130">
                  <c:v>1521</c:v>
                </c:pt>
                <c:pt idx="131">
                  <c:v>1600</c:v>
                </c:pt>
                <c:pt idx="132">
                  <c:v>1681</c:v>
                </c:pt>
                <c:pt idx="133">
                  <c:v>1764</c:v>
                </c:pt>
                <c:pt idx="134">
                  <c:v>1849</c:v>
                </c:pt>
                <c:pt idx="135">
                  <c:v>1936</c:v>
                </c:pt>
                <c:pt idx="136">
                  <c:v>2025</c:v>
                </c:pt>
                <c:pt idx="137">
                  <c:v>2116</c:v>
                </c:pt>
                <c:pt idx="138">
                  <c:v>2209</c:v>
                </c:pt>
                <c:pt idx="139">
                  <c:v>2304</c:v>
                </c:pt>
                <c:pt idx="140">
                  <c:v>2401</c:v>
                </c:pt>
                <c:pt idx="141">
                  <c:v>2500</c:v>
                </c:pt>
                <c:pt idx="142">
                  <c:v>2601</c:v>
                </c:pt>
                <c:pt idx="143">
                  <c:v>2704</c:v>
                </c:pt>
                <c:pt idx="144">
                  <c:v>2809</c:v>
                </c:pt>
                <c:pt idx="145">
                  <c:v>2916</c:v>
                </c:pt>
                <c:pt idx="146">
                  <c:v>3025</c:v>
                </c:pt>
                <c:pt idx="147">
                  <c:v>3136</c:v>
                </c:pt>
                <c:pt idx="148">
                  <c:v>3249</c:v>
                </c:pt>
                <c:pt idx="149">
                  <c:v>3364</c:v>
                </c:pt>
                <c:pt idx="150">
                  <c:v>3481</c:v>
                </c:pt>
                <c:pt idx="151">
                  <c:v>3600</c:v>
                </c:pt>
                <c:pt idx="152">
                  <c:v>3721</c:v>
                </c:pt>
                <c:pt idx="153">
                  <c:v>3844</c:v>
                </c:pt>
                <c:pt idx="154">
                  <c:v>3969</c:v>
                </c:pt>
                <c:pt idx="155">
                  <c:v>4096</c:v>
                </c:pt>
                <c:pt idx="156">
                  <c:v>4225</c:v>
                </c:pt>
                <c:pt idx="157">
                  <c:v>4356</c:v>
                </c:pt>
                <c:pt idx="158">
                  <c:v>4489</c:v>
                </c:pt>
                <c:pt idx="159">
                  <c:v>4624</c:v>
                </c:pt>
                <c:pt idx="160">
                  <c:v>4761</c:v>
                </c:pt>
                <c:pt idx="161">
                  <c:v>4900</c:v>
                </c:pt>
                <c:pt idx="162">
                  <c:v>5041</c:v>
                </c:pt>
                <c:pt idx="163">
                  <c:v>5184</c:v>
                </c:pt>
                <c:pt idx="164">
                  <c:v>5329</c:v>
                </c:pt>
                <c:pt idx="165">
                  <c:v>5476</c:v>
                </c:pt>
                <c:pt idx="166">
                  <c:v>5625</c:v>
                </c:pt>
                <c:pt idx="167">
                  <c:v>5776</c:v>
                </c:pt>
                <c:pt idx="168">
                  <c:v>5929</c:v>
                </c:pt>
                <c:pt idx="169">
                  <c:v>6084</c:v>
                </c:pt>
                <c:pt idx="170">
                  <c:v>6241</c:v>
                </c:pt>
                <c:pt idx="171">
                  <c:v>6400</c:v>
                </c:pt>
                <c:pt idx="172">
                  <c:v>6561</c:v>
                </c:pt>
                <c:pt idx="173">
                  <c:v>6724</c:v>
                </c:pt>
                <c:pt idx="174">
                  <c:v>6889</c:v>
                </c:pt>
                <c:pt idx="175">
                  <c:v>7056</c:v>
                </c:pt>
                <c:pt idx="176">
                  <c:v>7225</c:v>
                </c:pt>
                <c:pt idx="177">
                  <c:v>7396</c:v>
                </c:pt>
                <c:pt idx="178">
                  <c:v>7569</c:v>
                </c:pt>
                <c:pt idx="179">
                  <c:v>7744</c:v>
                </c:pt>
                <c:pt idx="180">
                  <c:v>7921</c:v>
                </c:pt>
                <c:pt idx="181">
                  <c:v>8100</c:v>
                </c:pt>
                <c:pt idx="182">
                  <c:v>8281</c:v>
                </c:pt>
                <c:pt idx="183">
                  <c:v>8464</c:v>
                </c:pt>
                <c:pt idx="184">
                  <c:v>8649</c:v>
                </c:pt>
                <c:pt idx="185">
                  <c:v>8836</c:v>
                </c:pt>
                <c:pt idx="186">
                  <c:v>9025</c:v>
                </c:pt>
                <c:pt idx="187">
                  <c:v>9216</c:v>
                </c:pt>
                <c:pt idx="188">
                  <c:v>9409</c:v>
                </c:pt>
                <c:pt idx="189">
                  <c:v>9604</c:v>
                </c:pt>
                <c:pt idx="190">
                  <c:v>9801</c:v>
                </c:pt>
                <c:pt idx="191">
                  <c:v>10000</c:v>
                </c:pt>
              </c:numCache>
            </c:numRef>
          </c:yVal>
          <c:smooth val="1"/>
          <c:extLst>
            <c:ext xmlns:c16="http://schemas.microsoft.com/office/drawing/2014/chart" uri="{C3380CC4-5D6E-409C-BE32-E72D297353CC}">
              <c16:uniqueId val="{00000003-90F9-4ADC-894F-8C49873615B3}"/>
            </c:ext>
          </c:extLst>
        </c:ser>
        <c:dLbls>
          <c:showLegendKey val="0"/>
          <c:showVal val="1"/>
          <c:showCatName val="0"/>
          <c:showSerName val="0"/>
          <c:showPercent val="0"/>
          <c:showBubbleSize val="0"/>
        </c:dLbls>
        <c:axId val="106410208"/>
        <c:axId val="106411872"/>
      </c:scatterChart>
      <c:valAx>
        <c:axId val="106410208"/>
        <c:scaling>
          <c:orientation val="minMax"/>
          <c:max val="1000"/>
          <c:min val="-1000"/>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1872"/>
        <c:crosses val="autoZero"/>
        <c:crossBetween val="midCat"/>
      </c:valAx>
      <c:valAx>
        <c:axId val="1064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Modifiers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'Modifier Curves'!$I$54:$I$245</c:f>
              <c:numCache>
                <c:formatCode>General</c:formatCode>
                <c:ptCount val="192"/>
                <c:pt idx="0">
                  <c:v>-1000</c:v>
                </c:pt>
                <c:pt idx="1">
                  <c:v>-900</c:v>
                </c:pt>
                <c:pt idx="2">
                  <c:v>-890</c:v>
                </c:pt>
                <c:pt idx="3">
                  <c:v>-880</c:v>
                </c:pt>
                <c:pt idx="4">
                  <c:v>-870</c:v>
                </c:pt>
                <c:pt idx="5">
                  <c:v>-860</c:v>
                </c:pt>
                <c:pt idx="6">
                  <c:v>-850</c:v>
                </c:pt>
                <c:pt idx="7">
                  <c:v>-840</c:v>
                </c:pt>
                <c:pt idx="8">
                  <c:v>-830</c:v>
                </c:pt>
                <c:pt idx="9">
                  <c:v>-820</c:v>
                </c:pt>
                <c:pt idx="10">
                  <c:v>-810</c:v>
                </c:pt>
                <c:pt idx="11">
                  <c:v>-800</c:v>
                </c:pt>
                <c:pt idx="12">
                  <c:v>-790</c:v>
                </c:pt>
                <c:pt idx="13">
                  <c:v>-780</c:v>
                </c:pt>
                <c:pt idx="14">
                  <c:v>-770</c:v>
                </c:pt>
                <c:pt idx="15">
                  <c:v>-760</c:v>
                </c:pt>
                <c:pt idx="16">
                  <c:v>-750</c:v>
                </c:pt>
                <c:pt idx="17">
                  <c:v>-740</c:v>
                </c:pt>
                <c:pt idx="18">
                  <c:v>-730</c:v>
                </c:pt>
                <c:pt idx="19">
                  <c:v>-720</c:v>
                </c:pt>
                <c:pt idx="20">
                  <c:v>-710</c:v>
                </c:pt>
                <c:pt idx="21">
                  <c:v>-700</c:v>
                </c:pt>
                <c:pt idx="22">
                  <c:v>-690</c:v>
                </c:pt>
                <c:pt idx="23">
                  <c:v>-680</c:v>
                </c:pt>
                <c:pt idx="24">
                  <c:v>-670</c:v>
                </c:pt>
                <c:pt idx="25">
                  <c:v>-660</c:v>
                </c:pt>
                <c:pt idx="26">
                  <c:v>-650</c:v>
                </c:pt>
                <c:pt idx="27">
                  <c:v>-640</c:v>
                </c:pt>
                <c:pt idx="28">
                  <c:v>-630</c:v>
                </c:pt>
                <c:pt idx="29">
                  <c:v>-620</c:v>
                </c:pt>
                <c:pt idx="30">
                  <c:v>-610</c:v>
                </c:pt>
                <c:pt idx="31">
                  <c:v>-600</c:v>
                </c:pt>
                <c:pt idx="32">
                  <c:v>-590</c:v>
                </c:pt>
                <c:pt idx="33">
                  <c:v>-580</c:v>
                </c:pt>
                <c:pt idx="34">
                  <c:v>-570</c:v>
                </c:pt>
                <c:pt idx="35">
                  <c:v>-560</c:v>
                </c:pt>
                <c:pt idx="36">
                  <c:v>-550</c:v>
                </c:pt>
                <c:pt idx="37">
                  <c:v>-540</c:v>
                </c:pt>
                <c:pt idx="38">
                  <c:v>-530</c:v>
                </c:pt>
                <c:pt idx="39">
                  <c:v>-520</c:v>
                </c:pt>
                <c:pt idx="40">
                  <c:v>-510</c:v>
                </c:pt>
                <c:pt idx="41">
                  <c:v>-500</c:v>
                </c:pt>
                <c:pt idx="42">
                  <c:v>-490</c:v>
                </c:pt>
                <c:pt idx="43">
                  <c:v>-480</c:v>
                </c:pt>
                <c:pt idx="44">
                  <c:v>-470</c:v>
                </c:pt>
                <c:pt idx="45">
                  <c:v>-460</c:v>
                </c:pt>
                <c:pt idx="46">
                  <c:v>-450</c:v>
                </c:pt>
                <c:pt idx="47">
                  <c:v>-440</c:v>
                </c:pt>
                <c:pt idx="48">
                  <c:v>-430</c:v>
                </c:pt>
                <c:pt idx="49">
                  <c:v>-420</c:v>
                </c:pt>
                <c:pt idx="50">
                  <c:v>-410</c:v>
                </c:pt>
                <c:pt idx="51">
                  <c:v>-400</c:v>
                </c:pt>
                <c:pt idx="52">
                  <c:v>-390</c:v>
                </c:pt>
                <c:pt idx="53">
                  <c:v>-380</c:v>
                </c:pt>
                <c:pt idx="54">
                  <c:v>-370</c:v>
                </c:pt>
                <c:pt idx="55">
                  <c:v>-360</c:v>
                </c:pt>
                <c:pt idx="56">
                  <c:v>-350</c:v>
                </c:pt>
                <c:pt idx="57">
                  <c:v>-340</c:v>
                </c:pt>
                <c:pt idx="58">
                  <c:v>-330</c:v>
                </c:pt>
                <c:pt idx="59">
                  <c:v>-320</c:v>
                </c:pt>
                <c:pt idx="60">
                  <c:v>-310</c:v>
                </c:pt>
                <c:pt idx="61">
                  <c:v>-300</c:v>
                </c:pt>
                <c:pt idx="62">
                  <c:v>-290</c:v>
                </c:pt>
                <c:pt idx="63">
                  <c:v>-280</c:v>
                </c:pt>
                <c:pt idx="64">
                  <c:v>-270</c:v>
                </c:pt>
                <c:pt idx="65">
                  <c:v>-260</c:v>
                </c:pt>
                <c:pt idx="66">
                  <c:v>-250</c:v>
                </c:pt>
                <c:pt idx="67">
                  <c:v>-240</c:v>
                </c:pt>
                <c:pt idx="68">
                  <c:v>-230</c:v>
                </c:pt>
                <c:pt idx="69">
                  <c:v>-220</c:v>
                </c:pt>
                <c:pt idx="70">
                  <c:v>-210</c:v>
                </c:pt>
                <c:pt idx="71">
                  <c:v>-200</c:v>
                </c:pt>
                <c:pt idx="72">
                  <c:v>-190</c:v>
                </c:pt>
                <c:pt idx="73">
                  <c:v>-180</c:v>
                </c:pt>
                <c:pt idx="74">
                  <c:v>-170</c:v>
                </c:pt>
                <c:pt idx="75">
                  <c:v>-160</c:v>
                </c:pt>
                <c:pt idx="76">
                  <c:v>-150</c:v>
                </c:pt>
                <c:pt idx="77">
                  <c:v>-140</c:v>
                </c:pt>
                <c:pt idx="78">
                  <c:v>-130</c:v>
                </c:pt>
                <c:pt idx="79">
                  <c:v>-120</c:v>
                </c:pt>
                <c:pt idx="80">
                  <c:v>-110</c:v>
                </c:pt>
                <c:pt idx="81">
                  <c:v>-100</c:v>
                </c:pt>
                <c:pt idx="82">
                  <c:v>-90</c:v>
                </c:pt>
                <c:pt idx="83">
                  <c:v>-80</c:v>
                </c:pt>
                <c:pt idx="84">
                  <c:v>-70</c:v>
                </c:pt>
                <c:pt idx="85">
                  <c:v>-60</c:v>
                </c:pt>
                <c:pt idx="86">
                  <c:v>-50</c:v>
                </c:pt>
                <c:pt idx="87">
                  <c:v>-40</c:v>
                </c:pt>
                <c:pt idx="88">
                  <c:v>-30</c:v>
                </c:pt>
                <c:pt idx="89">
                  <c:v>-20</c:v>
                </c:pt>
                <c:pt idx="90">
                  <c:v>-10</c:v>
                </c:pt>
                <c:pt idx="91">
                  <c:v>0</c:v>
                </c:pt>
                <c:pt idx="92">
                  <c:v>10</c:v>
                </c:pt>
                <c:pt idx="93">
                  <c:v>20</c:v>
                </c:pt>
                <c:pt idx="94">
                  <c:v>30</c:v>
                </c:pt>
                <c:pt idx="95">
                  <c:v>40</c:v>
                </c:pt>
                <c:pt idx="96">
                  <c:v>50</c:v>
                </c:pt>
                <c:pt idx="97">
                  <c:v>60</c:v>
                </c:pt>
                <c:pt idx="98">
                  <c:v>70</c:v>
                </c:pt>
                <c:pt idx="99">
                  <c:v>80</c:v>
                </c:pt>
                <c:pt idx="100">
                  <c:v>90</c:v>
                </c:pt>
                <c:pt idx="101">
                  <c:v>100</c:v>
                </c:pt>
                <c:pt idx="102">
                  <c:v>110</c:v>
                </c:pt>
                <c:pt idx="103">
                  <c:v>120</c:v>
                </c:pt>
                <c:pt idx="104">
                  <c:v>130</c:v>
                </c:pt>
                <c:pt idx="105">
                  <c:v>140</c:v>
                </c:pt>
                <c:pt idx="106">
                  <c:v>150</c:v>
                </c:pt>
                <c:pt idx="107">
                  <c:v>160</c:v>
                </c:pt>
                <c:pt idx="108">
                  <c:v>170</c:v>
                </c:pt>
                <c:pt idx="109">
                  <c:v>180</c:v>
                </c:pt>
                <c:pt idx="110">
                  <c:v>190</c:v>
                </c:pt>
                <c:pt idx="111">
                  <c:v>200</c:v>
                </c:pt>
                <c:pt idx="112">
                  <c:v>210</c:v>
                </c:pt>
                <c:pt idx="113">
                  <c:v>220</c:v>
                </c:pt>
                <c:pt idx="114">
                  <c:v>230</c:v>
                </c:pt>
                <c:pt idx="115">
                  <c:v>240</c:v>
                </c:pt>
                <c:pt idx="116">
                  <c:v>250</c:v>
                </c:pt>
                <c:pt idx="117">
                  <c:v>260</c:v>
                </c:pt>
                <c:pt idx="118">
                  <c:v>270</c:v>
                </c:pt>
                <c:pt idx="119">
                  <c:v>280</c:v>
                </c:pt>
                <c:pt idx="120">
                  <c:v>290</c:v>
                </c:pt>
                <c:pt idx="121">
                  <c:v>300</c:v>
                </c:pt>
                <c:pt idx="122">
                  <c:v>310</c:v>
                </c:pt>
                <c:pt idx="123">
                  <c:v>320</c:v>
                </c:pt>
                <c:pt idx="124">
                  <c:v>330</c:v>
                </c:pt>
                <c:pt idx="125">
                  <c:v>340</c:v>
                </c:pt>
                <c:pt idx="126">
                  <c:v>350</c:v>
                </c:pt>
                <c:pt idx="127">
                  <c:v>360</c:v>
                </c:pt>
                <c:pt idx="128">
                  <c:v>370</c:v>
                </c:pt>
                <c:pt idx="129">
                  <c:v>380</c:v>
                </c:pt>
                <c:pt idx="130">
                  <c:v>390</c:v>
                </c:pt>
                <c:pt idx="131">
                  <c:v>400</c:v>
                </c:pt>
                <c:pt idx="132">
                  <c:v>410</c:v>
                </c:pt>
                <c:pt idx="133">
                  <c:v>420</c:v>
                </c:pt>
                <c:pt idx="134">
                  <c:v>430</c:v>
                </c:pt>
                <c:pt idx="135">
                  <c:v>440</c:v>
                </c:pt>
                <c:pt idx="136">
                  <c:v>450</c:v>
                </c:pt>
                <c:pt idx="137">
                  <c:v>460</c:v>
                </c:pt>
                <c:pt idx="138">
                  <c:v>470</c:v>
                </c:pt>
                <c:pt idx="139">
                  <c:v>480</c:v>
                </c:pt>
                <c:pt idx="140">
                  <c:v>490</c:v>
                </c:pt>
                <c:pt idx="141">
                  <c:v>500</c:v>
                </c:pt>
                <c:pt idx="142">
                  <c:v>510</c:v>
                </c:pt>
                <c:pt idx="143">
                  <c:v>520</c:v>
                </c:pt>
                <c:pt idx="144">
                  <c:v>530</c:v>
                </c:pt>
                <c:pt idx="145">
                  <c:v>540</c:v>
                </c:pt>
                <c:pt idx="146">
                  <c:v>550</c:v>
                </c:pt>
                <c:pt idx="147">
                  <c:v>560</c:v>
                </c:pt>
                <c:pt idx="148">
                  <c:v>570</c:v>
                </c:pt>
                <c:pt idx="149">
                  <c:v>580</c:v>
                </c:pt>
                <c:pt idx="150">
                  <c:v>590</c:v>
                </c:pt>
                <c:pt idx="151">
                  <c:v>600</c:v>
                </c:pt>
                <c:pt idx="152">
                  <c:v>610</c:v>
                </c:pt>
                <c:pt idx="153">
                  <c:v>620</c:v>
                </c:pt>
                <c:pt idx="154">
                  <c:v>630</c:v>
                </c:pt>
                <c:pt idx="155">
                  <c:v>640</c:v>
                </c:pt>
                <c:pt idx="156">
                  <c:v>650</c:v>
                </c:pt>
                <c:pt idx="157">
                  <c:v>660</c:v>
                </c:pt>
                <c:pt idx="158">
                  <c:v>670</c:v>
                </c:pt>
                <c:pt idx="159">
                  <c:v>680</c:v>
                </c:pt>
                <c:pt idx="160">
                  <c:v>690</c:v>
                </c:pt>
                <c:pt idx="161">
                  <c:v>700</c:v>
                </c:pt>
                <c:pt idx="162">
                  <c:v>710</c:v>
                </c:pt>
                <c:pt idx="163">
                  <c:v>720</c:v>
                </c:pt>
                <c:pt idx="164">
                  <c:v>730</c:v>
                </c:pt>
                <c:pt idx="165">
                  <c:v>740</c:v>
                </c:pt>
                <c:pt idx="166">
                  <c:v>750</c:v>
                </c:pt>
                <c:pt idx="167">
                  <c:v>760</c:v>
                </c:pt>
                <c:pt idx="168">
                  <c:v>770</c:v>
                </c:pt>
                <c:pt idx="169">
                  <c:v>780</c:v>
                </c:pt>
                <c:pt idx="170">
                  <c:v>790</c:v>
                </c:pt>
                <c:pt idx="171">
                  <c:v>800</c:v>
                </c:pt>
                <c:pt idx="172">
                  <c:v>810</c:v>
                </c:pt>
                <c:pt idx="173">
                  <c:v>820</c:v>
                </c:pt>
                <c:pt idx="174">
                  <c:v>830</c:v>
                </c:pt>
                <c:pt idx="175">
                  <c:v>840</c:v>
                </c:pt>
                <c:pt idx="176">
                  <c:v>850</c:v>
                </c:pt>
                <c:pt idx="177">
                  <c:v>860</c:v>
                </c:pt>
                <c:pt idx="178">
                  <c:v>870</c:v>
                </c:pt>
                <c:pt idx="179">
                  <c:v>880</c:v>
                </c:pt>
                <c:pt idx="180">
                  <c:v>890</c:v>
                </c:pt>
                <c:pt idx="181">
                  <c:v>900</c:v>
                </c:pt>
                <c:pt idx="182">
                  <c:v>910</c:v>
                </c:pt>
                <c:pt idx="183">
                  <c:v>920</c:v>
                </c:pt>
                <c:pt idx="184">
                  <c:v>930</c:v>
                </c:pt>
                <c:pt idx="185">
                  <c:v>940</c:v>
                </c:pt>
                <c:pt idx="186">
                  <c:v>950</c:v>
                </c:pt>
                <c:pt idx="187">
                  <c:v>960</c:v>
                </c:pt>
                <c:pt idx="188">
                  <c:v>970</c:v>
                </c:pt>
                <c:pt idx="189">
                  <c:v>980</c:v>
                </c:pt>
                <c:pt idx="190">
                  <c:v>990</c:v>
                </c:pt>
                <c:pt idx="191">
                  <c:v>1000</c:v>
                </c:pt>
              </c:numCache>
            </c:numRef>
          </c:xVal>
          <c:yVal>
            <c:numRef>
              <c:f>'Modifier Curves'!$J$54:$J$245</c:f>
              <c:numCache>
                <c:formatCode>General</c:formatCode>
                <c:ptCount val="192"/>
                <c:pt idx="0">
                  <c:v>2500</c:v>
                </c:pt>
                <c:pt idx="1">
                  <c:v>2025</c:v>
                </c:pt>
                <c:pt idx="2">
                  <c:v>1980.25</c:v>
                </c:pt>
                <c:pt idx="3">
                  <c:v>1936</c:v>
                </c:pt>
                <c:pt idx="4">
                  <c:v>1892.25</c:v>
                </c:pt>
                <c:pt idx="5">
                  <c:v>1849</c:v>
                </c:pt>
                <c:pt idx="6">
                  <c:v>1806.25</c:v>
                </c:pt>
                <c:pt idx="7">
                  <c:v>1764</c:v>
                </c:pt>
                <c:pt idx="8">
                  <c:v>1722.25</c:v>
                </c:pt>
                <c:pt idx="9">
                  <c:v>1681</c:v>
                </c:pt>
                <c:pt idx="10">
                  <c:v>1640.25</c:v>
                </c:pt>
                <c:pt idx="11">
                  <c:v>1600</c:v>
                </c:pt>
                <c:pt idx="12">
                  <c:v>1560.25</c:v>
                </c:pt>
                <c:pt idx="13">
                  <c:v>1521</c:v>
                </c:pt>
                <c:pt idx="14">
                  <c:v>1482.25</c:v>
                </c:pt>
                <c:pt idx="15">
                  <c:v>1444</c:v>
                </c:pt>
                <c:pt idx="16">
                  <c:v>1406.25</c:v>
                </c:pt>
                <c:pt idx="17">
                  <c:v>1369</c:v>
                </c:pt>
                <c:pt idx="18">
                  <c:v>1332.25</c:v>
                </c:pt>
                <c:pt idx="19">
                  <c:v>1296</c:v>
                </c:pt>
                <c:pt idx="20">
                  <c:v>1260.25</c:v>
                </c:pt>
                <c:pt idx="21">
                  <c:v>1225</c:v>
                </c:pt>
                <c:pt idx="22">
                  <c:v>1190.25</c:v>
                </c:pt>
                <c:pt idx="23">
                  <c:v>1156</c:v>
                </c:pt>
                <c:pt idx="24">
                  <c:v>1122.25</c:v>
                </c:pt>
                <c:pt idx="25">
                  <c:v>1089</c:v>
                </c:pt>
                <c:pt idx="26">
                  <c:v>1056.25</c:v>
                </c:pt>
                <c:pt idx="27">
                  <c:v>1024</c:v>
                </c:pt>
                <c:pt idx="28">
                  <c:v>992.25</c:v>
                </c:pt>
                <c:pt idx="29">
                  <c:v>961</c:v>
                </c:pt>
                <c:pt idx="30">
                  <c:v>930.25</c:v>
                </c:pt>
                <c:pt idx="31">
                  <c:v>900</c:v>
                </c:pt>
                <c:pt idx="32">
                  <c:v>870.25</c:v>
                </c:pt>
                <c:pt idx="33">
                  <c:v>841</c:v>
                </c:pt>
                <c:pt idx="34">
                  <c:v>812.25</c:v>
                </c:pt>
                <c:pt idx="35">
                  <c:v>784</c:v>
                </c:pt>
                <c:pt idx="36">
                  <c:v>756.25</c:v>
                </c:pt>
                <c:pt idx="37">
                  <c:v>729</c:v>
                </c:pt>
                <c:pt idx="38">
                  <c:v>702.25</c:v>
                </c:pt>
                <c:pt idx="39">
                  <c:v>676</c:v>
                </c:pt>
                <c:pt idx="40">
                  <c:v>650.25</c:v>
                </c:pt>
                <c:pt idx="41">
                  <c:v>625</c:v>
                </c:pt>
                <c:pt idx="42">
                  <c:v>600.25</c:v>
                </c:pt>
                <c:pt idx="43">
                  <c:v>576</c:v>
                </c:pt>
                <c:pt idx="44">
                  <c:v>552.25</c:v>
                </c:pt>
                <c:pt idx="45">
                  <c:v>529</c:v>
                </c:pt>
                <c:pt idx="46">
                  <c:v>506.25</c:v>
                </c:pt>
                <c:pt idx="47">
                  <c:v>484</c:v>
                </c:pt>
                <c:pt idx="48">
                  <c:v>462.25</c:v>
                </c:pt>
                <c:pt idx="49">
                  <c:v>441</c:v>
                </c:pt>
                <c:pt idx="50">
                  <c:v>420.25</c:v>
                </c:pt>
                <c:pt idx="51">
                  <c:v>400</c:v>
                </c:pt>
                <c:pt idx="52">
                  <c:v>380.25</c:v>
                </c:pt>
                <c:pt idx="53">
                  <c:v>361</c:v>
                </c:pt>
                <c:pt idx="54">
                  <c:v>342.25</c:v>
                </c:pt>
                <c:pt idx="55">
                  <c:v>324</c:v>
                </c:pt>
                <c:pt idx="56">
                  <c:v>306.25</c:v>
                </c:pt>
                <c:pt idx="57">
                  <c:v>289</c:v>
                </c:pt>
                <c:pt idx="58">
                  <c:v>272.25</c:v>
                </c:pt>
                <c:pt idx="59">
                  <c:v>256</c:v>
                </c:pt>
                <c:pt idx="60">
                  <c:v>240.25</c:v>
                </c:pt>
                <c:pt idx="61">
                  <c:v>225</c:v>
                </c:pt>
                <c:pt idx="62">
                  <c:v>210.25</c:v>
                </c:pt>
                <c:pt idx="63">
                  <c:v>196</c:v>
                </c:pt>
                <c:pt idx="64">
                  <c:v>182.25</c:v>
                </c:pt>
                <c:pt idx="65">
                  <c:v>169</c:v>
                </c:pt>
                <c:pt idx="66">
                  <c:v>156.25</c:v>
                </c:pt>
                <c:pt idx="67">
                  <c:v>144</c:v>
                </c:pt>
                <c:pt idx="68">
                  <c:v>132.25</c:v>
                </c:pt>
                <c:pt idx="69">
                  <c:v>121</c:v>
                </c:pt>
                <c:pt idx="70">
                  <c:v>110.25</c:v>
                </c:pt>
                <c:pt idx="71">
                  <c:v>100</c:v>
                </c:pt>
                <c:pt idx="72">
                  <c:v>90.25</c:v>
                </c:pt>
                <c:pt idx="73">
                  <c:v>81</c:v>
                </c:pt>
                <c:pt idx="74">
                  <c:v>72.25</c:v>
                </c:pt>
                <c:pt idx="75">
                  <c:v>64</c:v>
                </c:pt>
                <c:pt idx="76">
                  <c:v>56.25</c:v>
                </c:pt>
                <c:pt idx="77">
                  <c:v>49</c:v>
                </c:pt>
                <c:pt idx="78">
                  <c:v>42.25</c:v>
                </c:pt>
                <c:pt idx="79">
                  <c:v>36</c:v>
                </c:pt>
                <c:pt idx="80">
                  <c:v>30.25</c:v>
                </c:pt>
                <c:pt idx="81">
                  <c:v>25</c:v>
                </c:pt>
                <c:pt idx="82">
                  <c:v>20.25</c:v>
                </c:pt>
                <c:pt idx="83">
                  <c:v>16</c:v>
                </c:pt>
                <c:pt idx="84">
                  <c:v>12.25</c:v>
                </c:pt>
                <c:pt idx="85">
                  <c:v>9</c:v>
                </c:pt>
                <c:pt idx="86">
                  <c:v>6.25</c:v>
                </c:pt>
                <c:pt idx="87">
                  <c:v>4</c:v>
                </c:pt>
                <c:pt idx="88">
                  <c:v>2.25</c:v>
                </c:pt>
                <c:pt idx="89">
                  <c:v>1</c:v>
                </c:pt>
                <c:pt idx="90">
                  <c:v>0.25</c:v>
                </c:pt>
                <c:pt idx="91">
                  <c:v>0</c:v>
                </c:pt>
                <c:pt idx="92">
                  <c:v>0.25</c:v>
                </c:pt>
                <c:pt idx="93">
                  <c:v>1</c:v>
                </c:pt>
                <c:pt idx="94">
                  <c:v>2.25</c:v>
                </c:pt>
                <c:pt idx="95">
                  <c:v>4</c:v>
                </c:pt>
                <c:pt idx="96">
                  <c:v>6.25</c:v>
                </c:pt>
                <c:pt idx="97">
                  <c:v>9</c:v>
                </c:pt>
                <c:pt idx="98">
                  <c:v>12.25</c:v>
                </c:pt>
                <c:pt idx="99">
                  <c:v>16</c:v>
                </c:pt>
                <c:pt idx="100">
                  <c:v>20.25</c:v>
                </c:pt>
                <c:pt idx="101">
                  <c:v>25</c:v>
                </c:pt>
                <c:pt idx="102">
                  <c:v>30.25</c:v>
                </c:pt>
                <c:pt idx="103">
                  <c:v>36</c:v>
                </c:pt>
                <c:pt idx="104">
                  <c:v>42.25</c:v>
                </c:pt>
                <c:pt idx="105">
                  <c:v>49</c:v>
                </c:pt>
                <c:pt idx="106">
                  <c:v>56.25</c:v>
                </c:pt>
                <c:pt idx="107">
                  <c:v>64</c:v>
                </c:pt>
                <c:pt idx="108">
                  <c:v>72.25</c:v>
                </c:pt>
                <c:pt idx="109">
                  <c:v>81</c:v>
                </c:pt>
                <c:pt idx="110">
                  <c:v>90.25</c:v>
                </c:pt>
                <c:pt idx="111">
                  <c:v>100</c:v>
                </c:pt>
                <c:pt idx="112">
                  <c:v>110.25</c:v>
                </c:pt>
                <c:pt idx="113">
                  <c:v>121</c:v>
                </c:pt>
                <c:pt idx="114">
                  <c:v>132.25</c:v>
                </c:pt>
                <c:pt idx="115">
                  <c:v>144</c:v>
                </c:pt>
                <c:pt idx="116">
                  <c:v>156.25</c:v>
                </c:pt>
                <c:pt idx="117">
                  <c:v>169</c:v>
                </c:pt>
                <c:pt idx="118">
                  <c:v>182.25</c:v>
                </c:pt>
                <c:pt idx="119">
                  <c:v>196</c:v>
                </c:pt>
                <c:pt idx="120">
                  <c:v>210.25</c:v>
                </c:pt>
                <c:pt idx="121">
                  <c:v>225</c:v>
                </c:pt>
                <c:pt idx="122">
                  <c:v>240.25</c:v>
                </c:pt>
                <c:pt idx="123">
                  <c:v>256</c:v>
                </c:pt>
                <c:pt idx="124">
                  <c:v>272.25</c:v>
                </c:pt>
                <c:pt idx="125">
                  <c:v>289</c:v>
                </c:pt>
                <c:pt idx="126">
                  <c:v>306.25</c:v>
                </c:pt>
                <c:pt idx="127">
                  <c:v>324</c:v>
                </c:pt>
                <c:pt idx="128">
                  <c:v>342.25</c:v>
                </c:pt>
                <c:pt idx="129">
                  <c:v>361</c:v>
                </c:pt>
                <c:pt idx="130">
                  <c:v>380.25</c:v>
                </c:pt>
                <c:pt idx="131">
                  <c:v>400</c:v>
                </c:pt>
                <c:pt idx="132">
                  <c:v>420.25</c:v>
                </c:pt>
                <c:pt idx="133">
                  <c:v>441</c:v>
                </c:pt>
                <c:pt idx="134">
                  <c:v>462.25</c:v>
                </c:pt>
                <c:pt idx="135">
                  <c:v>484</c:v>
                </c:pt>
                <c:pt idx="136">
                  <c:v>506.25</c:v>
                </c:pt>
                <c:pt idx="137">
                  <c:v>529</c:v>
                </c:pt>
                <c:pt idx="138">
                  <c:v>552.25</c:v>
                </c:pt>
                <c:pt idx="139">
                  <c:v>576</c:v>
                </c:pt>
                <c:pt idx="140">
                  <c:v>600.25</c:v>
                </c:pt>
                <c:pt idx="141">
                  <c:v>625</c:v>
                </c:pt>
                <c:pt idx="142">
                  <c:v>650.25</c:v>
                </c:pt>
                <c:pt idx="143">
                  <c:v>676</c:v>
                </c:pt>
                <c:pt idx="144">
                  <c:v>702.25</c:v>
                </c:pt>
                <c:pt idx="145">
                  <c:v>729</c:v>
                </c:pt>
                <c:pt idx="146">
                  <c:v>756.25</c:v>
                </c:pt>
                <c:pt idx="147">
                  <c:v>784</c:v>
                </c:pt>
                <c:pt idx="148">
                  <c:v>812.25</c:v>
                </c:pt>
                <c:pt idx="149">
                  <c:v>841</c:v>
                </c:pt>
                <c:pt idx="150">
                  <c:v>870.25</c:v>
                </c:pt>
                <c:pt idx="151">
                  <c:v>900</c:v>
                </c:pt>
                <c:pt idx="152">
                  <c:v>930.25</c:v>
                </c:pt>
                <c:pt idx="153">
                  <c:v>961</c:v>
                </c:pt>
                <c:pt idx="154">
                  <c:v>992.25</c:v>
                </c:pt>
                <c:pt idx="155">
                  <c:v>1024</c:v>
                </c:pt>
                <c:pt idx="156">
                  <c:v>1056.25</c:v>
                </c:pt>
                <c:pt idx="157">
                  <c:v>1089</c:v>
                </c:pt>
                <c:pt idx="158">
                  <c:v>1122.25</c:v>
                </c:pt>
                <c:pt idx="159">
                  <c:v>1156</c:v>
                </c:pt>
                <c:pt idx="160">
                  <c:v>1190.25</c:v>
                </c:pt>
                <c:pt idx="161">
                  <c:v>1225</c:v>
                </c:pt>
                <c:pt idx="162">
                  <c:v>1260.25</c:v>
                </c:pt>
                <c:pt idx="163">
                  <c:v>1296</c:v>
                </c:pt>
                <c:pt idx="164">
                  <c:v>1332.25</c:v>
                </c:pt>
                <c:pt idx="165">
                  <c:v>1369</c:v>
                </c:pt>
                <c:pt idx="166">
                  <c:v>1406.25</c:v>
                </c:pt>
                <c:pt idx="167">
                  <c:v>1444</c:v>
                </c:pt>
                <c:pt idx="168">
                  <c:v>1482.25</c:v>
                </c:pt>
                <c:pt idx="169">
                  <c:v>1521</c:v>
                </c:pt>
                <c:pt idx="170">
                  <c:v>1560.25</c:v>
                </c:pt>
                <c:pt idx="171">
                  <c:v>1600</c:v>
                </c:pt>
                <c:pt idx="172">
                  <c:v>1640.25</c:v>
                </c:pt>
                <c:pt idx="173">
                  <c:v>1681</c:v>
                </c:pt>
                <c:pt idx="174">
                  <c:v>1722.25</c:v>
                </c:pt>
                <c:pt idx="175">
                  <c:v>1764</c:v>
                </c:pt>
                <c:pt idx="176">
                  <c:v>1806.25</c:v>
                </c:pt>
                <c:pt idx="177">
                  <c:v>1849</c:v>
                </c:pt>
                <c:pt idx="178">
                  <c:v>1892.25</c:v>
                </c:pt>
                <c:pt idx="179">
                  <c:v>1936</c:v>
                </c:pt>
                <c:pt idx="180">
                  <c:v>1980.25</c:v>
                </c:pt>
                <c:pt idx="181">
                  <c:v>2025</c:v>
                </c:pt>
                <c:pt idx="182">
                  <c:v>2070.25</c:v>
                </c:pt>
                <c:pt idx="183">
                  <c:v>2116</c:v>
                </c:pt>
                <c:pt idx="184">
                  <c:v>2162.25</c:v>
                </c:pt>
                <c:pt idx="185">
                  <c:v>2209</c:v>
                </c:pt>
                <c:pt idx="186">
                  <c:v>2256.25</c:v>
                </c:pt>
                <c:pt idx="187">
                  <c:v>2304</c:v>
                </c:pt>
                <c:pt idx="188">
                  <c:v>2352.25</c:v>
                </c:pt>
                <c:pt idx="189">
                  <c:v>2401</c:v>
                </c:pt>
                <c:pt idx="190">
                  <c:v>2450.25</c:v>
                </c:pt>
                <c:pt idx="191">
                  <c:v>2500</c:v>
                </c:pt>
              </c:numCache>
            </c:numRef>
          </c:yVal>
          <c:smooth val="1"/>
          <c:extLst>
            <c:ext xmlns:c16="http://schemas.microsoft.com/office/drawing/2014/chart" uri="{C3380CC4-5D6E-409C-BE32-E72D297353CC}">
              <c16:uniqueId val="{00000000-577C-4B09-BE5A-AE8C1DEB8CB2}"/>
            </c:ext>
          </c:extLst>
        </c:ser>
        <c:dLbls>
          <c:showLegendKey val="0"/>
          <c:showVal val="1"/>
          <c:showCatName val="0"/>
          <c:showSerName val="0"/>
          <c:showPercent val="0"/>
          <c:showBubbleSize val="0"/>
        </c:dLbls>
        <c:axId val="106410208"/>
        <c:axId val="106411872"/>
      </c:scatterChart>
      <c:valAx>
        <c:axId val="106410208"/>
        <c:scaling>
          <c:orientation val="minMax"/>
          <c:max val="1000"/>
          <c:min val="-1000"/>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1872"/>
        <c:crosses val="autoZero"/>
        <c:crossBetween val="midCat"/>
      </c:valAx>
      <c:valAx>
        <c:axId val="1064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Modifiers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'Modifier Curves'!$P$54:$P$245</c:f>
              <c:numCache>
                <c:formatCode>General</c:formatCode>
                <c:ptCount val="192"/>
                <c:pt idx="0">
                  <c:v>-1000</c:v>
                </c:pt>
                <c:pt idx="1">
                  <c:v>-900</c:v>
                </c:pt>
                <c:pt idx="2">
                  <c:v>-890</c:v>
                </c:pt>
                <c:pt idx="3">
                  <c:v>-880</c:v>
                </c:pt>
                <c:pt idx="4">
                  <c:v>-870</c:v>
                </c:pt>
                <c:pt idx="5">
                  <c:v>-860</c:v>
                </c:pt>
                <c:pt idx="6">
                  <c:v>-850</c:v>
                </c:pt>
                <c:pt idx="7">
                  <c:v>-840</c:v>
                </c:pt>
                <c:pt idx="8">
                  <c:v>-830</c:v>
                </c:pt>
                <c:pt idx="9">
                  <c:v>-820</c:v>
                </c:pt>
                <c:pt idx="10">
                  <c:v>-810</c:v>
                </c:pt>
                <c:pt idx="11">
                  <c:v>-800</c:v>
                </c:pt>
                <c:pt idx="12">
                  <c:v>-790</c:v>
                </c:pt>
                <c:pt idx="13">
                  <c:v>-780</c:v>
                </c:pt>
                <c:pt idx="14">
                  <c:v>-770</c:v>
                </c:pt>
                <c:pt idx="15">
                  <c:v>-760</c:v>
                </c:pt>
                <c:pt idx="16">
                  <c:v>-750</c:v>
                </c:pt>
                <c:pt idx="17">
                  <c:v>-740</c:v>
                </c:pt>
                <c:pt idx="18">
                  <c:v>-730</c:v>
                </c:pt>
                <c:pt idx="19">
                  <c:v>-720</c:v>
                </c:pt>
                <c:pt idx="20">
                  <c:v>-710</c:v>
                </c:pt>
                <c:pt idx="21">
                  <c:v>-700</c:v>
                </c:pt>
                <c:pt idx="22">
                  <c:v>-690</c:v>
                </c:pt>
                <c:pt idx="23">
                  <c:v>-680</c:v>
                </c:pt>
                <c:pt idx="24">
                  <c:v>-670</c:v>
                </c:pt>
                <c:pt idx="25">
                  <c:v>-660</c:v>
                </c:pt>
                <c:pt idx="26">
                  <c:v>-650</c:v>
                </c:pt>
                <c:pt idx="27">
                  <c:v>-640</c:v>
                </c:pt>
                <c:pt idx="28">
                  <c:v>-630</c:v>
                </c:pt>
                <c:pt idx="29">
                  <c:v>-620</c:v>
                </c:pt>
                <c:pt idx="30">
                  <c:v>-610</c:v>
                </c:pt>
                <c:pt idx="31">
                  <c:v>-600</c:v>
                </c:pt>
                <c:pt idx="32">
                  <c:v>-590</c:v>
                </c:pt>
                <c:pt idx="33">
                  <c:v>-580</c:v>
                </c:pt>
                <c:pt idx="34">
                  <c:v>-570</c:v>
                </c:pt>
                <c:pt idx="35">
                  <c:v>-560</c:v>
                </c:pt>
                <c:pt idx="36">
                  <c:v>-550</c:v>
                </c:pt>
                <c:pt idx="37">
                  <c:v>-540</c:v>
                </c:pt>
                <c:pt idx="38">
                  <c:v>-530</c:v>
                </c:pt>
                <c:pt idx="39">
                  <c:v>-520</c:v>
                </c:pt>
                <c:pt idx="40">
                  <c:v>-510</c:v>
                </c:pt>
                <c:pt idx="41">
                  <c:v>-500</c:v>
                </c:pt>
                <c:pt idx="42">
                  <c:v>-490</c:v>
                </c:pt>
                <c:pt idx="43">
                  <c:v>-480</c:v>
                </c:pt>
                <c:pt idx="44">
                  <c:v>-470</c:v>
                </c:pt>
                <c:pt idx="45">
                  <c:v>-460</c:v>
                </c:pt>
                <c:pt idx="46">
                  <c:v>-450</c:v>
                </c:pt>
                <c:pt idx="47">
                  <c:v>-440</c:v>
                </c:pt>
                <c:pt idx="48">
                  <c:v>-430</c:v>
                </c:pt>
                <c:pt idx="49">
                  <c:v>-420</c:v>
                </c:pt>
                <c:pt idx="50">
                  <c:v>-410</c:v>
                </c:pt>
                <c:pt idx="51">
                  <c:v>-400</c:v>
                </c:pt>
                <c:pt idx="52">
                  <c:v>-390</c:v>
                </c:pt>
                <c:pt idx="53">
                  <c:v>-380</c:v>
                </c:pt>
                <c:pt idx="54">
                  <c:v>-370</c:v>
                </c:pt>
                <c:pt idx="55">
                  <c:v>-360</c:v>
                </c:pt>
                <c:pt idx="56">
                  <c:v>-350</c:v>
                </c:pt>
                <c:pt idx="57">
                  <c:v>-340</c:v>
                </c:pt>
                <c:pt idx="58">
                  <c:v>-330</c:v>
                </c:pt>
                <c:pt idx="59">
                  <c:v>-320</c:v>
                </c:pt>
                <c:pt idx="60">
                  <c:v>-310</c:v>
                </c:pt>
                <c:pt idx="61">
                  <c:v>-300</c:v>
                </c:pt>
                <c:pt idx="62">
                  <c:v>-290</c:v>
                </c:pt>
                <c:pt idx="63">
                  <c:v>-280</c:v>
                </c:pt>
                <c:pt idx="64">
                  <c:v>-270</c:v>
                </c:pt>
                <c:pt idx="65">
                  <c:v>-260</c:v>
                </c:pt>
                <c:pt idx="66">
                  <c:v>-250</c:v>
                </c:pt>
                <c:pt idx="67">
                  <c:v>-240</c:v>
                </c:pt>
                <c:pt idx="68">
                  <c:v>-230</c:v>
                </c:pt>
                <c:pt idx="69">
                  <c:v>-220</c:v>
                </c:pt>
                <c:pt idx="70">
                  <c:v>-210</c:v>
                </c:pt>
                <c:pt idx="71">
                  <c:v>-200</c:v>
                </c:pt>
                <c:pt idx="72">
                  <c:v>-190</c:v>
                </c:pt>
                <c:pt idx="73">
                  <c:v>-180</c:v>
                </c:pt>
                <c:pt idx="74">
                  <c:v>-170</c:v>
                </c:pt>
                <c:pt idx="75">
                  <c:v>-160</c:v>
                </c:pt>
                <c:pt idx="76">
                  <c:v>-150</c:v>
                </c:pt>
                <c:pt idx="77">
                  <c:v>-140</c:v>
                </c:pt>
                <c:pt idx="78">
                  <c:v>-130</c:v>
                </c:pt>
                <c:pt idx="79">
                  <c:v>-120</c:v>
                </c:pt>
                <c:pt idx="80">
                  <c:v>-110</c:v>
                </c:pt>
                <c:pt idx="81">
                  <c:v>-100</c:v>
                </c:pt>
                <c:pt idx="82">
                  <c:v>-90</c:v>
                </c:pt>
                <c:pt idx="83">
                  <c:v>-80</c:v>
                </c:pt>
                <c:pt idx="84">
                  <c:v>-70</c:v>
                </c:pt>
                <c:pt idx="85">
                  <c:v>-60</c:v>
                </c:pt>
                <c:pt idx="86">
                  <c:v>-50</c:v>
                </c:pt>
                <c:pt idx="87">
                  <c:v>-40</c:v>
                </c:pt>
                <c:pt idx="88">
                  <c:v>-30</c:v>
                </c:pt>
                <c:pt idx="89">
                  <c:v>-20</c:v>
                </c:pt>
                <c:pt idx="90">
                  <c:v>-10</c:v>
                </c:pt>
                <c:pt idx="91">
                  <c:v>0</c:v>
                </c:pt>
                <c:pt idx="92">
                  <c:v>10</c:v>
                </c:pt>
                <c:pt idx="93">
                  <c:v>20</c:v>
                </c:pt>
                <c:pt idx="94">
                  <c:v>30</c:v>
                </c:pt>
                <c:pt idx="95">
                  <c:v>40</c:v>
                </c:pt>
                <c:pt idx="96">
                  <c:v>50</c:v>
                </c:pt>
                <c:pt idx="97">
                  <c:v>60</c:v>
                </c:pt>
                <c:pt idx="98">
                  <c:v>70</c:v>
                </c:pt>
                <c:pt idx="99">
                  <c:v>80</c:v>
                </c:pt>
                <c:pt idx="100">
                  <c:v>90</c:v>
                </c:pt>
                <c:pt idx="101">
                  <c:v>100</c:v>
                </c:pt>
                <c:pt idx="102">
                  <c:v>110</c:v>
                </c:pt>
                <c:pt idx="103">
                  <c:v>120</c:v>
                </c:pt>
                <c:pt idx="104">
                  <c:v>130</c:v>
                </c:pt>
                <c:pt idx="105">
                  <c:v>140</c:v>
                </c:pt>
                <c:pt idx="106">
                  <c:v>150</c:v>
                </c:pt>
                <c:pt idx="107">
                  <c:v>160</c:v>
                </c:pt>
                <c:pt idx="108">
                  <c:v>170</c:v>
                </c:pt>
                <c:pt idx="109">
                  <c:v>180</c:v>
                </c:pt>
                <c:pt idx="110">
                  <c:v>190</c:v>
                </c:pt>
                <c:pt idx="111">
                  <c:v>200</c:v>
                </c:pt>
                <c:pt idx="112">
                  <c:v>210</c:v>
                </c:pt>
                <c:pt idx="113">
                  <c:v>220</c:v>
                </c:pt>
                <c:pt idx="114">
                  <c:v>230</c:v>
                </c:pt>
                <c:pt idx="115">
                  <c:v>240</c:v>
                </c:pt>
                <c:pt idx="116">
                  <c:v>250</c:v>
                </c:pt>
                <c:pt idx="117">
                  <c:v>260</c:v>
                </c:pt>
                <c:pt idx="118">
                  <c:v>270</c:v>
                </c:pt>
                <c:pt idx="119">
                  <c:v>280</c:v>
                </c:pt>
                <c:pt idx="120">
                  <c:v>290</c:v>
                </c:pt>
                <c:pt idx="121">
                  <c:v>300</c:v>
                </c:pt>
                <c:pt idx="122">
                  <c:v>310</c:v>
                </c:pt>
                <c:pt idx="123">
                  <c:v>320</c:v>
                </c:pt>
                <c:pt idx="124">
                  <c:v>330</c:v>
                </c:pt>
                <c:pt idx="125">
                  <c:v>340</c:v>
                </c:pt>
                <c:pt idx="126">
                  <c:v>350</c:v>
                </c:pt>
                <c:pt idx="127">
                  <c:v>360</c:v>
                </c:pt>
                <c:pt idx="128">
                  <c:v>370</c:v>
                </c:pt>
                <c:pt idx="129">
                  <c:v>380</c:v>
                </c:pt>
                <c:pt idx="130">
                  <c:v>390</c:v>
                </c:pt>
                <c:pt idx="131">
                  <c:v>400</c:v>
                </c:pt>
                <c:pt idx="132">
                  <c:v>410</c:v>
                </c:pt>
                <c:pt idx="133">
                  <c:v>420</c:v>
                </c:pt>
                <c:pt idx="134">
                  <c:v>430</c:v>
                </c:pt>
                <c:pt idx="135">
                  <c:v>440</c:v>
                </c:pt>
                <c:pt idx="136">
                  <c:v>450</c:v>
                </c:pt>
                <c:pt idx="137">
                  <c:v>460</c:v>
                </c:pt>
                <c:pt idx="138">
                  <c:v>470</c:v>
                </c:pt>
                <c:pt idx="139">
                  <c:v>480</c:v>
                </c:pt>
                <c:pt idx="140">
                  <c:v>490</c:v>
                </c:pt>
                <c:pt idx="141">
                  <c:v>500</c:v>
                </c:pt>
                <c:pt idx="142">
                  <c:v>510</c:v>
                </c:pt>
                <c:pt idx="143">
                  <c:v>520</c:v>
                </c:pt>
                <c:pt idx="144">
                  <c:v>530</c:v>
                </c:pt>
                <c:pt idx="145">
                  <c:v>540</c:v>
                </c:pt>
                <c:pt idx="146">
                  <c:v>550</c:v>
                </c:pt>
                <c:pt idx="147">
                  <c:v>560</c:v>
                </c:pt>
                <c:pt idx="148">
                  <c:v>570</c:v>
                </c:pt>
                <c:pt idx="149">
                  <c:v>580</c:v>
                </c:pt>
                <c:pt idx="150">
                  <c:v>590</c:v>
                </c:pt>
                <c:pt idx="151">
                  <c:v>600</c:v>
                </c:pt>
                <c:pt idx="152">
                  <c:v>610</c:v>
                </c:pt>
                <c:pt idx="153">
                  <c:v>620</c:v>
                </c:pt>
                <c:pt idx="154">
                  <c:v>630</c:v>
                </c:pt>
                <c:pt idx="155">
                  <c:v>640</c:v>
                </c:pt>
                <c:pt idx="156">
                  <c:v>650</c:v>
                </c:pt>
                <c:pt idx="157">
                  <c:v>660</c:v>
                </c:pt>
                <c:pt idx="158">
                  <c:v>670</c:v>
                </c:pt>
                <c:pt idx="159">
                  <c:v>680</c:v>
                </c:pt>
                <c:pt idx="160">
                  <c:v>690</c:v>
                </c:pt>
                <c:pt idx="161">
                  <c:v>700</c:v>
                </c:pt>
                <c:pt idx="162">
                  <c:v>710</c:v>
                </c:pt>
                <c:pt idx="163">
                  <c:v>720</c:v>
                </c:pt>
                <c:pt idx="164">
                  <c:v>730</c:v>
                </c:pt>
                <c:pt idx="165">
                  <c:v>740</c:v>
                </c:pt>
                <c:pt idx="166">
                  <c:v>750</c:v>
                </c:pt>
                <c:pt idx="167">
                  <c:v>760</c:v>
                </c:pt>
                <c:pt idx="168">
                  <c:v>770</c:v>
                </c:pt>
                <c:pt idx="169">
                  <c:v>780</c:v>
                </c:pt>
                <c:pt idx="170">
                  <c:v>790</c:v>
                </c:pt>
                <c:pt idx="171">
                  <c:v>800</c:v>
                </c:pt>
                <c:pt idx="172">
                  <c:v>810</c:v>
                </c:pt>
                <c:pt idx="173">
                  <c:v>820</c:v>
                </c:pt>
                <c:pt idx="174">
                  <c:v>830</c:v>
                </c:pt>
                <c:pt idx="175">
                  <c:v>840</c:v>
                </c:pt>
                <c:pt idx="176">
                  <c:v>850</c:v>
                </c:pt>
                <c:pt idx="177">
                  <c:v>860</c:v>
                </c:pt>
                <c:pt idx="178">
                  <c:v>870</c:v>
                </c:pt>
                <c:pt idx="179">
                  <c:v>880</c:v>
                </c:pt>
                <c:pt idx="180">
                  <c:v>890</c:v>
                </c:pt>
                <c:pt idx="181">
                  <c:v>900</c:v>
                </c:pt>
                <c:pt idx="182">
                  <c:v>910</c:v>
                </c:pt>
                <c:pt idx="183">
                  <c:v>920</c:v>
                </c:pt>
                <c:pt idx="184">
                  <c:v>930</c:v>
                </c:pt>
                <c:pt idx="185">
                  <c:v>940</c:v>
                </c:pt>
                <c:pt idx="186">
                  <c:v>950</c:v>
                </c:pt>
                <c:pt idx="187">
                  <c:v>960</c:v>
                </c:pt>
                <c:pt idx="188">
                  <c:v>970</c:v>
                </c:pt>
                <c:pt idx="189">
                  <c:v>980</c:v>
                </c:pt>
                <c:pt idx="190">
                  <c:v>990</c:v>
                </c:pt>
                <c:pt idx="191">
                  <c:v>1000</c:v>
                </c:pt>
              </c:numCache>
            </c:numRef>
          </c:xVal>
          <c:yVal>
            <c:numRef>
              <c:f>'Modifier Curves'!$Q$54:$Q$245</c:f>
              <c:numCache>
                <c:formatCode>General</c:formatCode>
                <c:ptCount val="192"/>
                <c:pt idx="0">
                  <c:v>400</c:v>
                </c:pt>
                <c:pt idx="1">
                  <c:v>324</c:v>
                </c:pt>
                <c:pt idx="2">
                  <c:v>316.84000000000003</c:v>
                </c:pt>
                <c:pt idx="3">
                  <c:v>309.76000000000005</c:v>
                </c:pt>
                <c:pt idx="4">
                  <c:v>302.75999999999993</c:v>
                </c:pt>
                <c:pt idx="5">
                  <c:v>295.83999999999997</c:v>
                </c:pt>
                <c:pt idx="6">
                  <c:v>289</c:v>
                </c:pt>
                <c:pt idx="7">
                  <c:v>282.24</c:v>
                </c:pt>
                <c:pt idx="8">
                  <c:v>275.56000000000006</c:v>
                </c:pt>
                <c:pt idx="9">
                  <c:v>268.95999999999998</c:v>
                </c:pt>
                <c:pt idx="10">
                  <c:v>262.44</c:v>
                </c:pt>
                <c:pt idx="11">
                  <c:v>256</c:v>
                </c:pt>
                <c:pt idx="12">
                  <c:v>249.64000000000001</c:v>
                </c:pt>
                <c:pt idx="13">
                  <c:v>243.35999999999999</c:v>
                </c:pt>
                <c:pt idx="14">
                  <c:v>237.16000000000003</c:v>
                </c:pt>
                <c:pt idx="15">
                  <c:v>231.04</c:v>
                </c:pt>
                <c:pt idx="16">
                  <c:v>225</c:v>
                </c:pt>
                <c:pt idx="17">
                  <c:v>219.04000000000002</c:v>
                </c:pt>
                <c:pt idx="18">
                  <c:v>213.16</c:v>
                </c:pt>
                <c:pt idx="19">
                  <c:v>207.36</c:v>
                </c:pt>
                <c:pt idx="20">
                  <c:v>201.64</c:v>
                </c:pt>
                <c:pt idx="21">
                  <c:v>196</c:v>
                </c:pt>
                <c:pt idx="22">
                  <c:v>190.44000000000003</c:v>
                </c:pt>
                <c:pt idx="23">
                  <c:v>184.95999999999998</c:v>
                </c:pt>
                <c:pt idx="24">
                  <c:v>179.56</c:v>
                </c:pt>
                <c:pt idx="25">
                  <c:v>174.23999999999998</c:v>
                </c:pt>
                <c:pt idx="26">
                  <c:v>169</c:v>
                </c:pt>
                <c:pt idx="27">
                  <c:v>163.84000000000003</c:v>
                </c:pt>
                <c:pt idx="28">
                  <c:v>158.76</c:v>
                </c:pt>
                <c:pt idx="29">
                  <c:v>153.76000000000002</c:v>
                </c:pt>
                <c:pt idx="30">
                  <c:v>148.83999999999997</c:v>
                </c:pt>
                <c:pt idx="31">
                  <c:v>144</c:v>
                </c:pt>
                <c:pt idx="32">
                  <c:v>139.24</c:v>
                </c:pt>
                <c:pt idx="33">
                  <c:v>134.56</c:v>
                </c:pt>
                <c:pt idx="34">
                  <c:v>129.96</c:v>
                </c:pt>
                <c:pt idx="35">
                  <c:v>125.43999999999998</c:v>
                </c:pt>
                <c:pt idx="36">
                  <c:v>121</c:v>
                </c:pt>
                <c:pt idx="37">
                  <c:v>116.64000000000001</c:v>
                </c:pt>
                <c:pt idx="38">
                  <c:v>112.36</c:v>
                </c:pt>
                <c:pt idx="39">
                  <c:v>108.16000000000001</c:v>
                </c:pt>
                <c:pt idx="40">
                  <c:v>104.03999999999999</c:v>
                </c:pt>
                <c:pt idx="41">
                  <c:v>100</c:v>
                </c:pt>
                <c:pt idx="42">
                  <c:v>96.04000000000002</c:v>
                </c:pt>
                <c:pt idx="43">
                  <c:v>92.16</c:v>
                </c:pt>
                <c:pt idx="44">
                  <c:v>88.360000000000014</c:v>
                </c:pt>
                <c:pt idx="45">
                  <c:v>84.639999999999986</c:v>
                </c:pt>
                <c:pt idx="46">
                  <c:v>81</c:v>
                </c:pt>
                <c:pt idx="47">
                  <c:v>77.440000000000012</c:v>
                </c:pt>
                <c:pt idx="48">
                  <c:v>73.959999999999994</c:v>
                </c:pt>
                <c:pt idx="49">
                  <c:v>70.56</c:v>
                </c:pt>
                <c:pt idx="50">
                  <c:v>67.239999999999995</c:v>
                </c:pt>
                <c:pt idx="51">
                  <c:v>64</c:v>
                </c:pt>
                <c:pt idx="52">
                  <c:v>60.839999999999996</c:v>
                </c:pt>
                <c:pt idx="53">
                  <c:v>57.76</c:v>
                </c:pt>
                <c:pt idx="54">
                  <c:v>54.760000000000005</c:v>
                </c:pt>
                <c:pt idx="55">
                  <c:v>51.84</c:v>
                </c:pt>
                <c:pt idx="56">
                  <c:v>49</c:v>
                </c:pt>
                <c:pt idx="57">
                  <c:v>46.239999999999995</c:v>
                </c:pt>
                <c:pt idx="58">
                  <c:v>43.559999999999995</c:v>
                </c:pt>
                <c:pt idx="59">
                  <c:v>40.960000000000008</c:v>
                </c:pt>
                <c:pt idx="60">
                  <c:v>38.440000000000005</c:v>
                </c:pt>
                <c:pt idx="61">
                  <c:v>36</c:v>
                </c:pt>
                <c:pt idx="62">
                  <c:v>33.64</c:v>
                </c:pt>
                <c:pt idx="63">
                  <c:v>31.359999999999996</c:v>
                </c:pt>
                <c:pt idx="64">
                  <c:v>29.160000000000004</c:v>
                </c:pt>
                <c:pt idx="65">
                  <c:v>27.040000000000003</c:v>
                </c:pt>
                <c:pt idx="66">
                  <c:v>25</c:v>
                </c:pt>
                <c:pt idx="67">
                  <c:v>23.04</c:v>
                </c:pt>
                <c:pt idx="68">
                  <c:v>21.159999999999997</c:v>
                </c:pt>
                <c:pt idx="69">
                  <c:v>19.360000000000003</c:v>
                </c:pt>
                <c:pt idx="70">
                  <c:v>17.64</c:v>
                </c:pt>
                <c:pt idx="71">
                  <c:v>16</c:v>
                </c:pt>
                <c:pt idx="72">
                  <c:v>14.44</c:v>
                </c:pt>
                <c:pt idx="73">
                  <c:v>12.96</c:v>
                </c:pt>
                <c:pt idx="74">
                  <c:v>11.559999999999999</c:v>
                </c:pt>
                <c:pt idx="75">
                  <c:v>10.240000000000002</c:v>
                </c:pt>
                <c:pt idx="76">
                  <c:v>9</c:v>
                </c:pt>
                <c:pt idx="77">
                  <c:v>7.839999999999999</c:v>
                </c:pt>
                <c:pt idx="78">
                  <c:v>6.7600000000000007</c:v>
                </c:pt>
                <c:pt idx="79">
                  <c:v>5.76</c:v>
                </c:pt>
                <c:pt idx="80">
                  <c:v>4.8400000000000007</c:v>
                </c:pt>
                <c:pt idx="81">
                  <c:v>4</c:v>
                </c:pt>
                <c:pt idx="82">
                  <c:v>3.24</c:v>
                </c:pt>
                <c:pt idx="83">
                  <c:v>2.5600000000000005</c:v>
                </c:pt>
                <c:pt idx="84">
                  <c:v>1.9599999999999997</c:v>
                </c:pt>
                <c:pt idx="85">
                  <c:v>1.44</c:v>
                </c:pt>
                <c:pt idx="86">
                  <c:v>1</c:v>
                </c:pt>
                <c:pt idx="87">
                  <c:v>0.64000000000000012</c:v>
                </c:pt>
                <c:pt idx="88">
                  <c:v>0.36</c:v>
                </c:pt>
                <c:pt idx="89">
                  <c:v>0.16000000000000003</c:v>
                </c:pt>
                <c:pt idx="90">
                  <c:v>4.0000000000000008E-2</c:v>
                </c:pt>
                <c:pt idx="91">
                  <c:v>0</c:v>
                </c:pt>
                <c:pt idx="92">
                  <c:v>4.0000000000000008E-2</c:v>
                </c:pt>
                <c:pt idx="93">
                  <c:v>0.16000000000000003</c:v>
                </c:pt>
                <c:pt idx="94">
                  <c:v>0.36</c:v>
                </c:pt>
                <c:pt idx="95">
                  <c:v>0.64000000000000012</c:v>
                </c:pt>
                <c:pt idx="96">
                  <c:v>1</c:v>
                </c:pt>
                <c:pt idx="97">
                  <c:v>1.44</c:v>
                </c:pt>
                <c:pt idx="98">
                  <c:v>1.9599999999999997</c:v>
                </c:pt>
                <c:pt idx="99">
                  <c:v>2.5600000000000005</c:v>
                </c:pt>
                <c:pt idx="100">
                  <c:v>3.24</c:v>
                </c:pt>
                <c:pt idx="101">
                  <c:v>4</c:v>
                </c:pt>
                <c:pt idx="102">
                  <c:v>4.8400000000000007</c:v>
                </c:pt>
                <c:pt idx="103">
                  <c:v>5.76</c:v>
                </c:pt>
                <c:pt idx="104">
                  <c:v>6.7600000000000007</c:v>
                </c:pt>
                <c:pt idx="105">
                  <c:v>7.839999999999999</c:v>
                </c:pt>
                <c:pt idx="106">
                  <c:v>9</c:v>
                </c:pt>
                <c:pt idx="107">
                  <c:v>10.240000000000002</c:v>
                </c:pt>
                <c:pt idx="108">
                  <c:v>11.559999999999999</c:v>
                </c:pt>
                <c:pt idx="109">
                  <c:v>12.96</c:v>
                </c:pt>
                <c:pt idx="110">
                  <c:v>14.44</c:v>
                </c:pt>
                <c:pt idx="111">
                  <c:v>16</c:v>
                </c:pt>
                <c:pt idx="112">
                  <c:v>17.64</c:v>
                </c:pt>
                <c:pt idx="113">
                  <c:v>19.360000000000003</c:v>
                </c:pt>
                <c:pt idx="114">
                  <c:v>21.159999999999997</c:v>
                </c:pt>
                <c:pt idx="115">
                  <c:v>23.04</c:v>
                </c:pt>
                <c:pt idx="116">
                  <c:v>25</c:v>
                </c:pt>
                <c:pt idx="117">
                  <c:v>27.040000000000003</c:v>
                </c:pt>
                <c:pt idx="118">
                  <c:v>29.160000000000004</c:v>
                </c:pt>
                <c:pt idx="119">
                  <c:v>31.359999999999996</c:v>
                </c:pt>
                <c:pt idx="120">
                  <c:v>33.64</c:v>
                </c:pt>
                <c:pt idx="121">
                  <c:v>36</c:v>
                </c:pt>
                <c:pt idx="122">
                  <c:v>38.440000000000005</c:v>
                </c:pt>
                <c:pt idx="123">
                  <c:v>40.960000000000008</c:v>
                </c:pt>
                <c:pt idx="124">
                  <c:v>43.559999999999995</c:v>
                </c:pt>
                <c:pt idx="125">
                  <c:v>46.239999999999995</c:v>
                </c:pt>
                <c:pt idx="126">
                  <c:v>49</c:v>
                </c:pt>
                <c:pt idx="127">
                  <c:v>51.84</c:v>
                </c:pt>
                <c:pt idx="128">
                  <c:v>54.760000000000005</c:v>
                </c:pt>
                <c:pt idx="129">
                  <c:v>57.76</c:v>
                </c:pt>
                <c:pt idx="130">
                  <c:v>60.839999999999996</c:v>
                </c:pt>
                <c:pt idx="131">
                  <c:v>64</c:v>
                </c:pt>
                <c:pt idx="132">
                  <c:v>67.239999999999995</c:v>
                </c:pt>
                <c:pt idx="133">
                  <c:v>70.56</c:v>
                </c:pt>
                <c:pt idx="134">
                  <c:v>73.959999999999994</c:v>
                </c:pt>
                <c:pt idx="135">
                  <c:v>77.440000000000012</c:v>
                </c:pt>
                <c:pt idx="136">
                  <c:v>81</c:v>
                </c:pt>
                <c:pt idx="137">
                  <c:v>84.639999999999986</c:v>
                </c:pt>
                <c:pt idx="138">
                  <c:v>88.360000000000014</c:v>
                </c:pt>
                <c:pt idx="139">
                  <c:v>92.16</c:v>
                </c:pt>
                <c:pt idx="140">
                  <c:v>96.04000000000002</c:v>
                </c:pt>
                <c:pt idx="141">
                  <c:v>100</c:v>
                </c:pt>
                <c:pt idx="142">
                  <c:v>104.03999999999999</c:v>
                </c:pt>
                <c:pt idx="143">
                  <c:v>108.16000000000001</c:v>
                </c:pt>
                <c:pt idx="144">
                  <c:v>112.36</c:v>
                </c:pt>
                <c:pt idx="145">
                  <c:v>116.64000000000001</c:v>
                </c:pt>
                <c:pt idx="146">
                  <c:v>121</c:v>
                </c:pt>
                <c:pt idx="147">
                  <c:v>125.43999999999998</c:v>
                </c:pt>
                <c:pt idx="148">
                  <c:v>129.96</c:v>
                </c:pt>
                <c:pt idx="149">
                  <c:v>134.56</c:v>
                </c:pt>
                <c:pt idx="150">
                  <c:v>139.24</c:v>
                </c:pt>
                <c:pt idx="151">
                  <c:v>144</c:v>
                </c:pt>
                <c:pt idx="152">
                  <c:v>148.83999999999997</c:v>
                </c:pt>
                <c:pt idx="153">
                  <c:v>153.76000000000002</c:v>
                </c:pt>
                <c:pt idx="154">
                  <c:v>158.76</c:v>
                </c:pt>
                <c:pt idx="155">
                  <c:v>163.84000000000003</c:v>
                </c:pt>
                <c:pt idx="156">
                  <c:v>169</c:v>
                </c:pt>
                <c:pt idx="157">
                  <c:v>174.23999999999998</c:v>
                </c:pt>
                <c:pt idx="158">
                  <c:v>179.56</c:v>
                </c:pt>
                <c:pt idx="159">
                  <c:v>184.95999999999998</c:v>
                </c:pt>
                <c:pt idx="160">
                  <c:v>190.44000000000003</c:v>
                </c:pt>
                <c:pt idx="161">
                  <c:v>196</c:v>
                </c:pt>
                <c:pt idx="162">
                  <c:v>201.64</c:v>
                </c:pt>
                <c:pt idx="163">
                  <c:v>207.36</c:v>
                </c:pt>
                <c:pt idx="164">
                  <c:v>213.16</c:v>
                </c:pt>
                <c:pt idx="165">
                  <c:v>219.04000000000002</c:v>
                </c:pt>
                <c:pt idx="166">
                  <c:v>225</c:v>
                </c:pt>
                <c:pt idx="167">
                  <c:v>231.04</c:v>
                </c:pt>
                <c:pt idx="168">
                  <c:v>237.16000000000003</c:v>
                </c:pt>
                <c:pt idx="169">
                  <c:v>243.35999999999999</c:v>
                </c:pt>
                <c:pt idx="170">
                  <c:v>249.64000000000001</c:v>
                </c:pt>
                <c:pt idx="171">
                  <c:v>256</c:v>
                </c:pt>
                <c:pt idx="172">
                  <c:v>262.44</c:v>
                </c:pt>
                <c:pt idx="173">
                  <c:v>268.95999999999998</c:v>
                </c:pt>
                <c:pt idx="174">
                  <c:v>275.56000000000006</c:v>
                </c:pt>
                <c:pt idx="175">
                  <c:v>282.24</c:v>
                </c:pt>
                <c:pt idx="176">
                  <c:v>289</c:v>
                </c:pt>
                <c:pt idx="177">
                  <c:v>295.83999999999997</c:v>
                </c:pt>
                <c:pt idx="178">
                  <c:v>302.75999999999993</c:v>
                </c:pt>
                <c:pt idx="179">
                  <c:v>309.76000000000005</c:v>
                </c:pt>
                <c:pt idx="180">
                  <c:v>316.84000000000003</c:v>
                </c:pt>
                <c:pt idx="181">
                  <c:v>324</c:v>
                </c:pt>
                <c:pt idx="182">
                  <c:v>331.23999999999995</c:v>
                </c:pt>
                <c:pt idx="183">
                  <c:v>338.55999999999995</c:v>
                </c:pt>
                <c:pt idx="184">
                  <c:v>345.96000000000004</c:v>
                </c:pt>
                <c:pt idx="185">
                  <c:v>353.44000000000005</c:v>
                </c:pt>
                <c:pt idx="186">
                  <c:v>361</c:v>
                </c:pt>
                <c:pt idx="187">
                  <c:v>368.64</c:v>
                </c:pt>
                <c:pt idx="188">
                  <c:v>376.35999999999996</c:v>
                </c:pt>
                <c:pt idx="189">
                  <c:v>384.16000000000008</c:v>
                </c:pt>
                <c:pt idx="190">
                  <c:v>392.04</c:v>
                </c:pt>
                <c:pt idx="191">
                  <c:v>400</c:v>
                </c:pt>
              </c:numCache>
            </c:numRef>
          </c:yVal>
          <c:smooth val="1"/>
          <c:extLst>
            <c:ext xmlns:c16="http://schemas.microsoft.com/office/drawing/2014/chart" uri="{C3380CC4-5D6E-409C-BE32-E72D297353CC}">
              <c16:uniqueId val="{00000000-643C-43DB-95BA-F5AB1036A95E}"/>
            </c:ext>
          </c:extLst>
        </c:ser>
        <c:dLbls>
          <c:showLegendKey val="0"/>
          <c:showVal val="1"/>
          <c:showCatName val="0"/>
          <c:showSerName val="0"/>
          <c:showPercent val="0"/>
          <c:showBubbleSize val="0"/>
        </c:dLbls>
        <c:axId val="106410208"/>
        <c:axId val="106411872"/>
      </c:scatterChart>
      <c:valAx>
        <c:axId val="106410208"/>
        <c:scaling>
          <c:orientation val="minMax"/>
          <c:max val="1000"/>
          <c:min val="-1000"/>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1872"/>
        <c:crosses val="autoZero"/>
        <c:crossBetween val="midCat"/>
      </c:valAx>
      <c:valAx>
        <c:axId val="1064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180975</xdr:rowOff>
    </xdr:from>
    <xdr:to>
      <xdr:col>8</xdr:col>
      <xdr:colOff>600075</xdr:colOff>
      <xdr:row>26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19</xdr:col>
      <xdr:colOff>152400</xdr:colOff>
      <xdr:row>26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xdr:row>
      <xdr:rowOff>0</xdr:rowOff>
    </xdr:from>
    <xdr:to>
      <xdr:col>29</xdr:col>
      <xdr:colOff>152400</xdr:colOff>
      <xdr:row>26</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4" name="Table25" displayName="Table25" ref="B10:H22" totalsRowShown="0" dataDxfId="81">
  <autoFilter ref="B10:H22"/>
  <sortState ref="B25:I41">
    <sortCondition ref="E24:E41"/>
  </sortState>
  <tableColumns count="7">
    <tableColumn id="1" name="Trade good" dataDxfId="80"/>
    <tableColumn id="3" name="Type" dataDxfId="79"/>
    <tableColumn id="8" name="IL" dataDxfId="78"/>
    <tableColumn id="5" name="Minimum industry level" dataDxfId="77"/>
    <tableColumn id="7" name="Notes" dataDxfId="76"/>
    <tableColumn id="2" name="Description" dataDxfId="75"/>
    <tableColumn id="6" name="Internal Name" dataDxfId="74"/>
  </tableColumns>
  <tableStyleInfo name="TableStyleMedium20" showFirstColumn="0" showLastColumn="0" showRowStripes="1" showColumnStripes="0"/>
</table>
</file>

<file path=xl/tables/table2.xml><?xml version="1.0" encoding="utf-8"?>
<table xmlns="http://schemas.openxmlformats.org/spreadsheetml/2006/main" id="6" name="Table2567" displayName="Table2567" ref="B10:X31" totalsRowShown="0" dataDxfId="67">
  <autoFilter ref="B10:X31"/>
  <sortState ref="B5:I21">
    <sortCondition ref="E24:E41"/>
  </sortState>
  <tableColumns count="23">
    <tableColumn id="1" name="Industry / Service" dataDxfId="66"/>
    <tableColumn id="3" name="Type" dataDxfId="65"/>
    <tableColumn id="8" name="IndL" dataDxfId="64"/>
    <tableColumn id="5" name="Minimum industry level" dataDxfId="63"/>
    <tableColumn id="4" name="Requirements" dataDxfId="62"/>
    <tableColumn id="7" name="Notes" dataDxfId="61"/>
    <tableColumn id="2" name="Good 1" dataDxfId="60">
      <calculatedColumnFormula>'Trade goods'!H11</calculatedColumnFormula>
    </tableColumn>
    <tableColumn id="6" name="Val 1" dataDxfId="59">
      <calculatedColumnFormula>Consumption!C7 * 1</calculatedColumnFormula>
    </tableColumn>
    <tableColumn id="9" name="Good 2" dataDxfId="58">
      <calculatedColumnFormula>'Trade goods'!H12</calculatedColumnFormula>
    </tableColumn>
    <tableColumn id="10" name="Val 2" dataDxfId="57"/>
    <tableColumn id="11" name="Good 3" dataDxfId="56">
      <calculatedColumnFormula>'Trade goods'!H12</calculatedColumnFormula>
    </tableColumn>
    <tableColumn id="12" name="Val 3" dataDxfId="55"/>
    <tableColumn id="13" name="Good 4" dataDxfId="54">
      <calculatedColumnFormula>'Trade goods'!H8</calculatedColumnFormula>
    </tableColumn>
    <tableColumn id="14" name="Val 4" dataDxfId="53"/>
    <tableColumn id="15" name="Good 5" dataDxfId="52"/>
    <tableColumn id="16" name="Val 5" dataDxfId="51"/>
    <tableColumn id="18" name="Labour (PiM per set)" dataDxfId="50"/>
    <tableColumn id="19" name="Set Size" dataDxfId="49"/>
    <tableColumn id="23" name="Cost per Set (Work)" dataDxfId="48"/>
    <tableColumn id="24" name="Cost per Set (Materials)" dataDxfId="47"/>
    <tableColumn id="20" name="Cost per Set (Other)" dataDxfId="46"/>
    <tableColumn id="21" name="Maximum count" dataDxfId="45"/>
    <tableColumn id="17" name="Civilian Expansion Rules" dataDxfId="44"/>
  </tableColumns>
  <tableStyleInfo name="TableStyleMedium20" showFirstColumn="0" showLastColumn="0" showRowStripes="1" showColumnStripes="0"/>
</table>
</file>

<file path=xl/tables/table3.xml><?xml version="1.0" encoding="utf-8"?>
<table xmlns="http://schemas.openxmlformats.org/spreadsheetml/2006/main" id="8" name="Table39" displayName="Table39" ref="B4:F15" totalsRowShown="0" headerRowDxfId="43">
  <autoFilter ref="B4:F15"/>
  <tableColumns count="5">
    <tableColumn id="1" name="#" dataDxfId="42"/>
    <tableColumn id="5" name="Level" dataDxfId="41"/>
    <tableColumn id="2" name="Min Value" dataDxfId="40"/>
    <tableColumn id="3" name="Effects" dataDxfId="39"/>
    <tableColumn id="4" name="Description" dataDxfId="38"/>
  </tableColumns>
  <tableStyleInfo name="TableStyleMedium20" showFirstColumn="0" showLastColumn="0" showRowStripes="1" showColumnStripes="0"/>
</table>
</file>

<file path=xl/tables/table4.xml><?xml version="1.0" encoding="utf-8"?>
<table xmlns="http://schemas.openxmlformats.org/spreadsheetml/2006/main" id="3" name="Table3" displayName="Table3" ref="B4:I15" totalsRowShown="0" headerRowDxfId="37">
  <autoFilter ref="B4:I15"/>
  <tableColumns count="8">
    <tableColumn id="1" name="Level" dataDxfId="36"/>
    <tableColumn id="2" name="Min Value" dataDxfId="35"/>
    <tableColumn id="5" name="PiM Tax Modifier" dataDxfId="34"/>
    <tableColumn id="6" name="Research Modifier" dataDxfId="33"/>
    <tableColumn id="3" name="Effects" dataDxfId="32"/>
    <tableColumn id="8" name="Description" dataDxfId="31"/>
    <tableColumn id="4" name="Population growth modifier" dataDxfId="30"/>
    <tableColumn id="9" name="Population die-off modifier" dataDxfId="29"/>
  </tableColumns>
  <tableStyleInfo name="TableStyleMedium20" showFirstColumn="0" showLastColumn="0" showRowStripes="1" showColumnStripes="0"/>
</table>
</file>

<file path=xl/tables/table5.xml><?xml version="1.0" encoding="utf-8"?>
<table xmlns="http://schemas.openxmlformats.org/spreadsheetml/2006/main" id="7" name="Table38" displayName="Table38" ref="B6:O30" totalsRowShown="0" headerRowDxfId="28">
  <autoFilter ref="B6:O30"/>
  <tableColumns count="14">
    <tableColumn id="1" name="Trade Good / Service" dataDxfId="27">
      <calculatedColumnFormula>'Trade goods'!B11</calculatedColumnFormula>
    </tableColumn>
    <tableColumn id="2" name="Base Consumption per PiM per Cycle" dataDxfId="26"/>
    <tableColumn id="3" name="Death-spiral" dataDxfId="25"/>
    <tableColumn id="4" name="Abysmal" dataDxfId="24"/>
    <tableColumn id="5" name="Poverty stricken" dataDxfId="23"/>
    <tableColumn id="6" name="Subsistence" dataDxfId="22"/>
    <tableColumn id="7" name="Standard" dataDxfId="21"/>
    <tableColumn id="8" name="Abundant" dataDxfId="20"/>
    <tableColumn id="9" name="Luxurious" dataDxfId="19"/>
    <tableColumn id="10" name="Post-Scarcity" dataDxfId="18"/>
    <tableColumn id="11" name="Post-Luxury" dataDxfId="17"/>
    <tableColumn id="12" name="Decadent" dataDxfId="16"/>
    <tableColumn id="13" name="Post-Decadent" dataDxfId="15"/>
    <tableColumn id="14" name="Note" dataDxfId="14"/>
  </tableColumns>
  <tableStyleInfo name="TableStyleMedium20" showFirstColumn="0" showLastColumn="0" showRowStripes="1" showColumnStripes="0"/>
</table>
</file>

<file path=xl/tables/table6.xml><?xml version="1.0" encoding="utf-8"?>
<table xmlns="http://schemas.openxmlformats.org/spreadsheetml/2006/main" id="1" name="Table1" displayName="Table1" ref="B5:K8" totalsRowShown="0" headerRowDxfId="13" dataDxfId="11" headerRowBorderDxfId="12" tableBorderDxfId="10">
  <autoFilter ref="B5:K8"/>
  <tableColumns count="10">
    <tableColumn id="1" name="Megaproject" dataDxfId="9"/>
    <tableColumn id="2" name="Automatically trades SN-goods between all planets in the system._x000a_Requires High Tech to build._x000a_Very low upkeep cost of High Tech." dataDxfId="8"/>
    <tableColumn id="3" name="IndL" dataDxfId="7"/>
    <tableColumn id="4" name="Minimum industry level" dataDxfId="6">
      <calculatedColumnFormula>VLOOKUP(D6,Table39[],2,FALSE)</calculatedColumnFormula>
    </tableColumn>
    <tableColumn id="5" name="Labour (PiM)" dataDxfId="5"/>
    <tableColumn id="7" name="Cost (Work)" dataDxfId="4"/>
    <tableColumn id="8" name="Cost (Materials)" dataDxfId="3"/>
    <tableColumn id="9" name="Cost (Other)" dataDxfId="2"/>
    <tableColumn id="10" name="Upkeep (per annum)" dataDxfId="1"/>
    <tableColumn id="11" name="Additional Information" dataDxfId="0"/>
  </tableColumns>
  <tableStyleInfo name="TableStyleMedium20" showFirstColumn="0" showLastColumn="0" showRowStripes="1" showColumnStripes="0"/>
</table>
</file>

<file path=xl/tables/table7.xml><?xml version="1.0" encoding="utf-8"?>
<table xmlns="http://schemas.openxmlformats.org/spreadsheetml/2006/main" id="2" name="Table2" displayName="Table2" ref="B3:E20" totalsRowShown="0">
  <autoFilter ref="B3:E20"/>
  <sortState ref="B4:E20">
    <sortCondition ref="E2:E19"/>
  </sortState>
  <tableColumns count="4">
    <tableColumn id="1" name="Trade good "/>
    <tableColumn id="2" name="Column1"/>
    <tableColumn id="3" name="Type"/>
    <tableColumn id="4" name="Population Required (in million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
  <sheetViews>
    <sheetView workbookViewId="0">
      <selection activeCell="G17" sqref="G17"/>
    </sheetView>
  </sheetViews>
  <sheetFormatPr defaultRowHeight="15" x14ac:dyDescent="0.25"/>
  <cols>
    <col min="2" max="2" width="28.5703125" customWidth="1"/>
    <col min="3" max="3" width="13.140625" bestFit="1" customWidth="1"/>
    <col min="4" max="4" width="4.5703125" customWidth="1"/>
    <col min="5" max="5" width="24.42578125" customWidth="1"/>
    <col min="6" max="6" width="66.5703125" customWidth="1"/>
    <col min="7" max="7" width="83.140625" customWidth="1"/>
    <col min="8" max="8" width="13.42578125" customWidth="1"/>
  </cols>
  <sheetData>
    <row r="2" spans="2:8" x14ac:dyDescent="0.25">
      <c r="B2" s="4" t="s">
        <v>159</v>
      </c>
    </row>
    <row r="3" spans="2:8" x14ac:dyDescent="0.25">
      <c r="B3" t="s">
        <v>160</v>
      </c>
      <c r="C3" t="s">
        <v>161</v>
      </c>
    </row>
    <row r="4" spans="2:8" x14ac:dyDescent="0.25">
      <c r="B4" s="5" t="s">
        <v>122</v>
      </c>
      <c r="C4" s="6" t="s">
        <v>119</v>
      </c>
    </row>
    <row r="5" spans="2:8" x14ac:dyDescent="0.25">
      <c r="B5" s="5" t="s">
        <v>121</v>
      </c>
      <c r="C5" s="6" t="s">
        <v>120</v>
      </c>
    </row>
    <row r="6" spans="2:8" x14ac:dyDescent="0.25">
      <c r="B6" t="s">
        <v>162</v>
      </c>
      <c r="C6" t="s">
        <v>163</v>
      </c>
    </row>
    <row r="9" spans="2:8" x14ac:dyDescent="0.25">
      <c r="B9" t="s">
        <v>24</v>
      </c>
    </row>
    <row r="10" spans="2:8" ht="30" customHeight="1" x14ac:dyDescent="0.25">
      <c r="B10" t="s">
        <v>170</v>
      </c>
      <c r="C10" t="s">
        <v>1</v>
      </c>
      <c r="D10" t="s">
        <v>137</v>
      </c>
      <c r="E10" s="3" t="s">
        <v>45</v>
      </c>
      <c r="F10" t="s">
        <v>30</v>
      </c>
      <c r="G10" t="s">
        <v>118</v>
      </c>
      <c r="H10" t="s">
        <v>193</v>
      </c>
    </row>
    <row r="11" spans="2:8" ht="45" x14ac:dyDescent="0.25">
      <c r="B11" s="1" t="s">
        <v>29</v>
      </c>
      <c r="C11" s="1" t="s">
        <v>47</v>
      </c>
      <c r="D11" s="1">
        <v>0</v>
      </c>
      <c r="E11" s="8" t="str">
        <f>VLOOKUP(Table25[[#This Row],[IL]],Table39[],2,FALSE)</f>
        <v>Non existent</v>
      </c>
      <c r="F11" s="2"/>
      <c r="G11" s="2" t="s">
        <v>291</v>
      </c>
      <c r="H11" s="1" t="s">
        <v>194</v>
      </c>
    </row>
    <row r="12" spans="2:8" ht="30" customHeight="1" x14ac:dyDescent="0.25">
      <c r="B12" s="1" t="s">
        <v>31</v>
      </c>
      <c r="C12" s="1" t="s">
        <v>47</v>
      </c>
      <c r="D12" s="1">
        <v>1</v>
      </c>
      <c r="E12" s="8" t="str">
        <f>VLOOKUP(Table25[[#This Row],[IL]],Table39[],2,FALSE)</f>
        <v>Primary sector only</v>
      </c>
      <c r="F12" s="2"/>
      <c r="G12" s="2" t="s">
        <v>190</v>
      </c>
      <c r="H12" s="1" t="s">
        <v>199</v>
      </c>
    </row>
    <row r="13" spans="2:8" ht="30" customHeight="1" x14ac:dyDescent="0.25">
      <c r="B13" s="1" t="s">
        <v>32</v>
      </c>
      <c r="C13" s="1" t="s">
        <v>47</v>
      </c>
      <c r="D13" s="1">
        <v>1</v>
      </c>
      <c r="E13" s="8" t="str">
        <f>VLOOKUP(Table25[[#This Row],[IL]],Table39[],2,FALSE)</f>
        <v>Primary sector only</v>
      </c>
      <c r="F13" s="2"/>
      <c r="G13" s="2" t="s">
        <v>34</v>
      </c>
      <c r="H13" s="1" t="s">
        <v>200</v>
      </c>
    </row>
    <row r="14" spans="2:8" ht="30" customHeight="1" x14ac:dyDescent="0.25">
      <c r="B14" s="1" t="s">
        <v>179</v>
      </c>
      <c r="C14" s="1" t="s">
        <v>47</v>
      </c>
      <c r="D14" s="1">
        <v>0</v>
      </c>
      <c r="E14" s="8" t="str">
        <f>VLOOKUP(Table25[[#This Row],[IL]],Table39[],2,FALSE)</f>
        <v>Non existent</v>
      </c>
      <c r="F14" s="2"/>
      <c r="G14" s="2" t="s">
        <v>180</v>
      </c>
      <c r="H14" s="1" t="s">
        <v>195</v>
      </c>
    </row>
    <row r="15" spans="2:8" ht="30" customHeight="1" x14ac:dyDescent="0.25">
      <c r="B15" s="1" t="s">
        <v>36</v>
      </c>
      <c r="C15" s="1" t="s">
        <v>47</v>
      </c>
      <c r="D15" s="1">
        <v>2</v>
      </c>
      <c r="E15" s="8" t="str">
        <f>VLOOKUP(Table25[[#This Row],[IL]],Table39[],2,FALSE)</f>
        <v>Manufacturing</v>
      </c>
      <c r="F15" s="2"/>
      <c r="G15" s="2" t="s">
        <v>48</v>
      </c>
      <c r="H15" s="1" t="s">
        <v>201</v>
      </c>
    </row>
    <row r="16" spans="2:8" ht="30" customHeight="1" x14ac:dyDescent="0.25">
      <c r="B16" s="1" t="s">
        <v>153</v>
      </c>
      <c r="C16" s="1" t="s">
        <v>47</v>
      </c>
      <c r="D16" s="1">
        <v>2</v>
      </c>
      <c r="E16" s="8" t="str">
        <f>VLOOKUP(Table25[[#This Row],[IL]],Table39[],2,FALSE)</f>
        <v>Manufacturing</v>
      </c>
      <c r="F16" s="2"/>
      <c r="G16" s="2" t="s">
        <v>154</v>
      </c>
      <c r="H16" s="1" t="s">
        <v>196</v>
      </c>
    </row>
    <row r="17" spans="2:8" ht="30" customHeight="1" x14ac:dyDescent="0.25">
      <c r="B17" s="1" t="s">
        <v>35</v>
      </c>
      <c r="C17" s="1" t="s">
        <v>47</v>
      </c>
      <c r="D17" s="1">
        <v>2</v>
      </c>
      <c r="E17" s="8" t="str">
        <f>VLOOKUP(Table25[[#This Row],[IL]],Table39[],2,FALSE)</f>
        <v>Manufacturing</v>
      </c>
      <c r="F17" s="2" t="s">
        <v>215</v>
      </c>
      <c r="G17" s="2" t="s">
        <v>156</v>
      </c>
      <c r="H17" s="1" t="s">
        <v>197</v>
      </c>
    </row>
    <row r="18" spans="2:8" ht="75" x14ac:dyDescent="0.25">
      <c r="B18" s="1" t="s">
        <v>223</v>
      </c>
      <c r="C18" s="1" t="s">
        <v>47</v>
      </c>
      <c r="D18" s="1">
        <v>3</v>
      </c>
      <c r="E18" s="8" t="str">
        <f>VLOOKUP(Table25[[#This Row],[IL]],Table39[],2,FALSE)</f>
        <v>Full Industry</v>
      </c>
      <c r="F18" s="2" t="s">
        <v>328</v>
      </c>
      <c r="G18" s="2" t="s">
        <v>225</v>
      </c>
      <c r="H18" s="1" t="s">
        <v>224</v>
      </c>
    </row>
    <row r="19" spans="2:8" ht="30" customHeight="1" x14ac:dyDescent="0.25">
      <c r="B19" s="1" t="s">
        <v>37</v>
      </c>
      <c r="C19" s="1" t="s">
        <v>47</v>
      </c>
      <c r="D19" s="1">
        <v>3</v>
      </c>
      <c r="E19" s="8" t="str">
        <f>VLOOKUP(Table25[[#This Row],[IL]],Table39[],2,FALSE)</f>
        <v>Full Industry</v>
      </c>
      <c r="F19" s="2" t="s">
        <v>221</v>
      </c>
      <c r="G19" s="2" t="s">
        <v>49</v>
      </c>
      <c r="H19" s="1" t="s">
        <v>198</v>
      </c>
    </row>
    <row r="20" spans="2:8" ht="30" customHeight="1" x14ac:dyDescent="0.25">
      <c r="B20" s="1" t="s">
        <v>46</v>
      </c>
      <c r="C20" s="1" t="s">
        <v>47</v>
      </c>
      <c r="D20" s="1">
        <v>4</v>
      </c>
      <c r="E20" s="8" t="str">
        <f>VLOOKUP(Table25[[#This Row],[IL]],Table39[],2,FALSE)</f>
        <v>High technology</v>
      </c>
      <c r="F20" s="2"/>
      <c r="G20" s="1"/>
      <c r="H20" s="1" t="s">
        <v>204</v>
      </c>
    </row>
    <row r="21" spans="2:8" ht="30" customHeight="1" x14ac:dyDescent="0.25">
      <c r="B21" s="1" t="s">
        <v>152</v>
      </c>
      <c r="C21" s="1" t="s">
        <v>47</v>
      </c>
      <c r="D21" s="1">
        <v>7</v>
      </c>
      <c r="E21" s="8" t="str">
        <f>VLOOKUP(Table25[[#This Row],[IL]],Table39[],2,FALSE)</f>
        <v>Forge-world</v>
      </c>
      <c r="F21" s="1"/>
      <c r="G21" s="1"/>
      <c r="H21" s="1" t="s">
        <v>202</v>
      </c>
    </row>
    <row r="22" spans="2:8" ht="30" customHeight="1" x14ac:dyDescent="0.25">
      <c r="B22" s="1" t="s">
        <v>146</v>
      </c>
      <c r="C22" s="1" t="s">
        <v>47</v>
      </c>
      <c r="D22" s="1">
        <v>10</v>
      </c>
      <c r="E22" s="8" t="str">
        <f>VLOOKUP(Table25[[#This Row],[IL]],Table39[],2,FALSE)</f>
        <v>Omega Forge-world</v>
      </c>
      <c r="F22" s="2"/>
      <c r="G22" s="1"/>
      <c r="H22" s="1" t="s">
        <v>203</v>
      </c>
    </row>
    <row r="23" spans="2:8" ht="30" customHeight="1" x14ac:dyDescent="0.25"/>
    <row r="28" spans="2:8" x14ac:dyDescent="0.25">
      <c r="B28" t="s">
        <v>191</v>
      </c>
    </row>
    <row r="29" spans="2:8" x14ac:dyDescent="0.25">
      <c r="B29" t="s">
        <v>192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3"/>
  <sheetViews>
    <sheetView tabSelected="1" topLeftCell="A4" workbookViewId="0">
      <selection activeCell="B16" sqref="B16"/>
    </sheetView>
  </sheetViews>
  <sheetFormatPr defaultRowHeight="15" x14ac:dyDescent="0.25"/>
  <cols>
    <col min="2" max="2" width="31.85546875" customWidth="1"/>
    <col min="3" max="3" width="10.85546875" customWidth="1"/>
    <col min="4" max="4" width="6.7109375" customWidth="1"/>
    <col min="5" max="5" width="22.42578125" customWidth="1"/>
    <col min="6" max="6" width="19.5703125" customWidth="1"/>
    <col min="7" max="7" width="76.7109375" customWidth="1"/>
    <col min="8" max="17" width="10.7109375" customWidth="1"/>
    <col min="18" max="18" width="12" customWidth="1"/>
    <col min="19" max="19" width="10.42578125" customWidth="1"/>
    <col min="20" max="20" width="11.42578125" customWidth="1"/>
    <col min="21" max="21" width="11.7109375" customWidth="1"/>
    <col min="22" max="22" width="27.7109375" customWidth="1"/>
    <col min="23" max="23" width="65" customWidth="1"/>
    <col min="24" max="24" width="91.7109375" customWidth="1"/>
  </cols>
  <sheetData>
    <row r="1" spans="2:24" x14ac:dyDescent="0.25">
      <c r="B1" s="5"/>
      <c r="C1" s="5"/>
      <c r="D1" s="5"/>
      <c r="E1" s="5"/>
      <c r="F1" s="5"/>
    </row>
    <row r="2" spans="2:24" ht="20.25" thickBot="1" x14ac:dyDescent="0.35">
      <c r="B2" s="46" t="s">
        <v>147</v>
      </c>
      <c r="C2" s="46"/>
      <c r="D2" s="46"/>
      <c r="E2" s="46"/>
      <c r="F2" s="46"/>
    </row>
    <row r="3" spans="2:24" ht="15.75" thickTop="1" x14ac:dyDescent="0.25">
      <c r="B3" s="5" t="s">
        <v>187</v>
      </c>
      <c r="C3" s="5"/>
      <c r="D3" s="5"/>
      <c r="E3" s="5"/>
      <c r="F3" s="5"/>
    </row>
    <row r="4" spans="2:24" ht="30" customHeight="1" x14ac:dyDescent="0.25">
      <c r="B4" s="10" t="s">
        <v>186</v>
      </c>
      <c r="C4" s="47" t="s">
        <v>272</v>
      </c>
      <c r="D4" s="47"/>
      <c r="E4" s="47"/>
      <c r="F4" s="47"/>
      <c r="G4" s="47"/>
      <c r="H4" s="47"/>
      <c r="I4" s="47"/>
      <c r="J4" s="47"/>
      <c r="K4" s="47"/>
      <c r="L4" s="47"/>
      <c r="M4" s="47"/>
      <c r="N4" s="47"/>
    </row>
    <row r="5" spans="2:24" ht="15" customHeight="1" x14ac:dyDescent="0.25">
      <c r="B5" s="10" t="s">
        <v>188</v>
      </c>
      <c r="C5" s="47" t="s">
        <v>189</v>
      </c>
      <c r="D5" s="47"/>
      <c r="E5" s="47"/>
      <c r="F5" s="47"/>
      <c r="G5" s="47"/>
      <c r="H5" s="47"/>
      <c r="I5" s="47"/>
      <c r="J5" s="47"/>
      <c r="K5" s="47"/>
      <c r="L5" s="47"/>
      <c r="M5" s="47"/>
      <c r="N5" s="47"/>
    </row>
    <row r="6" spans="2:24" ht="30" customHeight="1" x14ac:dyDescent="0.25">
      <c r="B6" s="10" t="s">
        <v>205</v>
      </c>
      <c r="C6" s="47" t="s">
        <v>206</v>
      </c>
      <c r="D6" s="47"/>
      <c r="E6" s="47"/>
      <c r="F6" s="47"/>
      <c r="G6" s="47"/>
      <c r="H6" s="47"/>
      <c r="I6" s="47"/>
      <c r="J6" s="47"/>
      <c r="K6" s="47"/>
      <c r="L6" s="47"/>
      <c r="M6" s="47"/>
      <c r="N6" s="47"/>
    </row>
    <row r="7" spans="2:24" ht="30" customHeight="1" x14ac:dyDescent="0.25">
      <c r="B7" s="10" t="s">
        <v>217</v>
      </c>
      <c r="C7" s="47" t="s">
        <v>218</v>
      </c>
      <c r="D7" s="47"/>
      <c r="E7" s="47"/>
      <c r="F7" s="47"/>
      <c r="G7" s="47"/>
      <c r="H7" s="47"/>
      <c r="I7" s="47"/>
      <c r="J7" s="47"/>
      <c r="K7" s="47"/>
      <c r="L7" s="47"/>
      <c r="M7" s="47"/>
      <c r="N7" s="47"/>
    </row>
    <row r="8" spans="2:24" x14ac:dyDescent="0.25">
      <c r="B8" s="5"/>
      <c r="C8" s="5"/>
      <c r="D8" s="5"/>
      <c r="E8" s="5"/>
      <c r="F8" s="5"/>
    </row>
    <row r="9" spans="2:24" x14ac:dyDescent="0.25">
      <c r="B9" s="5"/>
      <c r="C9" s="5"/>
      <c r="D9" s="5"/>
      <c r="E9" s="5"/>
      <c r="F9" s="5"/>
      <c r="H9" s="48" t="s">
        <v>207</v>
      </c>
      <c r="I9" s="48"/>
      <c r="J9" s="48"/>
      <c r="K9" s="48"/>
      <c r="L9" s="48"/>
      <c r="M9" s="48"/>
      <c r="N9" s="48"/>
      <c r="O9" s="48"/>
      <c r="P9" s="48"/>
      <c r="Q9" s="48"/>
    </row>
    <row r="10" spans="2:24" ht="30" customHeight="1" x14ac:dyDescent="0.25">
      <c r="B10" t="s">
        <v>169</v>
      </c>
      <c r="C10" t="s">
        <v>1</v>
      </c>
      <c r="D10" t="s">
        <v>260</v>
      </c>
      <c r="E10" s="3" t="s">
        <v>45</v>
      </c>
      <c r="F10" t="s">
        <v>38</v>
      </c>
      <c r="G10" t="s">
        <v>30</v>
      </c>
      <c r="H10" t="s">
        <v>171</v>
      </c>
      <c r="I10" t="s">
        <v>172</v>
      </c>
      <c r="J10" t="s">
        <v>173</v>
      </c>
      <c r="K10" t="s">
        <v>174</v>
      </c>
      <c r="L10" t="s">
        <v>175</v>
      </c>
      <c r="M10" t="s">
        <v>176</v>
      </c>
      <c r="N10" t="s">
        <v>177</v>
      </c>
      <c r="O10" t="s">
        <v>178</v>
      </c>
      <c r="P10" t="s">
        <v>181</v>
      </c>
      <c r="Q10" t="s">
        <v>182</v>
      </c>
      <c r="R10" s="3" t="s">
        <v>183</v>
      </c>
      <c r="S10" s="3" t="s">
        <v>184</v>
      </c>
      <c r="T10" s="3" t="s">
        <v>247</v>
      </c>
      <c r="U10" s="3" t="s">
        <v>248</v>
      </c>
      <c r="V10" t="s">
        <v>249</v>
      </c>
      <c r="W10" t="s">
        <v>185</v>
      </c>
      <c r="X10" t="s">
        <v>210</v>
      </c>
    </row>
    <row r="11" spans="2:24" ht="30" customHeight="1" x14ac:dyDescent="0.25">
      <c r="B11" s="1" t="s">
        <v>139</v>
      </c>
      <c r="C11" s="1" t="s">
        <v>155</v>
      </c>
      <c r="D11" s="1">
        <v>0</v>
      </c>
      <c r="E11" s="8" t="str">
        <f>VLOOKUP(Table2567[[#This Row],[IndL]],Table39[],2,FALSE)</f>
        <v>Non existent</v>
      </c>
      <c r="F11" s="2"/>
      <c r="G11" s="2" t="s">
        <v>222</v>
      </c>
      <c r="H11" s="1" t="str">
        <f>'Trade goods'!H11</f>
        <v>TG_SUST</v>
      </c>
      <c r="I11" s="23">
        <v>18</v>
      </c>
      <c r="J11" s="1"/>
      <c r="K11" s="23"/>
      <c r="L11" s="1"/>
      <c r="M11" s="23"/>
      <c r="N11" s="1"/>
      <c r="O11" s="23"/>
      <c r="P11" s="1"/>
      <c r="Q11" s="23"/>
      <c r="R11" s="23">
        <v>0.05</v>
      </c>
      <c r="S11" s="23">
        <v>10</v>
      </c>
      <c r="T11" s="24">
        <v>1000</v>
      </c>
      <c r="U11" s="24">
        <v>10</v>
      </c>
      <c r="V11" s="2" t="s">
        <v>246</v>
      </c>
      <c r="W11" s="2" t="s">
        <v>208</v>
      </c>
      <c r="X11" s="2"/>
    </row>
    <row r="12" spans="2:24" ht="45" customHeight="1" x14ac:dyDescent="0.25">
      <c r="B12" s="1" t="s">
        <v>140</v>
      </c>
      <c r="C12" s="1" t="s">
        <v>155</v>
      </c>
      <c r="D12" s="1">
        <v>1</v>
      </c>
      <c r="E12" s="8" t="str">
        <f>VLOOKUP(Table2567[[#This Row],[IndL]],Table39[],2,FALSE)</f>
        <v>Primary sector only</v>
      </c>
      <c r="F12" s="2"/>
      <c r="G12" s="2" t="s">
        <v>292</v>
      </c>
      <c r="H12" s="1" t="str">
        <f>'Trade goods'!H12</f>
        <v>TG_NELC</v>
      </c>
      <c r="I12" s="23">
        <v>5</v>
      </c>
      <c r="J12" s="1" t="str">
        <f>'Trade goods'!H13</f>
        <v>TG_NELR</v>
      </c>
      <c r="K12" s="23">
        <v>0.5</v>
      </c>
      <c r="L12" s="1"/>
      <c r="M12" s="23"/>
      <c r="N12" s="1"/>
      <c r="O12" s="23"/>
      <c r="P12" s="1"/>
      <c r="Q12" s="23"/>
      <c r="R12" s="23">
        <v>0.05</v>
      </c>
      <c r="S12" s="23">
        <v>10</v>
      </c>
      <c r="T12" s="24">
        <v>5000</v>
      </c>
      <c r="U12" s="24">
        <v>60</v>
      </c>
      <c r="V12" s="2" t="s">
        <v>245</v>
      </c>
      <c r="W12" s="2" t="s">
        <v>288</v>
      </c>
      <c r="X12" s="2"/>
    </row>
    <row r="13" spans="2:24" ht="30" customHeight="1" x14ac:dyDescent="0.25">
      <c r="B13" s="1" t="s">
        <v>141</v>
      </c>
      <c r="C13" s="1" t="s">
        <v>155</v>
      </c>
      <c r="D13" s="1">
        <v>3</v>
      </c>
      <c r="E13" s="8" t="str">
        <f>VLOOKUP(Table2567[[#This Row],[IndL]],Table39[],2,FALSE)</f>
        <v>Full Industry</v>
      </c>
      <c r="F13" s="2"/>
      <c r="G13" s="2" t="s">
        <v>209</v>
      </c>
      <c r="H13" s="1" t="str">
        <f>'Trade goods'!H12</f>
        <v>TG_NELC</v>
      </c>
      <c r="I13" s="23">
        <v>0.98</v>
      </c>
      <c r="J13" s="1" t="str">
        <f>'Trade goods'!H13</f>
        <v>TG_NELR</v>
      </c>
      <c r="K13" s="23">
        <v>0.02</v>
      </c>
      <c r="L13" s="1" t="str">
        <f>'Trade goods'!H14</f>
        <v>TG_WAST</v>
      </c>
      <c r="M13" s="23">
        <v>-1</v>
      </c>
      <c r="N13" s="1"/>
      <c r="O13" s="23"/>
      <c r="P13" s="1"/>
      <c r="Q13" s="23"/>
      <c r="R13" s="23">
        <v>0.25</v>
      </c>
      <c r="S13" s="23">
        <v>50</v>
      </c>
      <c r="T13" s="24">
        <v>20000</v>
      </c>
      <c r="U13" s="24">
        <v>300</v>
      </c>
      <c r="V13" s="2" t="s">
        <v>244</v>
      </c>
      <c r="W13" s="2"/>
      <c r="X13" s="2" t="s">
        <v>211</v>
      </c>
    </row>
    <row r="14" spans="2:24" ht="30" customHeight="1" x14ac:dyDescent="0.25">
      <c r="B14" s="1" t="s">
        <v>142</v>
      </c>
      <c r="C14" s="1" t="s">
        <v>155</v>
      </c>
      <c r="D14" s="1">
        <v>2</v>
      </c>
      <c r="E14" s="8" t="str">
        <f>VLOOKUP(Table2567[[#This Row],[IndL]],Table39[],2,FALSE)</f>
        <v>Manufacturing</v>
      </c>
      <c r="F14" s="2"/>
      <c r="G14" s="2"/>
      <c r="H14" s="1" t="str">
        <f>'Trade goods'!H15</f>
        <v>TG_MATR</v>
      </c>
      <c r="I14" s="23">
        <v>5</v>
      </c>
      <c r="J14" s="1" t="str">
        <f>'Trade goods'!H12</f>
        <v>TG_NELC</v>
      </c>
      <c r="K14" s="23">
        <v>-4.9000000000000004</v>
      </c>
      <c r="L14" s="1" t="str">
        <f>'Trade goods'!H13</f>
        <v>TG_NELR</v>
      </c>
      <c r="M14" s="23">
        <v>-0.1</v>
      </c>
      <c r="N14" s="1" t="str">
        <f>'Trade goods'!H11</f>
        <v>TG_SUST</v>
      </c>
      <c r="O14" s="23">
        <v>-0.5</v>
      </c>
      <c r="P14" s="1"/>
      <c r="Q14" s="23"/>
      <c r="R14" s="23">
        <v>0.05</v>
      </c>
      <c r="S14" s="23">
        <v>5</v>
      </c>
      <c r="T14" s="24">
        <v>1000</v>
      </c>
      <c r="U14" s="24">
        <v>20</v>
      </c>
      <c r="V14" s="2" t="s">
        <v>241</v>
      </c>
      <c r="W14" s="2"/>
      <c r="X14" s="2"/>
    </row>
    <row r="15" spans="2:24" ht="30" customHeight="1" x14ac:dyDescent="0.25">
      <c r="B15" s="1" t="s">
        <v>143</v>
      </c>
      <c r="C15" s="1" t="s">
        <v>155</v>
      </c>
      <c r="D15" s="1">
        <v>2</v>
      </c>
      <c r="E15" s="8" t="str">
        <f>VLOOKUP(Table2567[[#This Row],[IndL]],Table39[],2,FALSE)</f>
        <v>Manufacturing</v>
      </c>
      <c r="F15" s="2"/>
      <c r="G15" s="2"/>
      <c r="H15" s="1" t="str">
        <f>'Trade goods'!H16</f>
        <v>TG_TECH</v>
      </c>
      <c r="I15" s="23">
        <v>1</v>
      </c>
      <c r="J15" s="1" t="str">
        <f>'Trade goods'!H15</f>
        <v>TG_MATR</v>
      </c>
      <c r="K15" s="23">
        <v>-1</v>
      </c>
      <c r="L15" s="1"/>
      <c r="M15" s="23"/>
      <c r="N15" s="1"/>
      <c r="O15" s="23"/>
      <c r="P15" s="1"/>
      <c r="Q15" s="23"/>
      <c r="R15" s="23">
        <v>0.05</v>
      </c>
      <c r="S15" s="23">
        <v>20</v>
      </c>
      <c r="T15" s="24">
        <v>1000</v>
      </c>
      <c r="U15" s="24">
        <v>60</v>
      </c>
      <c r="V15" s="2" t="s">
        <v>243</v>
      </c>
      <c r="W15" s="2"/>
      <c r="X15" s="2"/>
    </row>
    <row r="16" spans="2:24" ht="30" customHeight="1" x14ac:dyDescent="0.25">
      <c r="B16" s="1" t="s">
        <v>144</v>
      </c>
      <c r="C16" s="1" t="s">
        <v>155</v>
      </c>
      <c r="D16" s="1">
        <v>2</v>
      </c>
      <c r="E16" s="8" t="str">
        <f>VLOOKUP(Table2567[[#This Row],[IndL]],Table39[],2,FALSE)</f>
        <v>Manufacturing</v>
      </c>
      <c r="F16" s="2"/>
      <c r="G16" s="2"/>
      <c r="H16" s="1" t="str">
        <f>'Trade goods'!H17</f>
        <v>TG_CONS</v>
      </c>
      <c r="I16" s="23">
        <v>1</v>
      </c>
      <c r="J16" s="1" t="str">
        <f>Table25[[#This Row],[Internal Name]]</f>
        <v>TG_TECH</v>
      </c>
      <c r="K16" s="23">
        <v>-0.5</v>
      </c>
      <c r="L16" s="1" t="str">
        <f>'Trade goods'!H15</f>
        <v>TG_MATR</v>
      </c>
      <c r="M16" s="23">
        <v>-0.5</v>
      </c>
      <c r="N16" s="1"/>
      <c r="O16" s="23"/>
      <c r="P16" s="1"/>
      <c r="Q16" s="23"/>
      <c r="R16" s="23">
        <v>0.05</v>
      </c>
      <c r="S16" s="23">
        <v>20</v>
      </c>
      <c r="T16" s="24">
        <v>1000</v>
      </c>
      <c r="U16" s="24">
        <v>30</v>
      </c>
      <c r="V16" s="2" t="s">
        <v>242</v>
      </c>
      <c r="W16" s="2"/>
      <c r="X16" s="2"/>
    </row>
    <row r="17" spans="2:24" ht="30" customHeight="1" x14ac:dyDescent="0.25">
      <c r="B17" s="1" t="s">
        <v>145</v>
      </c>
      <c r="C17" s="1" t="s">
        <v>155</v>
      </c>
      <c r="D17" s="1">
        <v>3</v>
      </c>
      <c r="E17" s="8" t="str">
        <f>VLOOKUP(Table2567[[#This Row],[IndL]],Table39[],2,FALSE)</f>
        <v>Full Industry</v>
      </c>
      <c r="F17" s="2"/>
      <c r="G17" s="2"/>
      <c r="H17" s="1" t="str">
        <f>'Trade goods'!H19</f>
        <v>TG_LUXU</v>
      </c>
      <c r="I17" s="23">
        <v>1</v>
      </c>
      <c r="J17" s="1" t="str">
        <f>'Trade goods'!H15</f>
        <v>TG_MATR</v>
      </c>
      <c r="K17" s="23">
        <v>-0.46</v>
      </c>
      <c r="L17" s="1" t="str">
        <f>'Trade goods'!H13</f>
        <v>TG_NELR</v>
      </c>
      <c r="M17" s="23">
        <v>-0.04</v>
      </c>
      <c r="N17" s="1" t="str">
        <f>'Trade goods'!H11</f>
        <v>TG_SUST</v>
      </c>
      <c r="O17" s="23">
        <v>-0.5</v>
      </c>
      <c r="P17" s="1"/>
      <c r="Q17" s="23"/>
      <c r="R17" s="23">
        <v>0.2</v>
      </c>
      <c r="S17" s="23">
        <v>10</v>
      </c>
      <c r="T17" s="24">
        <v>1000</v>
      </c>
      <c r="U17" s="24">
        <v>20</v>
      </c>
      <c r="V17" s="2" t="s">
        <v>241</v>
      </c>
      <c r="W17" s="2"/>
      <c r="X17" s="2"/>
    </row>
    <row r="18" spans="2:24" ht="30" customHeight="1" x14ac:dyDescent="0.25">
      <c r="B18" s="1" t="s">
        <v>214</v>
      </c>
      <c r="C18" s="1" t="s">
        <v>155</v>
      </c>
      <c r="D18" s="1">
        <v>4</v>
      </c>
      <c r="E18" s="8" t="str">
        <f>VLOOKUP(Table2567[[#This Row],[IndL]],Table39[],2,FALSE)</f>
        <v>High technology</v>
      </c>
      <c r="F18" s="2"/>
      <c r="G18" s="2"/>
      <c r="H18" s="8" t="str">
        <f>'Trade goods'!H20</f>
        <v>TG_HTEC</v>
      </c>
      <c r="I18" s="16">
        <v>1</v>
      </c>
      <c r="J18" s="8" t="str">
        <f>'Trade goods'!H16</f>
        <v>TG_TECH</v>
      </c>
      <c r="K18" s="23">
        <v>-0.95</v>
      </c>
      <c r="L18" s="1" t="str">
        <f>'Trade goods'!H13</f>
        <v>TG_NELR</v>
      </c>
      <c r="M18" s="23">
        <v>-0.05</v>
      </c>
      <c r="N18" s="8" t="str">
        <f>'Trade goods'!H11</f>
        <v>TG_SUST</v>
      </c>
      <c r="O18" s="23">
        <v>-1</v>
      </c>
      <c r="P18" s="1"/>
      <c r="Q18" s="23"/>
      <c r="R18" s="23">
        <v>0.2</v>
      </c>
      <c r="S18" s="23">
        <v>10</v>
      </c>
      <c r="T18" s="24">
        <v>1000</v>
      </c>
      <c r="U18" s="24">
        <v>20</v>
      </c>
      <c r="V18" s="2" t="s">
        <v>241</v>
      </c>
      <c r="W18" s="2"/>
      <c r="X18" s="2"/>
    </row>
    <row r="19" spans="2:24" ht="30" customHeight="1" x14ac:dyDescent="0.25">
      <c r="B19" s="1" t="s">
        <v>212</v>
      </c>
      <c r="C19" s="1" t="s">
        <v>155</v>
      </c>
      <c r="D19" s="1">
        <v>7</v>
      </c>
      <c r="E19" s="8" t="str">
        <f>VLOOKUP(Table2567[[#This Row],[IndL]],Table39[],2,FALSE)</f>
        <v>Forge-world</v>
      </c>
      <c r="F19" s="2"/>
      <c r="G19" s="2"/>
      <c r="H19" s="8" t="str">
        <f>'Trade goods'!H21</f>
        <v>TG_FTEC</v>
      </c>
      <c r="I19" s="16">
        <v>1</v>
      </c>
      <c r="J19" s="8" t="str">
        <f>'Trade goods'!H20</f>
        <v>TG_HTEC</v>
      </c>
      <c r="K19" s="23">
        <v>-0.9</v>
      </c>
      <c r="L19" s="8" t="str">
        <f>'Trade goods'!H13</f>
        <v>TG_NELR</v>
      </c>
      <c r="M19" s="23">
        <v>-0.1</v>
      </c>
      <c r="N19" s="8" t="str">
        <f>'Trade goods'!H11</f>
        <v>TG_SUST</v>
      </c>
      <c r="O19" s="23">
        <v>-2</v>
      </c>
      <c r="P19" s="1"/>
      <c r="Q19" s="23"/>
      <c r="R19" s="23">
        <v>0.4</v>
      </c>
      <c r="S19" s="23">
        <v>10</v>
      </c>
      <c r="T19" s="24">
        <v>1000</v>
      </c>
      <c r="U19" s="24">
        <v>20</v>
      </c>
      <c r="V19" s="2" t="s">
        <v>240</v>
      </c>
      <c r="W19" s="2"/>
      <c r="X19" s="2"/>
    </row>
    <row r="20" spans="2:24" ht="30" customHeight="1" x14ac:dyDescent="0.25">
      <c r="B20" s="1" t="s">
        <v>213</v>
      </c>
      <c r="C20" s="1" t="s">
        <v>155</v>
      </c>
      <c r="D20" s="1">
        <v>10</v>
      </c>
      <c r="E20" s="8" t="str">
        <f>VLOOKUP(Table2567[[#This Row],[IndL]],Table39[],2,FALSE)</f>
        <v>Omega Forge-world</v>
      </c>
      <c r="F20" s="2"/>
      <c r="G20" s="2"/>
      <c r="H20" s="1" t="str">
        <f>'Trade goods'!H22</f>
        <v>TG_OTEC</v>
      </c>
      <c r="I20" s="23">
        <v>1</v>
      </c>
      <c r="J20" s="1" t="str">
        <f>'Trade goods'!H21</f>
        <v>TG_FTEC</v>
      </c>
      <c r="K20" s="23">
        <v>-0.8</v>
      </c>
      <c r="L20" s="8" t="str">
        <f>'Trade goods'!H13</f>
        <v>TG_NELR</v>
      </c>
      <c r="M20" s="23">
        <v>-0.2</v>
      </c>
      <c r="N20" s="1" t="str">
        <f>'Trade goods'!H11</f>
        <v>TG_SUST</v>
      </c>
      <c r="O20" s="23">
        <v>-5</v>
      </c>
      <c r="P20" s="1"/>
      <c r="Q20" s="23"/>
      <c r="R20" s="23">
        <v>0.6</v>
      </c>
      <c r="S20" s="23">
        <v>10</v>
      </c>
      <c r="T20" s="24">
        <v>1000</v>
      </c>
      <c r="U20" s="24">
        <v>20</v>
      </c>
      <c r="V20" s="2" t="s">
        <v>239</v>
      </c>
      <c r="W20" s="2"/>
      <c r="X20" s="2"/>
    </row>
    <row r="21" spans="2:24" ht="30" customHeight="1" x14ac:dyDescent="0.25">
      <c r="B21" s="1" t="s">
        <v>226</v>
      </c>
      <c r="C21" s="1" t="s">
        <v>26</v>
      </c>
      <c r="D21" s="1">
        <v>3</v>
      </c>
      <c r="E21" s="8" t="str">
        <f>VLOOKUP(Table2567[[#This Row],[IndL]],Table39[],2,FALSE)</f>
        <v>Full Industry</v>
      </c>
      <c r="F21" s="2"/>
      <c r="G21" s="2"/>
      <c r="H21" s="8" t="str">
        <f>'Trade goods'!H18</f>
        <v>TG_ARTI</v>
      </c>
      <c r="I21" s="16">
        <v>1</v>
      </c>
      <c r="J21" s="8" t="str">
        <f>'Trade goods'!H13</f>
        <v>TG_NELR</v>
      </c>
      <c r="K21" s="23">
        <v>-0.2</v>
      </c>
      <c r="L21" s="8" t="str">
        <f>'Trade goods'!H15</f>
        <v>TG_MATR</v>
      </c>
      <c r="M21" s="23">
        <v>-0.2</v>
      </c>
      <c r="N21" s="8" t="str">
        <f>'Trade goods'!H11</f>
        <v>TG_SUST</v>
      </c>
      <c r="O21" s="23">
        <v>-0.6</v>
      </c>
      <c r="P21" s="1"/>
      <c r="Q21" s="23"/>
      <c r="R21" s="23">
        <v>20</v>
      </c>
      <c r="S21" s="23">
        <v>1</v>
      </c>
      <c r="T21" s="24">
        <v>100000</v>
      </c>
      <c r="U21" s="24">
        <v>20</v>
      </c>
      <c r="V21" s="2" t="s">
        <v>238</v>
      </c>
      <c r="W21" s="2"/>
      <c r="X21" s="2"/>
    </row>
    <row r="22" spans="2:24" ht="30" customHeight="1" x14ac:dyDescent="0.25">
      <c r="B22" s="1" t="s">
        <v>138</v>
      </c>
      <c r="C22" s="1" t="s">
        <v>26</v>
      </c>
      <c r="D22" s="1">
        <v>0</v>
      </c>
      <c r="E22" s="8" t="str">
        <f>VLOOKUP(Table2567[[#This Row],[IndL]],Table39[],2,FALSE)</f>
        <v>Non existent</v>
      </c>
      <c r="F22" s="2"/>
      <c r="G22" s="2" t="s">
        <v>151</v>
      </c>
      <c r="H22" s="1"/>
      <c r="I22" s="23"/>
      <c r="J22" s="1"/>
      <c r="K22" s="23"/>
      <c r="L22" s="1"/>
      <c r="M22" s="23"/>
      <c r="N22" s="1"/>
      <c r="O22" s="23"/>
      <c r="P22" s="1"/>
      <c r="Q22" s="23"/>
      <c r="R22" s="23"/>
      <c r="S22" s="23"/>
      <c r="T22" s="24"/>
      <c r="U22" s="24"/>
      <c r="V22" s="2"/>
      <c r="W22" s="2"/>
      <c r="X22" s="2"/>
    </row>
    <row r="23" spans="2:24" ht="30" customHeight="1" x14ac:dyDescent="0.25">
      <c r="B23" s="1" t="s">
        <v>28</v>
      </c>
      <c r="C23" s="1" t="s">
        <v>26</v>
      </c>
      <c r="D23" s="1">
        <v>3</v>
      </c>
      <c r="E23" s="8" t="str">
        <f>VLOOKUP(Table2567[[#This Row],[IndL]],Table39[],2,FALSE)</f>
        <v>Full Industry</v>
      </c>
      <c r="F23" s="2"/>
      <c r="G23" s="2" t="s">
        <v>43</v>
      </c>
      <c r="H23" s="1"/>
      <c r="I23" s="23"/>
      <c r="J23" s="1"/>
      <c r="K23" s="23"/>
      <c r="L23" s="1"/>
      <c r="M23" s="23"/>
      <c r="N23" s="1"/>
      <c r="O23" s="23"/>
      <c r="P23" s="1"/>
      <c r="Q23" s="23"/>
      <c r="R23" s="23"/>
      <c r="S23" s="23"/>
      <c r="T23" s="24"/>
      <c r="U23" s="24"/>
      <c r="V23" s="2"/>
      <c r="W23" s="2"/>
      <c r="X23" s="2"/>
    </row>
    <row r="24" spans="2:24" ht="30" customHeight="1" x14ac:dyDescent="0.25">
      <c r="B24" s="1" t="s">
        <v>33</v>
      </c>
      <c r="C24" s="1" t="s">
        <v>26</v>
      </c>
      <c r="D24" s="1">
        <v>3</v>
      </c>
      <c r="E24" s="8" t="str">
        <f>VLOOKUP(Table2567[[#This Row],[IndL]],Table39[],2,FALSE)</f>
        <v>Full Industry</v>
      </c>
      <c r="F24" s="2"/>
      <c r="G24" s="2" t="s">
        <v>44</v>
      </c>
      <c r="H24" s="1"/>
      <c r="I24" s="23"/>
      <c r="J24" s="1"/>
      <c r="K24" s="23"/>
      <c r="L24" s="1"/>
      <c r="M24" s="23"/>
      <c r="N24" s="1"/>
      <c r="O24" s="23"/>
      <c r="P24" s="1"/>
      <c r="Q24" s="23"/>
      <c r="R24" s="23"/>
      <c r="S24" s="23"/>
      <c r="T24" s="24"/>
      <c r="U24" s="24"/>
      <c r="V24" s="2"/>
      <c r="W24" s="2"/>
      <c r="X24" s="2"/>
    </row>
    <row r="25" spans="2:24" ht="30" customHeight="1" x14ac:dyDescent="0.25">
      <c r="B25" s="1" t="s">
        <v>227</v>
      </c>
      <c r="C25" s="1" t="s">
        <v>26</v>
      </c>
      <c r="D25" s="1">
        <v>3</v>
      </c>
      <c r="E25" s="8" t="str">
        <f>VLOOKUP(Table2567[[#This Row],[IndL]],Table39[],2,FALSE)</f>
        <v>Full Industry</v>
      </c>
      <c r="F25" s="2"/>
      <c r="G25" s="2" t="s">
        <v>228</v>
      </c>
      <c r="H25" s="1"/>
      <c r="I25" s="23"/>
      <c r="J25" s="1"/>
      <c r="K25" s="23"/>
      <c r="L25" s="1"/>
      <c r="M25" s="23"/>
      <c r="N25" s="1"/>
      <c r="O25" s="23"/>
      <c r="P25" s="1"/>
      <c r="Q25" s="23"/>
      <c r="R25" s="23"/>
      <c r="S25" s="23"/>
      <c r="T25" s="24"/>
      <c r="U25" s="24"/>
      <c r="V25" s="2"/>
      <c r="W25" s="2"/>
      <c r="X25" s="2"/>
    </row>
    <row r="26" spans="2:24" ht="30" customHeight="1" x14ac:dyDescent="0.25">
      <c r="B26" s="1" t="s">
        <v>41</v>
      </c>
      <c r="C26" s="1" t="s">
        <v>26</v>
      </c>
      <c r="D26" s="1">
        <v>3</v>
      </c>
      <c r="E26" s="8" t="str">
        <f>VLOOKUP(Table2567[[#This Row],[IndL]],Table39[],2,FALSE)</f>
        <v>Full Industry</v>
      </c>
      <c r="F26" s="2"/>
      <c r="G26" s="2"/>
      <c r="H26" s="1"/>
      <c r="I26" s="23"/>
      <c r="J26" s="1"/>
      <c r="K26" s="23"/>
      <c r="L26" s="1"/>
      <c r="M26" s="23"/>
      <c r="N26" s="1"/>
      <c r="O26" s="23"/>
      <c r="P26" s="1"/>
      <c r="Q26" s="23"/>
      <c r="R26" s="23"/>
      <c r="S26" s="23"/>
      <c r="T26" s="24"/>
      <c r="U26" s="24"/>
      <c r="V26" s="2"/>
      <c r="W26" s="2" t="s">
        <v>230</v>
      </c>
      <c r="X26" s="2"/>
    </row>
    <row r="27" spans="2:24" ht="30" customHeight="1" x14ac:dyDescent="0.25">
      <c r="B27" s="1" t="s">
        <v>39</v>
      </c>
      <c r="C27" s="1" t="s">
        <v>26</v>
      </c>
      <c r="D27" s="1">
        <v>1</v>
      </c>
      <c r="E27" s="8" t="str">
        <f>VLOOKUP(Table2567[[#This Row],[IndL]],Table39[],2,FALSE)</f>
        <v>Primary sector only</v>
      </c>
      <c r="F27" s="2"/>
      <c r="G27" s="2" t="s">
        <v>40</v>
      </c>
      <c r="H27" s="1"/>
      <c r="I27" s="23">
        <v>1</v>
      </c>
      <c r="J27" s="1"/>
      <c r="K27" s="23"/>
      <c r="L27" s="1"/>
      <c r="M27" s="23"/>
      <c r="N27" s="1"/>
      <c r="O27" s="23"/>
      <c r="P27" s="1"/>
      <c r="Q27" s="23"/>
      <c r="R27" s="23">
        <v>0.2</v>
      </c>
      <c r="S27" s="23"/>
      <c r="T27" s="24"/>
      <c r="U27" s="24"/>
      <c r="V27" s="2"/>
      <c r="W27" s="2"/>
      <c r="X27" s="2"/>
    </row>
    <row r="28" spans="2:24" ht="30" customHeight="1" x14ac:dyDescent="0.25">
      <c r="B28" s="1" t="s">
        <v>27</v>
      </c>
      <c r="C28" s="1" t="s">
        <v>26</v>
      </c>
      <c r="D28" s="1">
        <v>1</v>
      </c>
      <c r="E28" s="8" t="str">
        <f>VLOOKUP(Table2567[[#This Row],[IndL]],Table39[],2,FALSE)</f>
        <v>Primary sector only</v>
      </c>
      <c r="F28" s="2"/>
      <c r="G28" s="2" t="s">
        <v>42</v>
      </c>
      <c r="H28" s="1"/>
      <c r="I28" s="23"/>
      <c r="J28" s="1"/>
      <c r="K28" s="23"/>
      <c r="L28" s="1"/>
      <c r="M28" s="23"/>
      <c r="N28" s="1"/>
      <c r="O28" s="23"/>
      <c r="P28" s="1"/>
      <c r="Q28" s="23"/>
      <c r="R28" s="23"/>
      <c r="S28" s="23"/>
      <c r="T28" s="24"/>
      <c r="U28" s="24"/>
      <c r="V28" s="2"/>
      <c r="W28" s="2"/>
      <c r="X28" s="2"/>
    </row>
    <row r="29" spans="2:24" ht="30" customHeight="1" x14ac:dyDescent="0.25">
      <c r="B29" s="1"/>
      <c r="C29" s="1"/>
      <c r="D29" s="1"/>
      <c r="E29" s="8"/>
      <c r="F29" s="2"/>
      <c r="G29" s="2"/>
      <c r="H29" s="1"/>
      <c r="I29" s="23"/>
      <c r="J29" s="1"/>
      <c r="K29" s="23"/>
      <c r="L29" s="1"/>
      <c r="M29" s="23"/>
      <c r="N29" s="1"/>
      <c r="O29" s="23"/>
      <c r="P29" s="1"/>
      <c r="Q29" s="23"/>
      <c r="R29" s="23"/>
      <c r="S29" s="23"/>
      <c r="T29" s="24"/>
      <c r="U29" s="24"/>
      <c r="V29" s="2"/>
      <c r="W29" s="2"/>
      <c r="X29" s="2"/>
    </row>
    <row r="30" spans="2:24" ht="30" customHeight="1" x14ac:dyDescent="0.25">
      <c r="B30" s="1"/>
      <c r="C30" s="1"/>
      <c r="D30" s="1"/>
      <c r="E30" s="8"/>
      <c r="F30" s="2"/>
      <c r="G30" s="2"/>
      <c r="H30" s="1"/>
      <c r="I30" s="23"/>
      <c r="J30" s="1"/>
      <c r="K30" s="23"/>
      <c r="L30" s="1"/>
      <c r="M30" s="23"/>
      <c r="N30" s="1"/>
      <c r="O30" s="23"/>
      <c r="P30" s="1"/>
      <c r="Q30" s="23"/>
      <c r="R30" s="23"/>
      <c r="S30" s="23"/>
      <c r="T30" s="24"/>
      <c r="U30" s="24"/>
      <c r="V30" s="2"/>
      <c r="W30" s="2"/>
      <c r="X30" s="2"/>
    </row>
    <row r="31" spans="2:24" ht="30" customHeight="1" x14ac:dyDescent="0.25">
      <c r="B31" s="1"/>
      <c r="C31" s="1"/>
      <c r="D31" s="1"/>
      <c r="E31" s="1"/>
      <c r="F31" s="2"/>
      <c r="G31" s="2"/>
      <c r="H31" s="1"/>
      <c r="I31" s="23"/>
      <c r="J31" s="1"/>
      <c r="K31" s="23"/>
      <c r="L31" s="1"/>
      <c r="M31" s="23"/>
      <c r="N31" s="1"/>
      <c r="O31" s="23"/>
      <c r="P31" s="1"/>
      <c r="Q31" s="23"/>
      <c r="R31" s="23"/>
      <c r="S31" s="23"/>
      <c r="T31" s="24"/>
      <c r="U31" s="24"/>
      <c r="V31" s="2"/>
      <c r="W31" s="2"/>
      <c r="X31" s="2"/>
    </row>
    <row r="32" spans="2:24" x14ac:dyDescent="0.25">
      <c r="B32" s="5"/>
      <c r="C32" s="5"/>
      <c r="D32" s="5"/>
      <c r="E32" s="5"/>
      <c r="F32" s="5"/>
    </row>
    <row r="36" spans="2:15" x14ac:dyDescent="0.25">
      <c r="B36" t="s">
        <v>273</v>
      </c>
    </row>
    <row r="37" spans="2:15" ht="15" customHeight="1" x14ac:dyDescent="0.25">
      <c r="B37" s="39" t="s">
        <v>277</v>
      </c>
      <c r="C37" s="45" t="s">
        <v>278</v>
      </c>
      <c r="D37" s="45"/>
      <c r="E37" s="45"/>
      <c r="F37" s="45"/>
      <c r="G37" s="45"/>
      <c r="H37" s="45"/>
      <c r="I37" s="45"/>
      <c r="J37" s="45"/>
      <c r="K37" s="45"/>
      <c r="L37" s="45"/>
      <c r="M37" s="45"/>
      <c r="N37" s="45"/>
      <c r="O37" s="45"/>
    </row>
    <row r="38" spans="2:15" ht="15" customHeight="1" x14ac:dyDescent="0.25">
      <c r="B38" s="39" t="s">
        <v>282</v>
      </c>
      <c r="C38" s="45" t="s">
        <v>283</v>
      </c>
      <c r="D38" s="45"/>
      <c r="E38" s="45"/>
      <c r="F38" s="45"/>
      <c r="G38" s="45"/>
      <c r="H38" s="45"/>
      <c r="I38" s="45"/>
      <c r="J38" s="45"/>
      <c r="K38" s="45"/>
      <c r="L38" s="45"/>
      <c r="M38" s="45"/>
      <c r="N38" s="45"/>
      <c r="O38" s="45"/>
    </row>
    <row r="39" spans="2:15" ht="15" customHeight="1" x14ac:dyDescent="0.25">
      <c r="B39" s="39" t="s">
        <v>274</v>
      </c>
      <c r="C39" s="45" t="s">
        <v>275</v>
      </c>
      <c r="D39" s="45"/>
      <c r="E39" s="45"/>
      <c r="F39" s="45"/>
      <c r="G39" s="45"/>
      <c r="H39" s="45"/>
      <c r="I39" s="45"/>
      <c r="J39" s="45"/>
      <c r="K39" s="45"/>
      <c r="L39" s="45"/>
      <c r="M39" s="45"/>
      <c r="N39" s="45"/>
      <c r="O39" s="45"/>
    </row>
    <row r="40" spans="2:15" ht="15" customHeight="1" x14ac:dyDescent="0.25">
      <c r="B40" s="39" t="s">
        <v>276</v>
      </c>
      <c r="C40" s="45" t="s">
        <v>279</v>
      </c>
      <c r="D40" s="45"/>
      <c r="E40" s="45"/>
      <c r="F40" s="45"/>
      <c r="G40" s="45"/>
      <c r="H40" s="45"/>
      <c r="I40" s="45"/>
      <c r="J40" s="45"/>
      <c r="K40" s="45"/>
      <c r="L40" s="45"/>
      <c r="M40" s="45"/>
      <c r="N40" s="45"/>
      <c r="O40" s="45"/>
    </row>
    <row r="41" spans="2:15" ht="15" customHeight="1" x14ac:dyDescent="0.25">
      <c r="B41" s="39" t="s">
        <v>280</v>
      </c>
      <c r="C41" s="45" t="s">
        <v>281</v>
      </c>
      <c r="D41" s="45"/>
      <c r="E41" s="45"/>
      <c r="F41" s="45"/>
      <c r="G41" s="45"/>
      <c r="H41" s="45"/>
      <c r="I41" s="45"/>
      <c r="J41" s="45"/>
      <c r="K41" s="45"/>
      <c r="L41" s="45"/>
      <c r="M41" s="45"/>
      <c r="N41" s="45"/>
      <c r="O41" s="45"/>
    </row>
    <row r="42" spans="2:15" ht="109.5" customHeight="1" x14ac:dyDescent="0.25">
      <c r="B42" s="39" t="s">
        <v>284</v>
      </c>
      <c r="C42" s="45" t="s">
        <v>285</v>
      </c>
      <c r="D42" s="45"/>
      <c r="E42" s="45"/>
      <c r="F42" s="45"/>
      <c r="G42" s="45"/>
      <c r="H42" s="45"/>
      <c r="I42" s="45"/>
      <c r="J42" s="45"/>
      <c r="K42" s="45"/>
      <c r="L42" s="45"/>
      <c r="M42" s="45"/>
      <c r="N42" s="45"/>
      <c r="O42" s="45"/>
    </row>
    <row r="43" spans="2:15" x14ac:dyDescent="0.25">
      <c r="B43" s="39" t="s">
        <v>286</v>
      </c>
      <c r="C43" s="45" t="s">
        <v>287</v>
      </c>
      <c r="D43" s="45"/>
      <c r="E43" s="45"/>
      <c r="F43" s="45"/>
      <c r="G43" s="45"/>
      <c r="H43" s="45"/>
      <c r="I43" s="45"/>
      <c r="J43" s="45"/>
      <c r="K43" s="45"/>
      <c r="L43" s="45"/>
      <c r="M43" s="45"/>
      <c r="N43" s="45"/>
      <c r="O43" s="45"/>
    </row>
  </sheetData>
  <mergeCells count="13">
    <mergeCell ref="C43:O43"/>
    <mergeCell ref="B2:F2"/>
    <mergeCell ref="C4:N4"/>
    <mergeCell ref="C5:N5"/>
    <mergeCell ref="C6:N6"/>
    <mergeCell ref="H9:Q9"/>
    <mergeCell ref="C7:N7"/>
    <mergeCell ref="C41:O41"/>
    <mergeCell ref="C42:O42"/>
    <mergeCell ref="C37:O37"/>
    <mergeCell ref="C38:O38"/>
    <mergeCell ref="C39:O39"/>
    <mergeCell ref="C40:O40"/>
  </mergeCells>
  <conditionalFormatting sqref="I11:I31">
    <cfRule type="cellIs" dxfId="73" priority="6" operator="lessThan">
      <formula>0</formula>
    </cfRule>
  </conditionalFormatting>
  <conditionalFormatting sqref="K11:K31">
    <cfRule type="cellIs" dxfId="72" priority="5" operator="lessThan">
      <formula>0</formula>
    </cfRule>
  </conditionalFormatting>
  <conditionalFormatting sqref="M11:M15 M17:M31">
    <cfRule type="cellIs" dxfId="71" priority="4" operator="lessThan">
      <formula>0</formula>
    </cfRule>
  </conditionalFormatting>
  <conditionalFormatting sqref="O11:O31">
    <cfRule type="cellIs" dxfId="70" priority="3" operator="lessThan">
      <formula>0</formula>
    </cfRule>
  </conditionalFormatting>
  <conditionalFormatting sqref="Q11:Q31">
    <cfRule type="cellIs" dxfId="69" priority="2" operator="lessThan">
      <formula>0</formula>
    </cfRule>
  </conditionalFormatting>
  <conditionalFormatting sqref="M16">
    <cfRule type="cellIs" dxfId="68" priority="1" operator="lessThan">
      <formula>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5"/>
  <sheetViews>
    <sheetView workbookViewId="0">
      <selection activeCell="D16" sqref="D16:D17"/>
    </sheetView>
  </sheetViews>
  <sheetFormatPr defaultRowHeight="15" x14ac:dyDescent="0.25"/>
  <cols>
    <col min="1" max="1" width="9.140625" style="5"/>
    <col min="2" max="2" width="2.85546875" style="5" customWidth="1"/>
    <col min="3" max="3" width="22.28515625" style="5" customWidth="1"/>
    <col min="4" max="4" width="12.140625" style="5" customWidth="1"/>
    <col min="5" max="5" width="37.5703125" style="5" customWidth="1"/>
    <col min="6" max="6" width="64" style="5" customWidth="1"/>
    <col min="7" max="16384" width="9.140625" style="5"/>
  </cols>
  <sheetData>
    <row r="2" spans="2:13" ht="29.25" customHeight="1" thickBot="1" x14ac:dyDescent="0.35">
      <c r="B2" s="46" t="s">
        <v>124</v>
      </c>
      <c r="C2" s="46"/>
      <c r="D2" s="46"/>
      <c r="E2" s="46"/>
      <c r="F2" s="46"/>
      <c r="G2" s="46"/>
      <c r="H2" s="46"/>
      <c r="I2" s="46"/>
      <c r="J2" s="46"/>
      <c r="K2" s="46"/>
      <c r="L2" s="46"/>
      <c r="M2" s="46"/>
    </row>
    <row r="3" spans="2:13" ht="15.75" thickTop="1" x14ac:dyDescent="0.25"/>
    <row r="4" spans="2:13" ht="30" customHeight="1" x14ac:dyDescent="0.25">
      <c r="B4" s="5" t="s">
        <v>136</v>
      </c>
      <c r="C4" s="11" t="s">
        <v>106</v>
      </c>
      <c r="D4" s="11" t="s">
        <v>107</v>
      </c>
      <c r="E4" s="11" t="s">
        <v>158</v>
      </c>
      <c r="F4" s="11" t="s">
        <v>118</v>
      </c>
    </row>
    <row r="5" spans="2:13" ht="30" customHeight="1" x14ac:dyDescent="0.25">
      <c r="B5" s="16">
        <v>0</v>
      </c>
      <c r="C5" s="11" t="s">
        <v>125</v>
      </c>
      <c r="D5" s="16">
        <v>0</v>
      </c>
      <c r="E5" s="11"/>
      <c r="F5" s="11"/>
    </row>
    <row r="6" spans="2:13" ht="30" customHeight="1" x14ac:dyDescent="0.25">
      <c r="B6" s="16">
        <v>1</v>
      </c>
      <c r="C6" s="11" t="s">
        <v>126</v>
      </c>
      <c r="D6" s="16">
        <v>100</v>
      </c>
      <c r="E6" s="11"/>
      <c r="F6" s="11"/>
    </row>
    <row r="7" spans="2:13" ht="30" customHeight="1" x14ac:dyDescent="0.25">
      <c r="B7" s="16">
        <v>2</v>
      </c>
      <c r="C7" s="11" t="s">
        <v>127</v>
      </c>
      <c r="D7" s="16">
        <v>200</v>
      </c>
      <c r="E7" s="11"/>
      <c r="F7" s="11"/>
    </row>
    <row r="8" spans="2:13" ht="30" customHeight="1" x14ac:dyDescent="0.25">
      <c r="B8" s="16">
        <v>3</v>
      </c>
      <c r="C8" s="11" t="s">
        <v>128</v>
      </c>
      <c r="D8" s="16">
        <v>300</v>
      </c>
      <c r="E8" s="11"/>
      <c r="F8" s="11"/>
    </row>
    <row r="9" spans="2:13" ht="30" customHeight="1" x14ac:dyDescent="0.25">
      <c r="B9" s="16">
        <v>4</v>
      </c>
      <c r="C9" s="11" t="s">
        <v>129</v>
      </c>
      <c r="D9" s="16">
        <v>400</v>
      </c>
      <c r="E9" s="11"/>
      <c r="F9" s="11"/>
    </row>
    <row r="10" spans="2:13" ht="30" customHeight="1" x14ac:dyDescent="0.25">
      <c r="B10" s="16">
        <v>5</v>
      </c>
      <c r="C10" s="11" t="s">
        <v>130</v>
      </c>
      <c r="D10" s="16">
        <v>500</v>
      </c>
      <c r="E10" s="11"/>
      <c r="F10" s="11"/>
    </row>
    <row r="11" spans="2:13" ht="30" customHeight="1" x14ac:dyDescent="0.25">
      <c r="B11" s="16">
        <v>6</v>
      </c>
      <c r="C11" s="11" t="s">
        <v>131</v>
      </c>
      <c r="D11" s="16">
        <v>600</v>
      </c>
      <c r="E11" s="11"/>
      <c r="F11" s="11"/>
    </row>
    <row r="12" spans="2:13" ht="30" customHeight="1" x14ac:dyDescent="0.25">
      <c r="B12" s="16">
        <v>7</v>
      </c>
      <c r="C12" s="11" t="s">
        <v>132</v>
      </c>
      <c r="D12" s="16">
        <v>700</v>
      </c>
      <c r="E12" s="11"/>
      <c r="F12" s="11"/>
    </row>
    <row r="13" spans="2:13" ht="30" customHeight="1" x14ac:dyDescent="0.25">
      <c r="B13" s="16">
        <v>8</v>
      </c>
      <c r="C13" s="11" t="s">
        <v>133</v>
      </c>
      <c r="D13" s="16">
        <v>800</v>
      </c>
      <c r="E13" s="11"/>
      <c r="F13" s="11"/>
    </row>
    <row r="14" spans="2:13" ht="30" customHeight="1" x14ac:dyDescent="0.25">
      <c r="B14" s="16">
        <v>9</v>
      </c>
      <c r="C14" s="11" t="s">
        <v>134</v>
      </c>
      <c r="D14" s="16">
        <v>900</v>
      </c>
      <c r="E14" s="11"/>
      <c r="F14" s="11"/>
    </row>
    <row r="15" spans="2:13" ht="30" customHeight="1" x14ac:dyDescent="0.25">
      <c r="B15" s="16">
        <v>10</v>
      </c>
      <c r="C15" s="11" t="s">
        <v>135</v>
      </c>
      <c r="D15" s="16">
        <v>1000</v>
      </c>
      <c r="E15" s="11"/>
      <c r="F15" s="11"/>
    </row>
  </sheetData>
  <mergeCells count="1">
    <mergeCell ref="B2:M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0"/>
  <sheetViews>
    <sheetView workbookViewId="0">
      <selection activeCell="B8" sqref="B8:I8"/>
    </sheetView>
  </sheetViews>
  <sheetFormatPr defaultRowHeight="15" x14ac:dyDescent="0.25"/>
  <cols>
    <col min="1" max="1" width="9.140625" style="5"/>
    <col min="2" max="2" width="16.5703125" style="5" customWidth="1"/>
    <col min="3" max="3" width="12.140625" style="5" customWidth="1"/>
    <col min="4" max="5" width="10.7109375" style="5" customWidth="1"/>
    <col min="6" max="6" width="57.140625" style="5" customWidth="1"/>
    <col min="7" max="7" width="95.140625" style="5" customWidth="1"/>
    <col min="8" max="8" width="28.5703125" style="5" customWidth="1"/>
    <col min="9" max="9" width="18.7109375" style="5" bestFit="1" customWidth="1"/>
    <col min="10" max="16384" width="9.140625" style="5"/>
  </cols>
  <sheetData>
    <row r="2" spans="2:14" ht="29.25" customHeight="1" thickBot="1" x14ac:dyDescent="0.35">
      <c r="B2" s="46" t="s">
        <v>105</v>
      </c>
      <c r="C2" s="46"/>
      <c r="D2" s="46"/>
      <c r="E2" s="46"/>
      <c r="F2" s="46"/>
      <c r="G2" s="46"/>
      <c r="H2" s="46"/>
      <c r="I2" s="46"/>
      <c r="J2" s="46"/>
      <c r="K2" s="46"/>
      <c r="L2" s="46"/>
      <c r="M2" s="46"/>
      <c r="N2" s="46"/>
    </row>
    <row r="3" spans="2:14" ht="15.75" thickTop="1" x14ac:dyDescent="0.25"/>
    <row r="4" spans="2:14" ht="36.75" customHeight="1" x14ac:dyDescent="0.25">
      <c r="B4" s="15" t="s">
        <v>106</v>
      </c>
      <c r="C4" s="15" t="s">
        <v>107</v>
      </c>
      <c r="D4" s="15" t="s">
        <v>309</v>
      </c>
      <c r="E4" s="15" t="s">
        <v>310</v>
      </c>
      <c r="F4" s="15" t="s">
        <v>158</v>
      </c>
      <c r="G4" s="15" t="s">
        <v>118</v>
      </c>
      <c r="H4" s="15" t="s">
        <v>299</v>
      </c>
      <c r="I4" s="15" t="s">
        <v>298</v>
      </c>
    </row>
    <row r="5" spans="2:14" ht="30" x14ac:dyDescent="0.25">
      <c r="B5" s="12" t="s">
        <v>108</v>
      </c>
      <c r="C5" s="14">
        <v>0</v>
      </c>
      <c r="D5" s="14">
        <v>-10000</v>
      </c>
      <c r="E5" s="14">
        <v>-10000</v>
      </c>
      <c r="F5" s="2" t="s">
        <v>293</v>
      </c>
      <c r="G5" s="2"/>
      <c r="H5" s="40">
        <v>-10000</v>
      </c>
      <c r="I5" s="40">
        <v>10000</v>
      </c>
    </row>
    <row r="6" spans="2:14" ht="45" customHeight="1" x14ac:dyDescent="0.25">
      <c r="B6" s="12" t="s">
        <v>109</v>
      </c>
      <c r="C6" s="14">
        <v>100</v>
      </c>
      <c r="D6" s="14">
        <v>-50</v>
      </c>
      <c r="E6" s="14">
        <v>-100</v>
      </c>
      <c r="F6" s="2" t="s">
        <v>300</v>
      </c>
      <c r="G6" s="2"/>
      <c r="H6" s="40">
        <v>-10000</v>
      </c>
      <c r="I6" s="40">
        <v>300</v>
      </c>
    </row>
    <row r="7" spans="2:14" ht="45" customHeight="1" x14ac:dyDescent="0.25">
      <c r="B7" s="12" t="s">
        <v>301</v>
      </c>
      <c r="C7" s="14">
        <v>200</v>
      </c>
      <c r="D7" s="14">
        <v>0</v>
      </c>
      <c r="E7" s="14">
        <v>0</v>
      </c>
      <c r="F7" s="2"/>
      <c r="G7" s="2" t="s">
        <v>304</v>
      </c>
      <c r="H7" s="40">
        <v>50</v>
      </c>
      <c r="I7" s="40">
        <v>0</v>
      </c>
    </row>
    <row r="8" spans="2:14" ht="45" customHeight="1" x14ac:dyDescent="0.25">
      <c r="B8" s="12" t="s">
        <v>110</v>
      </c>
      <c r="C8" s="14">
        <v>300</v>
      </c>
      <c r="D8" s="14">
        <v>0</v>
      </c>
      <c r="E8" s="14">
        <v>0</v>
      </c>
      <c r="F8" s="2"/>
      <c r="G8" s="2" t="s">
        <v>165</v>
      </c>
      <c r="H8" s="40">
        <v>0</v>
      </c>
      <c r="I8" s="40">
        <v>0</v>
      </c>
    </row>
    <row r="9" spans="2:14" ht="45" customHeight="1" x14ac:dyDescent="0.25">
      <c r="B9" s="12" t="s">
        <v>111</v>
      </c>
      <c r="C9" s="14">
        <v>400</v>
      </c>
      <c r="D9" s="14">
        <v>10</v>
      </c>
      <c r="E9" s="14">
        <v>0</v>
      </c>
      <c r="F9" s="2"/>
      <c r="G9" s="2" t="s">
        <v>166</v>
      </c>
      <c r="H9" s="40">
        <v>-25</v>
      </c>
      <c r="I9" s="40">
        <v>0</v>
      </c>
    </row>
    <row r="10" spans="2:14" ht="45" customHeight="1" x14ac:dyDescent="0.25">
      <c r="B10" s="12" t="s">
        <v>112</v>
      </c>
      <c r="C10" s="14">
        <v>500</v>
      </c>
      <c r="D10" s="14">
        <v>20</v>
      </c>
      <c r="E10" s="14">
        <v>0</v>
      </c>
      <c r="F10" s="2"/>
      <c r="G10" s="2"/>
      <c r="H10" s="40">
        <v>-50</v>
      </c>
      <c r="I10" s="40">
        <v>0</v>
      </c>
    </row>
    <row r="11" spans="2:14" ht="45" customHeight="1" x14ac:dyDescent="0.25">
      <c r="B11" s="12" t="s">
        <v>113</v>
      </c>
      <c r="C11" s="14">
        <v>600</v>
      </c>
      <c r="D11" s="14">
        <v>30</v>
      </c>
      <c r="E11" s="14">
        <v>0</v>
      </c>
      <c r="F11" s="2"/>
      <c r="G11" s="2" t="s">
        <v>216</v>
      </c>
      <c r="H11" s="40">
        <v>-100</v>
      </c>
      <c r="I11" s="40">
        <v>0</v>
      </c>
    </row>
    <row r="12" spans="2:14" ht="45" customHeight="1" x14ac:dyDescent="0.25">
      <c r="B12" s="12" t="s">
        <v>114</v>
      </c>
      <c r="C12" s="14">
        <v>700</v>
      </c>
      <c r="D12" s="14">
        <v>40</v>
      </c>
      <c r="E12" s="14">
        <v>20</v>
      </c>
      <c r="F12" s="2"/>
      <c r="G12" s="2" t="s">
        <v>294</v>
      </c>
      <c r="H12" s="40">
        <v>-150</v>
      </c>
      <c r="I12" s="40">
        <v>0</v>
      </c>
    </row>
    <row r="13" spans="2:14" ht="45" customHeight="1" x14ac:dyDescent="0.25">
      <c r="B13" s="12" t="s">
        <v>115</v>
      </c>
      <c r="C13" s="14">
        <v>800</v>
      </c>
      <c r="D13" s="14">
        <v>50</v>
      </c>
      <c r="E13" s="14">
        <v>30</v>
      </c>
      <c r="F13" s="12"/>
      <c r="G13" s="2" t="s">
        <v>295</v>
      </c>
      <c r="H13" s="40">
        <v>-200</v>
      </c>
      <c r="I13" s="40">
        <v>0</v>
      </c>
    </row>
    <row r="14" spans="2:14" ht="45" customHeight="1" x14ac:dyDescent="0.25">
      <c r="B14" s="12" t="s">
        <v>116</v>
      </c>
      <c r="C14" s="14">
        <v>900</v>
      </c>
      <c r="D14" s="14">
        <v>100</v>
      </c>
      <c r="E14" s="14">
        <v>50</v>
      </c>
      <c r="F14" s="12"/>
      <c r="G14" s="2"/>
      <c r="H14" s="40">
        <v>-300</v>
      </c>
      <c r="I14" s="40">
        <v>0</v>
      </c>
    </row>
    <row r="15" spans="2:14" ht="45" customHeight="1" x14ac:dyDescent="0.25">
      <c r="B15" s="12" t="s">
        <v>117</v>
      </c>
      <c r="C15" s="14">
        <v>1000</v>
      </c>
      <c r="D15" s="14">
        <v>200</v>
      </c>
      <c r="E15" s="14">
        <v>100</v>
      </c>
      <c r="F15" s="12"/>
      <c r="G15" s="2"/>
      <c r="H15" s="40">
        <v>-500</v>
      </c>
      <c r="I15" s="40">
        <v>0</v>
      </c>
    </row>
    <row r="17" spans="2:5" x14ac:dyDescent="0.25">
      <c r="B17" s="49" t="s">
        <v>305</v>
      </c>
      <c r="C17" s="49"/>
      <c r="D17" s="41">
        <v>0.05</v>
      </c>
      <c r="E17" s="5" t="s">
        <v>308</v>
      </c>
    </row>
    <row r="18" spans="2:5" x14ac:dyDescent="0.25">
      <c r="B18" s="49" t="s">
        <v>306</v>
      </c>
      <c r="C18" s="49"/>
      <c r="D18" s="41">
        <v>0.03</v>
      </c>
      <c r="E18" s="5" t="s">
        <v>308</v>
      </c>
    </row>
    <row r="19" spans="2:5" x14ac:dyDescent="0.25">
      <c r="B19" s="5" t="s">
        <v>307</v>
      </c>
      <c r="D19" s="41">
        <f>D17-D18</f>
        <v>2.0000000000000004E-2</v>
      </c>
      <c r="E19" s="5" t="s">
        <v>308</v>
      </c>
    </row>
    <row r="21" spans="2:5" x14ac:dyDescent="0.25">
      <c r="B21" s="5" t="s">
        <v>106</v>
      </c>
      <c r="D21" s="5" t="s">
        <v>51</v>
      </c>
    </row>
    <row r="22" spans="2:5" x14ac:dyDescent="0.25">
      <c r="B22" s="5" t="s">
        <v>309</v>
      </c>
      <c r="D22" s="5" t="s">
        <v>311</v>
      </c>
    </row>
    <row r="23" spans="2:5" x14ac:dyDescent="0.25">
      <c r="B23" s="5" t="s">
        <v>310</v>
      </c>
      <c r="D23" s="5" t="s">
        <v>312</v>
      </c>
    </row>
    <row r="27" spans="2:5" x14ac:dyDescent="0.25">
      <c r="B27" s="5" t="s">
        <v>270</v>
      </c>
    </row>
    <row r="28" spans="2:5" x14ac:dyDescent="0.25">
      <c r="B28" s="5" t="s">
        <v>271</v>
      </c>
    </row>
    <row r="29" spans="2:5" ht="15" customHeight="1" x14ac:dyDescent="0.25">
      <c r="B29" s="5" t="s">
        <v>297</v>
      </c>
    </row>
    <row r="30" spans="2:5" x14ac:dyDescent="0.25">
      <c r="B30" s="5" t="s">
        <v>296</v>
      </c>
    </row>
    <row r="38" spans="2:6" x14ac:dyDescent="0.25">
      <c r="B38" s="5" t="s">
        <v>52</v>
      </c>
    </row>
    <row r="39" spans="2:6" x14ac:dyDescent="0.25">
      <c r="B39" s="5" t="s">
        <v>53</v>
      </c>
    </row>
    <row r="40" spans="2:6" x14ac:dyDescent="0.25">
      <c r="B40" s="5" t="s">
        <v>54</v>
      </c>
    </row>
    <row r="42" spans="2:6" x14ac:dyDescent="0.25">
      <c r="B42" s="5" t="s">
        <v>55</v>
      </c>
    </row>
    <row r="43" spans="2:6" x14ac:dyDescent="0.25">
      <c r="B43" s="5" t="s">
        <v>56</v>
      </c>
    </row>
    <row r="44" spans="2:6" x14ac:dyDescent="0.25">
      <c r="C44" s="5" t="s">
        <v>57</v>
      </c>
    </row>
    <row r="45" spans="2:6" x14ac:dyDescent="0.25">
      <c r="F45" s="5" t="s">
        <v>58</v>
      </c>
    </row>
    <row r="46" spans="2:6" x14ac:dyDescent="0.25">
      <c r="F46" s="5" t="s">
        <v>59</v>
      </c>
    </row>
    <row r="47" spans="2:6" x14ac:dyDescent="0.25">
      <c r="C47" s="5" t="s">
        <v>60</v>
      </c>
    </row>
    <row r="48" spans="2:6" x14ac:dyDescent="0.25">
      <c r="F48" s="5" t="s">
        <v>61</v>
      </c>
    </row>
    <row r="49" spans="2:8" x14ac:dyDescent="0.25">
      <c r="F49" s="5" t="s">
        <v>62</v>
      </c>
    </row>
    <row r="51" spans="2:8" x14ac:dyDescent="0.25">
      <c r="B51" s="5" t="s">
        <v>63</v>
      </c>
    </row>
    <row r="52" spans="2:8" x14ac:dyDescent="0.25">
      <c r="B52" s="5" t="s">
        <v>64</v>
      </c>
    </row>
    <row r="53" spans="2:8" x14ac:dyDescent="0.25">
      <c r="C53" s="5" t="s">
        <v>57</v>
      </c>
    </row>
    <row r="54" spans="2:8" x14ac:dyDescent="0.25">
      <c r="F54" s="5" t="s">
        <v>65</v>
      </c>
    </row>
    <row r="55" spans="2:8" x14ac:dyDescent="0.25">
      <c r="F55" s="5" t="s">
        <v>66</v>
      </c>
    </row>
    <row r="56" spans="2:8" x14ac:dyDescent="0.25">
      <c r="C56" s="5" t="s">
        <v>60</v>
      </c>
    </row>
    <row r="57" spans="2:8" x14ac:dyDescent="0.25">
      <c r="F57" s="5" t="s">
        <v>67</v>
      </c>
    </row>
    <row r="58" spans="2:8" x14ac:dyDescent="0.25">
      <c r="H58" s="5" t="s">
        <v>68</v>
      </c>
    </row>
    <row r="59" spans="2:8" x14ac:dyDescent="0.25">
      <c r="H59" s="5" t="s">
        <v>69</v>
      </c>
    </row>
    <row r="60" spans="2:8" x14ac:dyDescent="0.25">
      <c r="F60" s="5" t="s">
        <v>70</v>
      </c>
    </row>
    <row r="62" spans="2:8" x14ac:dyDescent="0.25">
      <c r="B62" s="5" t="s">
        <v>71</v>
      </c>
    </row>
    <row r="63" spans="2:8" x14ac:dyDescent="0.25">
      <c r="C63" s="5" t="s">
        <v>302</v>
      </c>
    </row>
    <row r="64" spans="2:8" x14ac:dyDescent="0.25">
      <c r="C64" s="5" t="s">
        <v>72</v>
      </c>
    </row>
    <row r="65" spans="2:3" x14ac:dyDescent="0.25">
      <c r="C65" s="5" t="s">
        <v>73</v>
      </c>
    </row>
    <row r="67" spans="2:3" x14ac:dyDescent="0.25">
      <c r="B67" s="5" t="s">
        <v>74</v>
      </c>
    </row>
    <row r="68" spans="2:3" x14ac:dyDescent="0.25">
      <c r="C68" s="5" t="s">
        <v>303</v>
      </c>
    </row>
    <row r="69" spans="2:3" x14ac:dyDescent="0.25">
      <c r="C69" s="5" t="s">
        <v>72</v>
      </c>
    </row>
    <row r="70" spans="2:3" x14ac:dyDescent="0.25">
      <c r="C70" s="5" t="s">
        <v>75</v>
      </c>
    </row>
  </sheetData>
  <mergeCells count="3">
    <mergeCell ref="B2:N2"/>
    <mergeCell ref="B17:C17"/>
    <mergeCell ref="B18:C18"/>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workbookViewId="0">
      <selection activeCell="O8" sqref="O8"/>
    </sheetView>
  </sheetViews>
  <sheetFormatPr defaultRowHeight="15" x14ac:dyDescent="0.25"/>
  <cols>
    <col min="2" max="2" width="23.42578125" customWidth="1"/>
    <col min="3" max="3" width="20.28515625" customWidth="1"/>
    <col min="4" max="14" width="13.7109375" customWidth="1"/>
    <col min="15" max="15" width="57.7109375" customWidth="1"/>
    <col min="16" max="16" width="13.7109375" customWidth="1"/>
  </cols>
  <sheetData>
    <row r="1" spans="1:19" x14ac:dyDescent="0.25">
      <c r="A1" s="5"/>
      <c r="B1" s="5"/>
      <c r="C1" s="5"/>
      <c r="D1" s="5"/>
      <c r="E1" s="5"/>
      <c r="F1" s="5"/>
      <c r="G1" s="5"/>
      <c r="H1" s="5"/>
      <c r="I1" s="5"/>
      <c r="J1" s="5"/>
      <c r="K1" s="5"/>
      <c r="L1" s="5"/>
    </row>
    <row r="2" spans="1:19" ht="20.25" thickBot="1" x14ac:dyDescent="0.35">
      <c r="A2" s="5"/>
      <c r="B2" s="46" t="s">
        <v>167</v>
      </c>
      <c r="C2" s="46"/>
      <c r="D2" s="46"/>
      <c r="E2" s="46"/>
      <c r="F2" s="46"/>
      <c r="G2" s="46"/>
      <c r="H2" s="46"/>
      <c r="I2" s="46"/>
      <c r="J2" s="46"/>
      <c r="K2" s="46"/>
      <c r="L2" s="46"/>
    </row>
    <row r="3" spans="1:19" ht="15.75" thickTop="1" x14ac:dyDescent="0.25">
      <c r="A3" s="5"/>
      <c r="B3" s="5" t="s">
        <v>219</v>
      </c>
      <c r="C3" s="5"/>
      <c r="L3" t="s">
        <v>231</v>
      </c>
      <c r="N3">
        <v>5000</v>
      </c>
      <c r="O3" t="s">
        <v>232</v>
      </c>
    </row>
    <row r="4" spans="1:19" x14ac:dyDescent="0.25">
      <c r="A4" s="5"/>
      <c r="B4" s="5"/>
      <c r="C4" s="5"/>
      <c r="D4" s="5"/>
      <c r="E4" s="5"/>
      <c r="F4" s="5"/>
      <c r="G4" s="5"/>
      <c r="H4" s="5"/>
      <c r="I4" s="5"/>
      <c r="J4" s="5"/>
      <c r="K4" s="5"/>
      <c r="L4" s="5"/>
    </row>
    <row r="5" spans="1:19" x14ac:dyDescent="0.25">
      <c r="A5" s="5"/>
      <c r="B5" s="5"/>
      <c r="C5" s="5"/>
      <c r="D5" s="5"/>
      <c r="E5" s="5"/>
      <c r="F5" s="5"/>
      <c r="G5" s="5"/>
      <c r="H5" s="5"/>
      <c r="I5" s="5"/>
      <c r="J5" s="5"/>
      <c r="K5" s="5"/>
      <c r="L5" s="5"/>
    </row>
    <row r="6" spans="1:19" ht="30" customHeight="1" x14ac:dyDescent="0.25">
      <c r="A6" s="5"/>
      <c r="B6" s="18" t="s">
        <v>123</v>
      </c>
      <c r="C6" s="18" t="s">
        <v>220</v>
      </c>
      <c r="D6" s="18" t="s">
        <v>108</v>
      </c>
      <c r="E6" s="18" t="s">
        <v>109</v>
      </c>
      <c r="F6" s="18" t="s">
        <v>301</v>
      </c>
      <c r="G6" s="18" t="s">
        <v>110</v>
      </c>
      <c r="H6" s="18" t="s">
        <v>111</v>
      </c>
      <c r="I6" s="18" t="s">
        <v>112</v>
      </c>
      <c r="J6" s="18" t="s">
        <v>113</v>
      </c>
      <c r="K6" s="18" t="s">
        <v>114</v>
      </c>
      <c r="L6" s="18" t="s">
        <v>115</v>
      </c>
      <c r="M6" s="18" t="s">
        <v>116</v>
      </c>
      <c r="N6" s="18" t="s">
        <v>117</v>
      </c>
      <c r="O6" s="18" t="s">
        <v>157</v>
      </c>
      <c r="Q6" t="s">
        <v>234</v>
      </c>
      <c r="R6" t="s">
        <v>235</v>
      </c>
      <c r="S6" t="s">
        <v>233</v>
      </c>
    </row>
    <row r="7" spans="1:19" ht="60" x14ac:dyDescent="0.25">
      <c r="A7" s="19"/>
      <c r="B7" s="16" t="str">
        <f>'Trade goods'!B11</f>
        <v>Sustenance</v>
      </c>
      <c r="C7" s="17">
        <v>18</v>
      </c>
      <c r="D7" s="16">
        <v>0</v>
      </c>
      <c r="E7" s="16">
        <v>0.8</v>
      </c>
      <c r="F7" s="16">
        <v>1</v>
      </c>
      <c r="G7" s="16">
        <v>1</v>
      </c>
      <c r="H7" s="16">
        <v>1.5</v>
      </c>
      <c r="I7" s="16">
        <v>1.75</v>
      </c>
      <c r="J7" s="16">
        <v>2.5</v>
      </c>
      <c r="K7" s="16">
        <v>2.5</v>
      </c>
      <c r="L7" s="16">
        <v>3</v>
      </c>
      <c r="M7" s="16">
        <v>3.5</v>
      </c>
      <c r="N7" s="16">
        <v>4</v>
      </c>
      <c r="O7" s="15" t="s">
        <v>329</v>
      </c>
      <c r="Q7">
        <f>Table38[[#This Row],[Base Consumption per PiM per Cycle]] * 12 * $N$3 / 1000000 * 1000</f>
        <v>1080</v>
      </c>
      <c r="R7">
        <f t="shared" ref="R7:R13" si="0">Q7 / 12</f>
        <v>90</v>
      </c>
      <c r="S7">
        <f>Q7*Table38[[#This Row],[Post-Decadent]]</f>
        <v>4320</v>
      </c>
    </row>
    <row r="8" spans="1:19" ht="30" x14ac:dyDescent="0.25">
      <c r="A8" s="19"/>
      <c r="B8" s="16" t="str">
        <f>'Trade goods'!B17</f>
        <v>Consumer Goods</v>
      </c>
      <c r="C8" s="17">
        <v>4</v>
      </c>
      <c r="D8" s="16">
        <v>0</v>
      </c>
      <c r="E8" s="16">
        <v>0.25</v>
      </c>
      <c r="F8" s="16">
        <v>1</v>
      </c>
      <c r="G8" s="16">
        <v>1</v>
      </c>
      <c r="H8" s="16">
        <v>1.25</v>
      </c>
      <c r="I8" s="16">
        <v>1.5</v>
      </c>
      <c r="J8" s="16">
        <v>2.5</v>
      </c>
      <c r="K8" s="16">
        <v>3</v>
      </c>
      <c r="L8" s="16">
        <v>5</v>
      </c>
      <c r="M8" s="16">
        <v>7</v>
      </c>
      <c r="N8" s="16">
        <v>10</v>
      </c>
      <c r="O8" s="15" t="s">
        <v>289</v>
      </c>
      <c r="Q8">
        <f>Table38[[#This Row],[Base Consumption per PiM per Cycle]] * 12 * $N$3 / 1000000 * 1000</f>
        <v>240</v>
      </c>
      <c r="R8">
        <f t="shared" si="0"/>
        <v>20</v>
      </c>
      <c r="S8">
        <f>Q8*Table38[[#This Row],[Post-Decadent]]</f>
        <v>2400</v>
      </c>
    </row>
    <row r="9" spans="1:19" ht="30" x14ac:dyDescent="0.25">
      <c r="A9" s="19"/>
      <c r="B9" s="16" t="str">
        <f>'Trade goods'!B19</f>
        <v>Luxuries</v>
      </c>
      <c r="C9" s="17">
        <v>2</v>
      </c>
      <c r="D9" s="16">
        <v>0</v>
      </c>
      <c r="E9" s="16">
        <v>0</v>
      </c>
      <c r="F9" s="16">
        <v>0.2</v>
      </c>
      <c r="G9" s="16">
        <v>1</v>
      </c>
      <c r="H9" s="16">
        <v>1</v>
      </c>
      <c r="I9" s="16">
        <v>1.1499999999999999</v>
      </c>
      <c r="J9" s="16">
        <v>1.5</v>
      </c>
      <c r="K9" s="16">
        <v>3</v>
      </c>
      <c r="L9" s="16">
        <v>5</v>
      </c>
      <c r="M9" s="16">
        <v>7</v>
      </c>
      <c r="N9" s="16">
        <v>10</v>
      </c>
      <c r="O9" s="15" t="s">
        <v>290</v>
      </c>
      <c r="Q9">
        <f>Table38[[#This Row],[Base Consumption per PiM per Cycle]] * 12 * $N$3 / 1000000 * 1000</f>
        <v>120</v>
      </c>
      <c r="R9">
        <f t="shared" si="0"/>
        <v>10</v>
      </c>
      <c r="S9">
        <f>Q9*Table38[[#This Row],[Post-Decadent]]</f>
        <v>1200</v>
      </c>
    </row>
    <row r="10" spans="1:19" ht="30" customHeight="1" x14ac:dyDescent="0.25">
      <c r="A10" s="19"/>
      <c r="B10" s="16" t="str">
        <f>'Trade goods'!B16</f>
        <v>Technology</v>
      </c>
      <c r="C10" s="17">
        <v>0.01</v>
      </c>
      <c r="D10" s="16">
        <v>0</v>
      </c>
      <c r="E10" s="16">
        <v>0.1</v>
      </c>
      <c r="F10" s="16">
        <v>0.5</v>
      </c>
      <c r="G10" s="16">
        <v>1</v>
      </c>
      <c r="H10" s="16">
        <v>1</v>
      </c>
      <c r="I10" s="16">
        <v>1</v>
      </c>
      <c r="J10" s="16">
        <v>1</v>
      </c>
      <c r="K10" s="16">
        <v>1</v>
      </c>
      <c r="L10" s="16">
        <v>1</v>
      </c>
      <c r="M10" s="16">
        <v>1</v>
      </c>
      <c r="N10" s="16">
        <v>1</v>
      </c>
      <c r="O10" s="15"/>
      <c r="Q10">
        <f>Table38[[#This Row],[Base Consumption per PiM per Cycle]] * 12 * $N$3 / 1000000 * 1000</f>
        <v>0.6</v>
      </c>
      <c r="R10">
        <f t="shared" si="0"/>
        <v>4.9999999999999996E-2</v>
      </c>
      <c r="S10">
        <f>Q10*Table38[[#This Row],[Post-Decadent]]</f>
        <v>0.6</v>
      </c>
    </row>
    <row r="11" spans="1:19" ht="30" customHeight="1" x14ac:dyDescent="0.25">
      <c r="A11" s="19"/>
      <c r="B11" s="16" t="str">
        <f>'Trade goods'!B20</f>
        <v>High Tech</v>
      </c>
      <c r="C11" s="17">
        <v>0.01</v>
      </c>
      <c r="D11" s="16">
        <v>0</v>
      </c>
      <c r="E11" s="16">
        <v>0</v>
      </c>
      <c r="F11" s="16">
        <v>0</v>
      </c>
      <c r="G11" s="16">
        <v>0</v>
      </c>
      <c r="H11" s="16">
        <v>0</v>
      </c>
      <c r="I11" s="16">
        <v>1</v>
      </c>
      <c r="J11" s="16">
        <v>1</v>
      </c>
      <c r="K11" s="16">
        <v>1</v>
      </c>
      <c r="L11" s="16">
        <v>1</v>
      </c>
      <c r="M11" s="16">
        <v>1</v>
      </c>
      <c r="N11" s="16">
        <v>1</v>
      </c>
      <c r="O11" s="15"/>
      <c r="Q11">
        <f>Table38[[#This Row],[Base Consumption per PiM per Cycle]] * 12 * $N$3 / 1000000 * 1000</f>
        <v>0.6</v>
      </c>
      <c r="R11">
        <f t="shared" si="0"/>
        <v>4.9999999999999996E-2</v>
      </c>
      <c r="S11">
        <f>Q11*Table38[[#This Row],[Post-Decadent]]</f>
        <v>0.6</v>
      </c>
    </row>
    <row r="12" spans="1:19" ht="30" customHeight="1" x14ac:dyDescent="0.25">
      <c r="A12" s="19"/>
      <c r="B12" s="16" t="str">
        <f>'Trade goods'!B21</f>
        <v>Forge Tech</v>
      </c>
      <c r="C12" s="17">
        <v>0.01</v>
      </c>
      <c r="D12" s="16">
        <v>0</v>
      </c>
      <c r="E12" s="16">
        <v>0</v>
      </c>
      <c r="F12" s="16">
        <v>0</v>
      </c>
      <c r="G12" s="16">
        <v>0</v>
      </c>
      <c r="H12" s="16">
        <v>0</v>
      </c>
      <c r="I12" s="16">
        <v>0</v>
      </c>
      <c r="J12" s="16">
        <v>0</v>
      </c>
      <c r="K12" s="16">
        <v>1</v>
      </c>
      <c r="L12" s="16">
        <v>1</v>
      </c>
      <c r="M12" s="16">
        <v>1</v>
      </c>
      <c r="N12" s="16">
        <v>1</v>
      </c>
      <c r="O12" s="15"/>
      <c r="Q12">
        <f>Table38[[#This Row],[Base Consumption per PiM per Cycle]] * 12 * $N$3 / 1000000 * 1000</f>
        <v>0.6</v>
      </c>
      <c r="R12">
        <f t="shared" si="0"/>
        <v>4.9999999999999996E-2</v>
      </c>
      <c r="S12">
        <f>Q12*Table38[[#This Row],[Post-Decadent]]</f>
        <v>0.6</v>
      </c>
    </row>
    <row r="13" spans="1:19" ht="30" customHeight="1" x14ac:dyDescent="0.25">
      <c r="A13" s="19"/>
      <c r="B13" s="16" t="str">
        <f>'Trade goods'!B22</f>
        <v>Omega Tech</v>
      </c>
      <c r="C13" s="17">
        <v>0.01</v>
      </c>
      <c r="D13" s="16">
        <v>0</v>
      </c>
      <c r="E13" s="16">
        <v>0</v>
      </c>
      <c r="F13" s="16">
        <v>0</v>
      </c>
      <c r="G13" s="16">
        <v>0</v>
      </c>
      <c r="H13" s="16">
        <v>0</v>
      </c>
      <c r="I13" s="16">
        <v>0</v>
      </c>
      <c r="J13" s="16">
        <v>0</v>
      </c>
      <c r="K13" s="16">
        <v>0</v>
      </c>
      <c r="L13" s="16">
        <v>0</v>
      </c>
      <c r="M13" s="16">
        <v>1</v>
      </c>
      <c r="N13" s="16">
        <v>1</v>
      </c>
      <c r="O13" s="15"/>
      <c r="Q13">
        <f>Table38[[#This Row],[Base Consumption per PiM per Cycle]] * 12 * $N$3 / 1000000 * 1000</f>
        <v>0.6</v>
      </c>
      <c r="R13">
        <f t="shared" si="0"/>
        <v>4.9999999999999996E-2</v>
      </c>
      <c r="S13">
        <f>Q13*Table38[[#This Row],[Post-Decadent]]</f>
        <v>0.6</v>
      </c>
    </row>
    <row r="14" spans="1:19" ht="30" customHeight="1" x14ac:dyDescent="0.25">
      <c r="A14" s="5"/>
      <c r="B14" s="16" t="str">
        <f>Industry!B22</f>
        <v>Civilian Infrastructure</v>
      </c>
      <c r="C14" s="17">
        <v>1</v>
      </c>
      <c r="D14" s="16">
        <v>1</v>
      </c>
      <c r="E14" s="16">
        <v>1</v>
      </c>
      <c r="F14" s="16">
        <v>1</v>
      </c>
      <c r="G14" s="16">
        <v>1</v>
      </c>
      <c r="H14" s="16">
        <v>1</v>
      </c>
      <c r="I14" s="16">
        <v>1</v>
      </c>
      <c r="J14" s="16">
        <v>1</v>
      </c>
      <c r="K14" s="16">
        <v>1</v>
      </c>
      <c r="L14" s="16">
        <v>1</v>
      </c>
      <c r="M14" s="16">
        <v>1</v>
      </c>
      <c r="N14" s="16">
        <v>1</v>
      </c>
      <c r="O14" s="15" t="s">
        <v>164</v>
      </c>
    </row>
    <row r="15" spans="1:19" ht="30" customHeight="1" x14ac:dyDescent="0.25">
      <c r="A15" s="5"/>
      <c r="B15" s="16" t="str">
        <f>Industry!B23</f>
        <v>Information Services</v>
      </c>
      <c r="C15" s="17">
        <v>1</v>
      </c>
      <c r="D15" s="16">
        <v>0</v>
      </c>
      <c r="E15" s="16">
        <v>0.1</v>
      </c>
      <c r="F15" s="16">
        <v>0.7</v>
      </c>
      <c r="G15" s="16">
        <v>1</v>
      </c>
      <c r="H15" s="16">
        <v>1</v>
      </c>
      <c r="I15" s="16">
        <v>1</v>
      </c>
      <c r="J15" s="16">
        <v>1</v>
      </c>
      <c r="K15" s="16">
        <v>1</v>
      </c>
      <c r="L15" s="16">
        <v>1</v>
      </c>
      <c r="M15" s="16">
        <v>1</v>
      </c>
      <c r="N15" s="16">
        <v>1</v>
      </c>
      <c r="O15" s="15"/>
    </row>
    <row r="16" spans="1:19" ht="30" customHeight="1" x14ac:dyDescent="0.25">
      <c r="A16" s="5"/>
      <c r="B16" s="16" t="str">
        <f>Industry!B25</f>
        <v>Civilian Quality of Life</v>
      </c>
      <c r="C16" s="17">
        <v>1</v>
      </c>
      <c r="D16" s="16">
        <v>0</v>
      </c>
      <c r="E16" s="16">
        <v>0</v>
      </c>
      <c r="F16" s="16">
        <v>0.5</v>
      </c>
      <c r="G16" s="16">
        <v>1</v>
      </c>
      <c r="H16" s="16">
        <v>1.25</v>
      </c>
      <c r="I16" s="16">
        <v>1.5</v>
      </c>
      <c r="J16" s="16">
        <v>2.5</v>
      </c>
      <c r="K16" s="16">
        <v>3</v>
      </c>
      <c r="L16" s="16">
        <v>5</v>
      </c>
      <c r="M16" s="16">
        <v>7</v>
      </c>
      <c r="N16" s="16">
        <v>10</v>
      </c>
      <c r="O16" s="15"/>
    </row>
    <row r="17" spans="1:15" ht="30" customHeight="1" x14ac:dyDescent="0.25">
      <c r="A17" s="5"/>
      <c r="B17" s="16" t="str">
        <f>Industry!B26</f>
        <v>Financial and Trading</v>
      </c>
      <c r="C17" s="17">
        <v>1</v>
      </c>
      <c r="D17" s="16">
        <v>0</v>
      </c>
      <c r="E17" s="16">
        <v>0.1</v>
      </c>
      <c r="F17" s="16">
        <v>0.8</v>
      </c>
      <c r="G17" s="16">
        <v>1</v>
      </c>
      <c r="H17" s="16">
        <v>1.25</v>
      </c>
      <c r="I17" s="16">
        <v>1.5</v>
      </c>
      <c r="J17" s="16">
        <v>2.5</v>
      </c>
      <c r="K17" s="16">
        <v>3</v>
      </c>
      <c r="L17" s="16">
        <v>5</v>
      </c>
      <c r="M17" s="16">
        <v>7</v>
      </c>
      <c r="N17" s="16">
        <v>10</v>
      </c>
      <c r="O17" s="15"/>
    </row>
    <row r="18" spans="1:15" ht="30" customHeight="1" x14ac:dyDescent="0.25">
      <c r="A18" s="5"/>
      <c r="B18" s="16" t="str">
        <f>Industry!B27</f>
        <v>Energy Sector</v>
      </c>
      <c r="C18" s="17">
        <v>1</v>
      </c>
      <c r="D18" s="16">
        <v>0</v>
      </c>
      <c r="E18" s="16">
        <v>0.3</v>
      </c>
      <c r="F18" s="16">
        <v>0.8</v>
      </c>
      <c r="G18" s="16">
        <v>1</v>
      </c>
      <c r="H18" s="16">
        <v>1.2</v>
      </c>
      <c r="I18" s="16">
        <v>1.4</v>
      </c>
      <c r="J18" s="16">
        <v>2</v>
      </c>
      <c r="K18" s="16">
        <v>2.25</v>
      </c>
      <c r="L18" s="16">
        <v>2.5</v>
      </c>
      <c r="M18" s="16">
        <v>3</v>
      </c>
      <c r="N18" s="16">
        <v>4</v>
      </c>
      <c r="O18" s="15" t="s">
        <v>229</v>
      </c>
    </row>
    <row r="19" spans="1:15" ht="30" customHeight="1" x14ac:dyDescent="0.25">
      <c r="A19" s="5"/>
      <c r="B19" s="16" t="str">
        <f>Industry!B28</f>
        <v>Transportation</v>
      </c>
      <c r="C19" s="17">
        <v>1</v>
      </c>
      <c r="D19" s="16">
        <v>0</v>
      </c>
      <c r="E19" s="16">
        <v>0.3</v>
      </c>
      <c r="F19" s="16">
        <v>0.8</v>
      </c>
      <c r="G19" s="16">
        <v>1</v>
      </c>
      <c r="H19" s="16">
        <v>1</v>
      </c>
      <c r="I19" s="16">
        <v>1</v>
      </c>
      <c r="J19" s="16">
        <v>1</v>
      </c>
      <c r="K19" s="16">
        <v>1</v>
      </c>
      <c r="L19" s="16">
        <v>1</v>
      </c>
      <c r="M19" s="16">
        <v>1</v>
      </c>
      <c r="N19" s="16">
        <v>1</v>
      </c>
      <c r="O19" s="15" t="s">
        <v>229</v>
      </c>
    </row>
    <row r="20" spans="1:15" ht="30" customHeight="1" x14ac:dyDescent="0.25">
      <c r="A20" s="5"/>
      <c r="B20" s="16" t="str">
        <f>'Trade goods'!B18</f>
        <v>Art and Artifacts</v>
      </c>
      <c r="C20" s="17">
        <v>1</v>
      </c>
      <c r="D20" s="16">
        <v>0</v>
      </c>
      <c r="E20" s="16">
        <v>0</v>
      </c>
      <c r="F20" s="16">
        <v>0.05</v>
      </c>
      <c r="G20" s="16">
        <v>0.2</v>
      </c>
      <c r="H20" s="16">
        <v>0.5</v>
      </c>
      <c r="I20" s="16">
        <v>1</v>
      </c>
      <c r="J20" s="16">
        <v>1.5</v>
      </c>
      <c r="K20" s="16">
        <v>2</v>
      </c>
      <c r="L20" s="16">
        <v>3</v>
      </c>
      <c r="M20" s="16">
        <v>5</v>
      </c>
      <c r="N20" s="16">
        <v>7</v>
      </c>
      <c r="O20" s="15"/>
    </row>
    <row r="21" spans="1:15" ht="30" customHeight="1" x14ac:dyDescent="0.25">
      <c r="A21" s="5"/>
      <c r="B21" s="7"/>
      <c r="C21" s="9"/>
      <c r="D21" s="13"/>
      <c r="E21" s="13"/>
      <c r="F21" s="13"/>
      <c r="G21" s="13"/>
      <c r="H21" s="13"/>
      <c r="I21" s="13"/>
      <c r="J21" s="13"/>
      <c r="K21" s="13"/>
      <c r="L21" s="13"/>
      <c r="M21" s="13"/>
      <c r="N21" s="13"/>
      <c r="O21" s="9"/>
    </row>
    <row r="22" spans="1:15" ht="30" customHeight="1" x14ac:dyDescent="0.25">
      <c r="A22" s="5"/>
      <c r="B22" s="7"/>
      <c r="C22" s="9"/>
      <c r="D22" s="13"/>
      <c r="E22" s="13"/>
      <c r="F22" s="13"/>
      <c r="G22" s="13"/>
      <c r="H22" s="13"/>
      <c r="I22" s="13"/>
      <c r="J22" s="13"/>
      <c r="K22" s="13"/>
      <c r="L22" s="13"/>
      <c r="M22" s="13"/>
      <c r="N22" s="13"/>
      <c r="O22" s="9"/>
    </row>
    <row r="23" spans="1:15" ht="30" customHeight="1" x14ac:dyDescent="0.25">
      <c r="A23" s="5"/>
      <c r="B23" s="7"/>
      <c r="C23" s="9"/>
      <c r="D23" s="13"/>
      <c r="E23" s="13"/>
      <c r="F23" s="13"/>
      <c r="G23" s="13"/>
      <c r="H23" s="13"/>
      <c r="I23" s="13"/>
      <c r="J23" s="13"/>
      <c r="K23" s="13"/>
      <c r="L23" s="13"/>
      <c r="M23" s="13"/>
      <c r="N23" s="13"/>
      <c r="O23" s="9"/>
    </row>
    <row r="24" spans="1:15" ht="30" customHeight="1" x14ac:dyDescent="0.25">
      <c r="A24" s="5"/>
      <c r="B24" s="7"/>
      <c r="C24" s="9"/>
      <c r="D24" s="13"/>
      <c r="E24" s="13"/>
      <c r="F24" s="13"/>
      <c r="G24" s="13"/>
      <c r="H24" s="13"/>
      <c r="I24" s="13"/>
      <c r="J24" s="13"/>
      <c r="K24" s="13"/>
      <c r="L24" s="13"/>
      <c r="M24" s="13"/>
      <c r="N24" s="13"/>
      <c r="O24" s="9"/>
    </row>
    <row r="25" spans="1:15" ht="30" customHeight="1" x14ac:dyDescent="0.25">
      <c r="A25" s="5"/>
      <c r="B25" s="7"/>
      <c r="C25" s="9"/>
      <c r="D25" s="13"/>
      <c r="E25" s="13"/>
      <c r="F25" s="13"/>
      <c r="G25" s="13"/>
      <c r="H25" s="13"/>
      <c r="I25" s="13"/>
      <c r="J25" s="13"/>
      <c r="K25" s="13"/>
      <c r="L25" s="13"/>
      <c r="M25" s="13"/>
      <c r="N25" s="13"/>
      <c r="O25" s="9"/>
    </row>
    <row r="26" spans="1:15" ht="30" customHeight="1" x14ac:dyDescent="0.25">
      <c r="A26" s="5"/>
      <c r="B26" s="7"/>
      <c r="C26" s="9"/>
      <c r="D26" s="13"/>
      <c r="E26" s="13"/>
      <c r="F26" s="13"/>
      <c r="G26" s="13"/>
      <c r="H26" s="13"/>
      <c r="I26" s="13"/>
      <c r="J26" s="13"/>
      <c r="K26" s="13"/>
      <c r="L26" s="13"/>
      <c r="M26" s="13"/>
      <c r="N26" s="13"/>
      <c r="O26" s="9"/>
    </row>
    <row r="27" spans="1:15" ht="30" customHeight="1" x14ac:dyDescent="0.25">
      <c r="A27" s="5"/>
      <c r="B27" s="7"/>
      <c r="C27" s="9"/>
      <c r="D27" s="13"/>
      <c r="E27" s="13"/>
      <c r="F27" s="13"/>
      <c r="G27" s="13"/>
      <c r="H27" s="13"/>
      <c r="I27" s="13"/>
      <c r="J27" s="13"/>
      <c r="K27" s="13"/>
      <c r="L27" s="13"/>
      <c r="M27" s="13"/>
      <c r="N27" s="13"/>
      <c r="O27" s="9"/>
    </row>
    <row r="28" spans="1:15" ht="30" customHeight="1" x14ac:dyDescent="0.25">
      <c r="A28" s="5"/>
      <c r="B28" s="7"/>
      <c r="C28" s="9"/>
      <c r="D28" s="13"/>
      <c r="E28" s="13"/>
      <c r="F28" s="13"/>
      <c r="G28" s="13"/>
      <c r="H28" s="13"/>
      <c r="I28" s="13"/>
      <c r="J28" s="13"/>
      <c r="K28" s="13"/>
      <c r="L28" s="13"/>
      <c r="M28" s="13"/>
      <c r="N28" s="13"/>
      <c r="O28" s="9"/>
    </row>
    <row r="29" spans="1:15" ht="30" customHeight="1" x14ac:dyDescent="0.25">
      <c r="A29" s="5"/>
      <c r="B29" s="7"/>
      <c r="C29" s="9"/>
      <c r="D29" s="13"/>
      <c r="E29" s="13"/>
      <c r="F29" s="13"/>
      <c r="G29" s="13"/>
      <c r="H29" s="13"/>
      <c r="I29" s="13"/>
      <c r="J29" s="13"/>
      <c r="K29" s="13"/>
      <c r="L29" s="13"/>
      <c r="M29" s="13"/>
      <c r="N29" s="13"/>
      <c r="O29" s="9"/>
    </row>
    <row r="30" spans="1:15" ht="30" customHeight="1" x14ac:dyDescent="0.25">
      <c r="A30" s="5"/>
      <c r="B30" s="7"/>
      <c r="C30" s="9"/>
      <c r="D30" s="13"/>
      <c r="E30" s="13"/>
      <c r="F30" s="13"/>
      <c r="G30" s="13"/>
      <c r="H30" s="13"/>
      <c r="I30" s="13"/>
      <c r="J30" s="13"/>
      <c r="K30" s="13"/>
      <c r="L30" s="13"/>
      <c r="M30" s="13"/>
      <c r="N30" s="13"/>
      <c r="O30" s="9"/>
    </row>
    <row r="33" spans="2:4" x14ac:dyDescent="0.25">
      <c r="B33" s="5" t="s">
        <v>50</v>
      </c>
      <c r="C33" s="5"/>
      <c r="D33" s="5"/>
    </row>
    <row r="34" spans="2:4" x14ac:dyDescent="0.25">
      <c r="B34" s="5" t="s">
        <v>76</v>
      </c>
      <c r="C34" s="5"/>
      <c r="D34" s="5"/>
    </row>
    <row r="35" spans="2:4" x14ac:dyDescent="0.25">
      <c r="B35" s="5" t="s">
        <v>50</v>
      </c>
      <c r="C35" s="5"/>
      <c r="D35" s="5"/>
    </row>
    <row r="36" spans="2:4" x14ac:dyDescent="0.25">
      <c r="B36" s="5" t="s">
        <v>77</v>
      </c>
      <c r="C36" s="5"/>
      <c r="D36" s="5"/>
    </row>
    <row r="37" spans="2:4" x14ac:dyDescent="0.25">
      <c r="B37" s="5"/>
      <c r="C37" s="5" t="s">
        <v>78</v>
      </c>
      <c r="D37" s="5"/>
    </row>
    <row r="38" spans="2:4" x14ac:dyDescent="0.25">
      <c r="B38" s="5"/>
      <c r="C38" s="5"/>
      <c r="D38" s="5" t="s">
        <v>79</v>
      </c>
    </row>
    <row r="39" spans="2:4" x14ac:dyDescent="0.25">
      <c r="B39" s="5"/>
      <c r="C39" s="5"/>
      <c r="D39" s="5" t="s">
        <v>80</v>
      </c>
    </row>
    <row r="40" spans="2:4" x14ac:dyDescent="0.25">
      <c r="B40" s="5"/>
      <c r="C40" s="5"/>
      <c r="D40" s="5" t="s">
        <v>81</v>
      </c>
    </row>
    <row r="41" spans="2:4" x14ac:dyDescent="0.25">
      <c r="B41" s="5"/>
      <c r="C41" s="5"/>
      <c r="D41" s="5" t="s">
        <v>82</v>
      </c>
    </row>
    <row r="42" spans="2:4" x14ac:dyDescent="0.25">
      <c r="B42" s="5"/>
      <c r="C42" s="5"/>
      <c r="D42" s="5"/>
    </row>
    <row r="43" spans="2:4" x14ac:dyDescent="0.25">
      <c r="B43" s="5"/>
      <c r="C43" s="5"/>
      <c r="D43" s="5"/>
    </row>
    <row r="44" spans="2:4" x14ac:dyDescent="0.25">
      <c r="B44" s="5"/>
      <c r="C44" s="5"/>
      <c r="D44" s="5"/>
    </row>
    <row r="45" spans="2:4" x14ac:dyDescent="0.25">
      <c r="B45" s="5"/>
      <c r="C45" s="5"/>
      <c r="D45" s="5"/>
    </row>
    <row r="46" spans="2:4" x14ac:dyDescent="0.25">
      <c r="B46" s="5"/>
      <c r="C46" s="5"/>
      <c r="D46" s="5"/>
    </row>
    <row r="47" spans="2:4" x14ac:dyDescent="0.25">
      <c r="B47" s="5"/>
      <c r="C47" s="5"/>
      <c r="D47" s="5"/>
    </row>
    <row r="48" spans="2:4" x14ac:dyDescent="0.25">
      <c r="B48" s="5"/>
      <c r="C48" s="5"/>
      <c r="D48" s="5"/>
    </row>
    <row r="49" spans="2:4" x14ac:dyDescent="0.25">
      <c r="B49" s="5"/>
      <c r="C49" s="5"/>
      <c r="D49" s="5"/>
    </row>
  </sheetData>
  <mergeCells count="1">
    <mergeCell ref="B2:L2"/>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57"/>
  <sheetViews>
    <sheetView workbookViewId="0">
      <selection activeCell="J7" sqref="J7"/>
    </sheetView>
  </sheetViews>
  <sheetFormatPr defaultRowHeight="15" x14ac:dyDescent="0.25"/>
  <cols>
    <col min="1" max="1" width="2.28515625" style="5" customWidth="1"/>
    <col min="2" max="2" width="15.7109375" style="5" customWidth="1"/>
    <col min="3" max="3" width="101.7109375" style="5" customWidth="1"/>
    <col min="4" max="4" width="5.140625" style="5" customWidth="1"/>
    <col min="5" max="5" width="24.42578125" style="5" customWidth="1"/>
    <col min="6" max="9" width="14.7109375" style="5" customWidth="1"/>
    <col min="10" max="10" width="38.7109375" style="5" customWidth="1"/>
    <col min="11" max="11" width="90.7109375" style="5" customWidth="1"/>
    <col min="12" max="16384" width="9.140625" style="5"/>
  </cols>
  <sheetData>
    <row r="3" spans="2:13" ht="20.25" thickBot="1" x14ac:dyDescent="0.35">
      <c r="B3" s="46" t="s">
        <v>148</v>
      </c>
      <c r="C3" s="46"/>
      <c r="D3" s="46"/>
      <c r="E3" s="46"/>
      <c r="F3" s="46"/>
      <c r="G3" s="46"/>
      <c r="H3" s="46"/>
      <c r="I3" s="46"/>
      <c r="J3" s="46"/>
      <c r="K3" s="46"/>
      <c r="L3" s="46"/>
      <c r="M3" s="46"/>
    </row>
    <row r="4" spans="2:13" ht="15.75" thickTop="1" x14ac:dyDescent="0.25"/>
    <row r="5" spans="2:13" ht="45.75" thickBot="1" x14ac:dyDescent="0.3">
      <c r="B5" s="25" t="s">
        <v>250</v>
      </c>
      <c r="C5" s="37" t="s">
        <v>262</v>
      </c>
      <c r="D5" s="27" t="s">
        <v>260</v>
      </c>
      <c r="E5" s="28" t="s">
        <v>45</v>
      </c>
      <c r="F5" s="29" t="s">
        <v>265</v>
      </c>
      <c r="G5" s="26" t="s">
        <v>236</v>
      </c>
      <c r="H5" s="26" t="s">
        <v>237</v>
      </c>
      <c r="I5" s="30" t="s">
        <v>251</v>
      </c>
      <c r="J5" s="35" t="s">
        <v>253</v>
      </c>
      <c r="K5" s="35" t="s">
        <v>261</v>
      </c>
    </row>
    <row r="6" spans="2:13" ht="60" customHeight="1" x14ac:dyDescent="0.25">
      <c r="B6" s="38" t="s">
        <v>252</v>
      </c>
      <c r="C6" s="36" t="s">
        <v>263</v>
      </c>
      <c r="D6" s="31">
        <v>4</v>
      </c>
      <c r="E6" s="31" t="str">
        <f>VLOOKUP(D6,Table39[],2,FALSE)</f>
        <v>High technology</v>
      </c>
      <c r="F6" s="33">
        <v>0.05</v>
      </c>
      <c r="G6" s="31">
        <v>1000</v>
      </c>
      <c r="H6" s="31">
        <v>10</v>
      </c>
      <c r="I6" s="32" t="s">
        <v>264</v>
      </c>
      <c r="J6" s="34" t="s">
        <v>269</v>
      </c>
      <c r="K6" s="34" t="s">
        <v>268</v>
      </c>
    </row>
    <row r="7" spans="2:13" ht="60" customHeight="1" x14ac:dyDescent="0.25">
      <c r="B7" s="38" t="s">
        <v>258</v>
      </c>
      <c r="C7" s="36" t="s">
        <v>266</v>
      </c>
      <c r="D7" s="31">
        <v>7</v>
      </c>
      <c r="E7" s="31" t="s">
        <v>259</v>
      </c>
      <c r="F7" s="33"/>
      <c r="G7" s="31"/>
      <c r="H7" s="31"/>
      <c r="I7" s="32"/>
      <c r="J7" s="34"/>
      <c r="K7" s="34"/>
    </row>
    <row r="8" spans="2:13" ht="60" customHeight="1" x14ac:dyDescent="0.25">
      <c r="B8" s="38" t="s">
        <v>267</v>
      </c>
      <c r="C8" s="36"/>
      <c r="D8" s="31">
        <v>10</v>
      </c>
      <c r="E8" s="31"/>
      <c r="F8" s="33"/>
      <c r="G8" s="31"/>
      <c r="H8" s="31"/>
      <c r="I8" s="32"/>
      <c r="J8" s="34"/>
      <c r="K8" s="34"/>
    </row>
    <row r="9" spans="2:13" x14ac:dyDescent="0.25">
      <c r="B9" s="21"/>
      <c r="C9" s="22"/>
      <c r="D9" s="22"/>
      <c r="E9" s="22"/>
      <c r="F9" s="22"/>
      <c r="G9" s="20"/>
    </row>
    <row r="13" spans="2:13" x14ac:dyDescent="0.25">
      <c r="B13" s="5" t="s">
        <v>149</v>
      </c>
    </row>
    <row r="14" spans="2:13" x14ac:dyDescent="0.25">
      <c r="B14" s="5" t="s">
        <v>50</v>
      </c>
    </row>
    <row r="15" spans="2:13" x14ac:dyDescent="0.25">
      <c r="B15" s="5" t="s">
        <v>83</v>
      </c>
    </row>
    <row r="17" spans="2:2" x14ac:dyDescent="0.25">
      <c r="B17" s="5" t="s">
        <v>84</v>
      </c>
    </row>
    <row r="18" spans="2:2" x14ac:dyDescent="0.25">
      <c r="B18" s="5" t="s">
        <v>87</v>
      </c>
    </row>
    <row r="19" spans="2:2" x14ac:dyDescent="0.25">
      <c r="B19" s="5" t="s">
        <v>254</v>
      </c>
    </row>
    <row r="20" spans="2:2" x14ac:dyDescent="0.25">
      <c r="B20" s="5" t="s">
        <v>89</v>
      </c>
    </row>
    <row r="21" spans="2:2" x14ac:dyDescent="0.25">
      <c r="B21" s="5" t="s">
        <v>255</v>
      </c>
    </row>
    <row r="22" spans="2:2" x14ac:dyDescent="0.25">
      <c r="B22" s="5" t="s">
        <v>256</v>
      </c>
    </row>
    <row r="24" spans="2:2" x14ac:dyDescent="0.25">
      <c r="B24" s="5" t="s">
        <v>257</v>
      </c>
    </row>
    <row r="30" spans="2:2" x14ac:dyDescent="0.25">
      <c r="B30" s="5" t="s">
        <v>150</v>
      </c>
    </row>
    <row r="31" spans="2:2" x14ac:dyDescent="0.25">
      <c r="B31" s="5" t="s">
        <v>50</v>
      </c>
    </row>
    <row r="32" spans="2:2" x14ac:dyDescent="0.25">
      <c r="B32" s="5" t="s">
        <v>85</v>
      </c>
    </row>
    <row r="34" spans="2:3" x14ac:dyDescent="0.25">
      <c r="B34" s="5" t="s">
        <v>84</v>
      </c>
    </row>
    <row r="35" spans="2:3" x14ac:dyDescent="0.25">
      <c r="B35" s="5" t="s">
        <v>86</v>
      </c>
    </row>
    <row r="36" spans="2:3" x14ac:dyDescent="0.25">
      <c r="B36" s="5" t="s">
        <v>87</v>
      </c>
    </row>
    <row r="37" spans="2:3" x14ac:dyDescent="0.25">
      <c r="B37" s="5" t="s">
        <v>88</v>
      </c>
    </row>
    <row r="38" spans="2:3" x14ac:dyDescent="0.25">
      <c r="B38" s="5" t="s">
        <v>89</v>
      </c>
    </row>
    <row r="39" spans="2:3" x14ac:dyDescent="0.25">
      <c r="B39" s="5" t="s">
        <v>90</v>
      </c>
    </row>
    <row r="40" spans="2:3" x14ac:dyDescent="0.25">
      <c r="B40" s="5" t="s">
        <v>91</v>
      </c>
    </row>
    <row r="43" spans="2:3" x14ac:dyDescent="0.25">
      <c r="B43" s="5" t="s">
        <v>92</v>
      </c>
    </row>
    <row r="44" spans="2:3" x14ac:dyDescent="0.25">
      <c r="B44" s="5" t="s">
        <v>93</v>
      </c>
    </row>
    <row r="45" spans="2:3" x14ac:dyDescent="0.25">
      <c r="C45" s="5" t="s">
        <v>94</v>
      </c>
    </row>
    <row r="46" spans="2:3" x14ac:dyDescent="0.25">
      <c r="C46" s="5" t="s">
        <v>95</v>
      </c>
    </row>
    <row r="47" spans="2:3" x14ac:dyDescent="0.25">
      <c r="C47" s="5" t="s">
        <v>96</v>
      </c>
    </row>
    <row r="48" spans="2:3" x14ac:dyDescent="0.25">
      <c r="B48" s="5" t="s">
        <v>97</v>
      </c>
    </row>
    <row r="49" spans="2:3" x14ac:dyDescent="0.25">
      <c r="B49" s="5" t="s">
        <v>98</v>
      </c>
    </row>
    <row r="50" spans="2:3" x14ac:dyDescent="0.25">
      <c r="C50" s="5" t="s">
        <v>99</v>
      </c>
    </row>
    <row r="51" spans="2:3" x14ac:dyDescent="0.25">
      <c r="C51" s="5" t="s">
        <v>100</v>
      </c>
    </row>
    <row r="52" spans="2:3" x14ac:dyDescent="0.25">
      <c r="C52" s="5" t="s">
        <v>101</v>
      </c>
    </row>
    <row r="53" spans="2:3" x14ac:dyDescent="0.25">
      <c r="C53" s="5" t="s">
        <v>102</v>
      </c>
    </row>
    <row r="56" spans="2:3" x14ac:dyDescent="0.25">
      <c r="B56" s="5" t="s">
        <v>103</v>
      </c>
    </row>
    <row r="57" spans="2:3" x14ac:dyDescent="0.25">
      <c r="B57" s="5" t="s">
        <v>104</v>
      </c>
    </row>
  </sheetData>
  <mergeCells count="1">
    <mergeCell ref="B3:M3"/>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I36" sqref="I36"/>
    </sheetView>
  </sheetViews>
  <sheetFormatPr defaultRowHeight="15" x14ac:dyDescent="0.25"/>
  <sheetData>
    <row r="1" spans="1:13" x14ac:dyDescent="0.25">
      <c r="A1" s="5"/>
      <c r="B1" s="5"/>
      <c r="C1" s="5"/>
      <c r="D1" s="5"/>
      <c r="E1" s="5"/>
      <c r="F1" s="5"/>
      <c r="G1" s="5"/>
      <c r="H1" s="5"/>
      <c r="I1" s="5"/>
      <c r="J1" s="5"/>
      <c r="K1" s="5"/>
      <c r="L1" s="5"/>
      <c r="M1" s="5"/>
    </row>
    <row r="2" spans="1:13" ht="20.25" thickBot="1" x14ac:dyDescent="0.35">
      <c r="A2" s="5"/>
      <c r="B2" s="46" t="s">
        <v>168</v>
      </c>
      <c r="C2" s="46"/>
      <c r="D2" s="46"/>
      <c r="E2" s="46"/>
      <c r="F2" s="46"/>
      <c r="G2" s="46"/>
      <c r="H2" s="46"/>
      <c r="I2" s="46"/>
      <c r="J2" s="46"/>
      <c r="K2" s="46"/>
      <c r="L2" s="46"/>
      <c r="M2" s="46"/>
    </row>
    <row r="3" spans="1:13" ht="15.75" thickTop="1" x14ac:dyDescent="0.25">
      <c r="A3" s="5"/>
      <c r="B3" s="5"/>
      <c r="C3" s="5"/>
      <c r="D3" s="5"/>
      <c r="E3" s="5"/>
      <c r="F3" s="5"/>
      <c r="G3" s="5"/>
      <c r="H3" s="5"/>
      <c r="I3" s="5"/>
      <c r="J3" s="5"/>
      <c r="K3" s="5"/>
      <c r="L3" s="5"/>
      <c r="M3" s="5"/>
    </row>
  </sheetData>
  <mergeCells count="1">
    <mergeCell ref="B2: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workbookViewId="0">
      <selection activeCell="H28" sqref="H28"/>
    </sheetView>
  </sheetViews>
  <sheetFormatPr defaultRowHeight="15" x14ac:dyDescent="0.25"/>
  <cols>
    <col min="2" max="2" width="22.85546875" bestFit="1" customWidth="1"/>
    <col min="3" max="3" width="11.140625" bestFit="1" customWidth="1"/>
    <col min="4" max="4" width="7.5703125" bestFit="1" customWidth="1"/>
    <col min="5" max="5" width="14.28515625" bestFit="1" customWidth="1"/>
  </cols>
  <sheetData>
    <row r="2" spans="2:5" x14ac:dyDescent="0.25">
      <c r="B2" t="s">
        <v>23</v>
      </c>
    </row>
    <row r="3" spans="2:5" ht="45" x14ac:dyDescent="0.25">
      <c r="B3" t="s">
        <v>0</v>
      </c>
      <c r="C3" t="s">
        <v>22</v>
      </c>
      <c r="D3" t="s">
        <v>1</v>
      </c>
      <c r="E3" s="3" t="s">
        <v>25</v>
      </c>
    </row>
    <row r="4" spans="2:5" x14ac:dyDescent="0.25">
      <c r="B4" t="s">
        <v>2</v>
      </c>
      <c r="D4" t="s">
        <v>3</v>
      </c>
      <c r="E4">
        <v>0.01</v>
      </c>
    </row>
    <row r="5" spans="2:5" x14ac:dyDescent="0.25">
      <c r="B5" t="s">
        <v>6</v>
      </c>
      <c r="D5" t="s">
        <v>3</v>
      </c>
      <c r="E5">
        <v>3</v>
      </c>
    </row>
    <row r="6" spans="2:5" x14ac:dyDescent="0.25">
      <c r="B6" t="s">
        <v>8</v>
      </c>
      <c r="D6" t="s">
        <v>3</v>
      </c>
      <c r="E6">
        <v>3</v>
      </c>
    </row>
    <row r="7" spans="2:5" x14ac:dyDescent="0.25">
      <c r="B7" t="s">
        <v>11</v>
      </c>
      <c r="D7" t="s">
        <v>3</v>
      </c>
      <c r="E7">
        <v>3</v>
      </c>
    </row>
    <row r="8" spans="2:5" x14ac:dyDescent="0.25">
      <c r="B8" t="s">
        <v>5</v>
      </c>
      <c r="D8" t="s">
        <v>3</v>
      </c>
      <c r="E8">
        <v>5</v>
      </c>
    </row>
    <row r="9" spans="2:5" x14ac:dyDescent="0.25">
      <c r="B9" t="s">
        <v>7</v>
      </c>
      <c r="D9" t="s">
        <v>3</v>
      </c>
      <c r="E9">
        <v>5</v>
      </c>
    </row>
    <row r="10" spans="2:5" x14ac:dyDescent="0.25">
      <c r="B10" t="s">
        <v>9</v>
      </c>
      <c r="D10" t="s">
        <v>3</v>
      </c>
      <c r="E10">
        <v>5</v>
      </c>
    </row>
    <row r="11" spans="2:5" x14ac:dyDescent="0.25">
      <c r="B11" t="s">
        <v>10</v>
      </c>
      <c r="D11" t="s">
        <v>3</v>
      </c>
      <c r="E11">
        <v>5</v>
      </c>
    </row>
    <row r="12" spans="2:5" x14ac:dyDescent="0.25">
      <c r="B12" t="s">
        <v>4</v>
      </c>
      <c r="D12" t="s">
        <v>3</v>
      </c>
      <c r="E12">
        <v>10</v>
      </c>
    </row>
    <row r="13" spans="2:5" x14ac:dyDescent="0.25">
      <c r="B13" t="s">
        <v>12</v>
      </c>
      <c r="D13" t="s">
        <v>13</v>
      </c>
      <c r="E13">
        <v>10</v>
      </c>
    </row>
    <row r="14" spans="2:5" x14ac:dyDescent="0.25">
      <c r="B14" t="s">
        <v>19</v>
      </c>
      <c r="D14" t="s">
        <v>13</v>
      </c>
      <c r="E14">
        <v>10</v>
      </c>
    </row>
    <row r="15" spans="2:5" x14ac:dyDescent="0.25">
      <c r="B15" t="s">
        <v>20</v>
      </c>
      <c r="D15" t="s">
        <v>21</v>
      </c>
      <c r="E15">
        <v>10</v>
      </c>
    </row>
    <row r="16" spans="2:5" x14ac:dyDescent="0.25">
      <c r="B16" t="s">
        <v>14</v>
      </c>
      <c r="D16" t="s">
        <v>13</v>
      </c>
      <c r="E16">
        <v>20</v>
      </c>
    </row>
    <row r="17" spans="2:5" x14ac:dyDescent="0.25">
      <c r="B17" t="s">
        <v>15</v>
      </c>
      <c r="D17" t="s">
        <v>13</v>
      </c>
      <c r="E17">
        <v>20</v>
      </c>
    </row>
    <row r="18" spans="2:5" x14ac:dyDescent="0.25">
      <c r="B18" t="s">
        <v>16</v>
      </c>
      <c r="D18" t="s">
        <v>13</v>
      </c>
      <c r="E18">
        <v>20</v>
      </c>
    </row>
    <row r="19" spans="2:5" x14ac:dyDescent="0.25">
      <c r="B19" t="s">
        <v>17</v>
      </c>
      <c r="D19" t="s">
        <v>13</v>
      </c>
      <c r="E19">
        <v>20</v>
      </c>
    </row>
    <row r="20" spans="2:5" x14ac:dyDescent="0.25">
      <c r="B20" t="s">
        <v>18</v>
      </c>
      <c r="D20" t="s">
        <v>13</v>
      </c>
      <c r="E20">
        <v>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54"/>
  <sheetViews>
    <sheetView topLeftCell="A22" workbookViewId="0">
      <selection activeCell="C31" sqref="C31"/>
    </sheetView>
  </sheetViews>
  <sheetFormatPr defaultRowHeight="15" x14ac:dyDescent="0.25"/>
  <cols>
    <col min="2" max="2" width="10.5703125" bestFit="1" customWidth="1"/>
    <col min="3" max="3" width="18.28515625" bestFit="1" customWidth="1"/>
    <col min="4" max="4" width="10.140625" customWidth="1"/>
  </cols>
  <sheetData>
    <row r="2" spans="2:21" ht="21" x14ac:dyDescent="0.35">
      <c r="B2" s="42" t="s">
        <v>313</v>
      </c>
      <c r="K2" s="42" t="s">
        <v>325</v>
      </c>
      <c r="U2" s="42" t="s">
        <v>324</v>
      </c>
    </row>
    <row r="38" spans="1:19" x14ac:dyDescent="0.25">
      <c r="B38" s="50" t="s">
        <v>316</v>
      </c>
      <c r="C38" s="50"/>
      <c r="D38" s="44" t="s">
        <v>327</v>
      </c>
    </row>
    <row r="39" spans="1:19" ht="21" x14ac:dyDescent="0.35">
      <c r="B39" s="42" t="s">
        <v>313</v>
      </c>
      <c r="I39" s="42" t="s">
        <v>325</v>
      </c>
      <c r="P39" s="42" t="s">
        <v>324</v>
      </c>
    </row>
    <row r="40" spans="1:19" x14ac:dyDescent="0.25">
      <c r="A40" t="s">
        <v>326</v>
      </c>
      <c r="B40" s="43">
        <v>100</v>
      </c>
      <c r="C40" s="43"/>
      <c r="D40">
        <f>$E$42 + $E$41 * POWER(_xlfn.FLOOR.MATH(ABS(B40) / $C$42, 0.1, 1),$C$41)</f>
        <v>100</v>
      </c>
      <c r="I40" s="43"/>
      <c r="J40" s="43"/>
      <c r="K40">
        <f>$L$42 + $L$41 * POWER((ABS(B40) / $J$42),$J$41)</f>
        <v>25</v>
      </c>
      <c r="P40" s="43"/>
      <c r="Q40" s="43">
        <f>$S$42 + $S$41 * POWER((ABS(B40) / $Q$42),$Q$41)</f>
        <v>4</v>
      </c>
    </row>
    <row r="41" spans="1:19" x14ac:dyDescent="0.25">
      <c r="B41" s="43" t="s">
        <v>317</v>
      </c>
      <c r="C41" s="43">
        <v>2</v>
      </c>
      <c r="D41" t="s">
        <v>319</v>
      </c>
      <c r="E41">
        <v>1</v>
      </c>
      <c r="I41" s="43" t="s">
        <v>317</v>
      </c>
      <c r="J41" s="43">
        <v>2</v>
      </c>
      <c r="K41" t="s">
        <v>319</v>
      </c>
      <c r="L41">
        <v>1</v>
      </c>
      <c r="P41" s="43" t="s">
        <v>317</v>
      </c>
      <c r="Q41" s="43">
        <v>2</v>
      </c>
      <c r="R41" t="s">
        <v>319</v>
      </c>
      <c r="S41">
        <v>1</v>
      </c>
    </row>
    <row r="42" spans="1:19" x14ac:dyDescent="0.25">
      <c r="B42" s="43" t="s">
        <v>323</v>
      </c>
      <c r="C42" s="43">
        <v>10</v>
      </c>
      <c r="D42" t="s">
        <v>318</v>
      </c>
      <c r="E42">
        <v>0</v>
      </c>
      <c r="I42" s="43" t="s">
        <v>323</v>
      </c>
      <c r="J42" s="43">
        <v>20</v>
      </c>
      <c r="K42" t="s">
        <v>318</v>
      </c>
      <c r="L42">
        <v>0</v>
      </c>
      <c r="P42" s="43" t="s">
        <v>323</v>
      </c>
      <c r="Q42" s="43">
        <v>50</v>
      </c>
      <c r="R42" t="s">
        <v>318</v>
      </c>
      <c r="S42">
        <v>0</v>
      </c>
    </row>
    <row r="43" spans="1:19" x14ac:dyDescent="0.25">
      <c r="B43" s="43" t="s">
        <v>320</v>
      </c>
      <c r="C43" s="43">
        <v>1</v>
      </c>
      <c r="D43" t="s">
        <v>321</v>
      </c>
      <c r="E43">
        <v>1000</v>
      </c>
      <c r="I43" s="43" t="s">
        <v>320</v>
      </c>
      <c r="J43" s="43">
        <v>1</v>
      </c>
      <c r="K43" t="s">
        <v>321</v>
      </c>
      <c r="L43">
        <v>1000</v>
      </c>
      <c r="P43" s="43" t="s">
        <v>320</v>
      </c>
      <c r="Q43" s="43">
        <v>1</v>
      </c>
      <c r="R43" t="s">
        <v>321</v>
      </c>
      <c r="S43">
        <v>1000</v>
      </c>
    </row>
    <row r="44" spans="1:19" x14ac:dyDescent="0.25">
      <c r="B44" t="s">
        <v>315</v>
      </c>
      <c r="C44" t="s">
        <v>322</v>
      </c>
      <c r="D44" t="s">
        <v>314</v>
      </c>
      <c r="I44" t="s">
        <v>315</v>
      </c>
      <c r="J44" t="s">
        <v>322</v>
      </c>
      <c r="K44" t="s">
        <v>314</v>
      </c>
      <c r="P44" t="s">
        <v>315</v>
      </c>
      <c r="Q44" t="s">
        <v>322</v>
      </c>
      <c r="R44" t="s">
        <v>314</v>
      </c>
    </row>
    <row r="45" spans="1:19" x14ac:dyDescent="0.25">
      <c r="B45">
        <v>-10000</v>
      </c>
      <c r="C45">
        <f>$E$42 + $E$41 * POWER((ABS(B45) / $C$42),$C$41)</f>
        <v>1000000</v>
      </c>
      <c r="D45">
        <f>MAX(MIN(C45,$E$43),$C$43)</f>
        <v>1000</v>
      </c>
      <c r="I45">
        <v>-10000</v>
      </c>
      <c r="J45">
        <f>$L$42 + $L$41 * POWER((ABS(I45) / $J$42),$J$41)</f>
        <v>250000</v>
      </c>
      <c r="K45">
        <f t="shared" ref="K45:K76" si="0">MAX(MIN(J45,$L$43),$J$43)</f>
        <v>1000</v>
      </c>
      <c r="P45">
        <v>-10000</v>
      </c>
      <c r="Q45">
        <f>$S$42 + $S$41 * POWER((ABS(I45) / $Q$42),$Q$41)</f>
        <v>40000</v>
      </c>
      <c r="R45">
        <f>MAX(MIN(Q45,$S$43),$Q$43)</f>
        <v>1000</v>
      </c>
    </row>
    <row r="46" spans="1:19" x14ac:dyDescent="0.25">
      <c r="B46">
        <v>-9000</v>
      </c>
      <c r="C46">
        <f t="shared" ref="C46:C109" si="1">$E$42 + $E$41 * POWER((ABS(B46) / $C$42),$C$41)</f>
        <v>810000</v>
      </c>
      <c r="D46">
        <f t="shared" ref="D46:D109" si="2">MAX(MIN(C46,$E$43),$C$43)</f>
        <v>1000</v>
      </c>
      <c r="I46">
        <v>-9000</v>
      </c>
      <c r="J46">
        <f t="shared" ref="J46:J109" si="3">$L$42 + $L$41 * POWER((ABS(I46) / $J$42),$J$41)</f>
        <v>202500</v>
      </c>
      <c r="K46">
        <f t="shared" si="0"/>
        <v>1000</v>
      </c>
      <c r="P46">
        <v>-9000</v>
      </c>
      <c r="Q46">
        <f t="shared" ref="Q46:Q109" si="4">$S$42 + $S$41 * POWER((ABS(I46) / $Q$42),$Q$41)</f>
        <v>32400</v>
      </c>
      <c r="R46">
        <f t="shared" ref="R46:R109" si="5">MAX(MIN(Q46,$S$43),$Q$43)</f>
        <v>1000</v>
      </c>
    </row>
    <row r="47" spans="1:19" x14ac:dyDescent="0.25">
      <c r="B47">
        <v>-8000</v>
      </c>
      <c r="C47">
        <f t="shared" si="1"/>
        <v>640000</v>
      </c>
      <c r="D47">
        <f t="shared" si="2"/>
        <v>1000</v>
      </c>
      <c r="I47">
        <v>-8000</v>
      </c>
      <c r="J47">
        <f t="shared" si="3"/>
        <v>160000</v>
      </c>
      <c r="K47">
        <f t="shared" si="0"/>
        <v>1000</v>
      </c>
      <c r="P47">
        <v>-8000</v>
      </c>
      <c r="Q47">
        <f t="shared" si="4"/>
        <v>25600</v>
      </c>
      <c r="R47">
        <f t="shared" si="5"/>
        <v>1000</v>
      </c>
    </row>
    <row r="48" spans="1:19" x14ac:dyDescent="0.25">
      <c r="B48">
        <v>-7000</v>
      </c>
      <c r="C48">
        <f t="shared" si="1"/>
        <v>490000</v>
      </c>
      <c r="D48">
        <f t="shared" si="2"/>
        <v>1000</v>
      </c>
      <c r="I48">
        <v>-7000</v>
      </c>
      <c r="J48">
        <f t="shared" si="3"/>
        <v>122500</v>
      </c>
      <c r="K48">
        <f t="shared" si="0"/>
        <v>1000</v>
      </c>
      <c r="P48">
        <v>-7000</v>
      </c>
      <c r="Q48">
        <f t="shared" si="4"/>
        <v>19600</v>
      </c>
      <c r="R48">
        <f t="shared" si="5"/>
        <v>1000</v>
      </c>
    </row>
    <row r="49" spans="2:18" x14ac:dyDescent="0.25">
      <c r="B49">
        <v>-6000</v>
      </c>
      <c r="C49">
        <f t="shared" si="1"/>
        <v>360000</v>
      </c>
      <c r="D49">
        <f t="shared" si="2"/>
        <v>1000</v>
      </c>
      <c r="I49">
        <v>-6000</v>
      </c>
      <c r="J49">
        <f t="shared" si="3"/>
        <v>90000</v>
      </c>
      <c r="K49">
        <f t="shared" si="0"/>
        <v>1000</v>
      </c>
      <c r="P49">
        <v>-6000</v>
      </c>
      <c r="Q49">
        <f t="shared" si="4"/>
        <v>14400</v>
      </c>
      <c r="R49">
        <f t="shared" si="5"/>
        <v>1000</v>
      </c>
    </row>
    <row r="50" spans="2:18" x14ac:dyDescent="0.25">
      <c r="B50">
        <v>-5000</v>
      </c>
      <c r="C50">
        <f t="shared" si="1"/>
        <v>250000</v>
      </c>
      <c r="D50">
        <f t="shared" si="2"/>
        <v>1000</v>
      </c>
      <c r="I50">
        <v>-5000</v>
      </c>
      <c r="J50">
        <f t="shared" si="3"/>
        <v>62500</v>
      </c>
      <c r="K50">
        <f t="shared" si="0"/>
        <v>1000</v>
      </c>
      <c r="P50">
        <v>-5000</v>
      </c>
      <c r="Q50">
        <f t="shared" si="4"/>
        <v>10000</v>
      </c>
      <c r="R50">
        <f t="shared" si="5"/>
        <v>1000</v>
      </c>
    </row>
    <row r="51" spans="2:18" x14ac:dyDescent="0.25">
      <c r="B51">
        <v>-4000</v>
      </c>
      <c r="C51">
        <f t="shared" si="1"/>
        <v>160000</v>
      </c>
      <c r="D51">
        <f t="shared" si="2"/>
        <v>1000</v>
      </c>
      <c r="I51">
        <v>-4000</v>
      </c>
      <c r="J51">
        <f t="shared" si="3"/>
        <v>40000</v>
      </c>
      <c r="K51">
        <f t="shared" si="0"/>
        <v>1000</v>
      </c>
      <c r="P51">
        <v>-4000</v>
      </c>
      <c r="Q51">
        <f t="shared" si="4"/>
        <v>6400</v>
      </c>
      <c r="R51">
        <f t="shared" si="5"/>
        <v>1000</v>
      </c>
    </row>
    <row r="52" spans="2:18" x14ac:dyDescent="0.25">
      <c r="B52">
        <v>-3000</v>
      </c>
      <c r="C52">
        <f t="shared" si="1"/>
        <v>90000</v>
      </c>
      <c r="D52">
        <f t="shared" si="2"/>
        <v>1000</v>
      </c>
      <c r="I52">
        <v>-3000</v>
      </c>
      <c r="J52">
        <f t="shared" si="3"/>
        <v>22500</v>
      </c>
      <c r="K52">
        <f t="shared" si="0"/>
        <v>1000</v>
      </c>
      <c r="P52">
        <v>-3000</v>
      </c>
      <c r="Q52">
        <f t="shared" si="4"/>
        <v>3600</v>
      </c>
      <c r="R52">
        <f t="shared" si="5"/>
        <v>1000</v>
      </c>
    </row>
    <row r="53" spans="2:18" x14ac:dyDescent="0.25">
      <c r="B53">
        <v>-2000</v>
      </c>
      <c r="C53">
        <f t="shared" si="1"/>
        <v>40000</v>
      </c>
      <c r="D53">
        <f t="shared" si="2"/>
        <v>1000</v>
      </c>
      <c r="I53">
        <v>-2000</v>
      </c>
      <c r="J53">
        <f t="shared" si="3"/>
        <v>10000</v>
      </c>
      <c r="K53">
        <f t="shared" si="0"/>
        <v>1000</v>
      </c>
      <c r="P53">
        <v>-2000</v>
      </c>
      <c r="Q53">
        <f t="shared" si="4"/>
        <v>1600</v>
      </c>
      <c r="R53">
        <f t="shared" si="5"/>
        <v>1000</v>
      </c>
    </row>
    <row r="54" spans="2:18" x14ac:dyDescent="0.25">
      <c r="B54">
        <v>-1000</v>
      </c>
      <c r="C54">
        <f t="shared" si="1"/>
        <v>10000</v>
      </c>
      <c r="D54">
        <f t="shared" si="2"/>
        <v>1000</v>
      </c>
      <c r="I54">
        <v>-1000</v>
      </c>
      <c r="J54">
        <f t="shared" si="3"/>
        <v>2500</v>
      </c>
      <c r="K54">
        <f t="shared" si="0"/>
        <v>1000</v>
      </c>
      <c r="P54">
        <v>-1000</v>
      </c>
      <c r="Q54">
        <f t="shared" si="4"/>
        <v>400</v>
      </c>
      <c r="R54">
        <f t="shared" si="5"/>
        <v>400</v>
      </c>
    </row>
    <row r="55" spans="2:18" x14ac:dyDescent="0.25">
      <c r="B55">
        <v>-900</v>
      </c>
      <c r="C55">
        <f t="shared" si="1"/>
        <v>8100</v>
      </c>
      <c r="D55">
        <f t="shared" si="2"/>
        <v>1000</v>
      </c>
      <c r="I55">
        <v>-900</v>
      </c>
      <c r="J55">
        <f t="shared" si="3"/>
        <v>2025</v>
      </c>
      <c r="K55">
        <f t="shared" si="0"/>
        <v>1000</v>
      </c>
      <c r="P55">
        <v>-900</v>
      </c>
      <c r="Q55">
        <f t="shared" si="4"/>
        <v>324</v>
      </c>
      <c r="R55">
        <f t="shared" si="5"/>
        <v>324</v>
      </c>
    </row>
    <row r="56" spans="2:18" x14ac:dyDescent="0.25">
      <c r="B56">
        <v>-890</v>
      </c>
      <c r="C56">
        <f t="shared" si="1"/>
        <v>7921</v>
      </c>
      <c r="D56">
        <f t="shared" si="2"/>
        <v>1000</v>
      </c>
      <c r="I56">
        <v>-890</v>
      </c>
      <c r="J56">
        <f t="shared" si="3"/>
        <v>1980.25</v>
      </c>
      <c r="K56">
        <f t="shared" si="0"/>
        <v>1000</v>
      </c>
      <c r="P56">
        <v>-890</v>
      </c>
      <c r="Q56">
        <f t="shared" si="4"/>
        <v>316.84000000000003</v>
      </c>
      <c r="R56">
        <f t="shared" si="5"/>
        <v>316.84000000000003</v>
      </c>
    </row>
    <row r="57" spans="2:18" x14ac:dyDescent="0.25">
      <c r="B57">
        <v>-880</v>
      </c>
      <c r="C57">
        <f t="shared" si="1"/>
        <v>7744</v>
      </c>
      <c r="D57">
        <f t="shared" si="2"/>
        <v>1000</v>
      </c>
      <c r="I57">
        <v>-880</v>
      </c>
      <c r="J57">
        <f t="shared" si="3"/>
        <v>1936</v>
      </c>
      <c r="K57">
        <f t="shared" si="0"/>
        <v>1000</v>
      </c>
      <c r="P57">
        <v>-880</v>
      </c>
      <c r="Q57">
        <f t="shared" si="4"/>
        <v>309.76000000000005</v>
      </c>
      <c r="R57">
        <f t="shared" si="5"/>
        <v>309.76000000000005</v>
      </c>
    </row>
    <row r="58" spans="2:18" x14ac:dyDescent="0.25">
      <c r="B58">
        <v>-870</v>
      </c>
      <c r="C58">
        <f t="shared" si="1"/>
        <v>7569</v>
      </c>
      <c r="D58">
        <f t="shared" si="2"/>
        <v>1000</v>
      </c>
      <c r="I58">
        <v>-870</v>
      </c>
      <c r="J58">
        <f t="shared" si="3"/>
        <v>1892.25</v>
      </c>
      <c r="K58">
        <f t="shared" si="0"/>
        <v>1000</v>
      </c>
      <c r="P58">
        <v>-870</v>
      </c>
      <c r="Q58">
        <f t="shared" si="4"/>
        <v>302.75999999999993</v>
      </c>
      <c r="R58">
        <f t="shared" si="5"/>
        <v>302.75999999999993</v>
      </c>
    </row>
    <row r="59" spans="2:18" x14ac:dyDescent="0.25">
      <c r="B59">
        <v>-860</v>
      </c>
      <c r="C59">
        <f t="shared" si="1"/>
        <v>7396</v>
      </c>
      <c r="D59">
        <f t="shared" si="2"/>
        <v>1000</v>
      </c>
      <c r="I59">
        <v>-860</v>
      </c>
      <c r="J59">
        <f t="shared" si="3"/>
        <v>1849</v>
      </c>
      <c r="K59">
        <f t="shared" si="0"/>
        <v>1000</v>
      </c>
      <c r="P59">
        <v>-860</v>
      </c>
      <c r="Q59">
        <f t="shared" si="4"/>
        <v>295.83999999999997</v>
      </c>
      <c r="R59">
        <f t="shared" si="5"/>
        <v>295.83999999999997</v>
      </c>
    </row>
    <row r="60" spans="2:18" x14ac:dyDescent="0.25">
      <c r="B60">
        <v>-850</v>
      </c>
      <c r="C60">
        <f t="shared" si="1"/>
        <v>7225</v>
      </c>
      <c r="D60">
        <f t="shared" si="2"/>
        <v>1000</v>
      </c>
      <c r="I60">
        <v>-850</v>
      </c>
      <c r="J60">
        <f t="shared" si="3"/>
        <v>1806.25</v>
      </c>
      <c r="K60">
        <f t="shared" si="0"/>
        <v>1000</v>
      </c>
      <c r="P60">
        <v>-850</v>
      </c>
      <c r="Q60">
        <f t="shared" si="4"/>
        <v>289</v>
      </c>
      <c r="R60">
        <f t="shared" si="5"/>
        <v>289</v>
      </c>
    </row>
    <row r="61" spans="2:18" x14ac:dyDescent="0.25">
      <c r="B61">
        <v>-840</v>
      </c>
      <c r="C61">
        <f t="shared" si="1"/>
        <v>7056</v>
      </c>
      <c r="D61">
        <f t="shared" si="2"/>
        <v>1000</v>
      </c>
      <c r="I61">
        <v>-840</v>
      </c>
      <c r="J61">
        <f t="shared" si="3"/>
        <v>1764</v>
      </c>
      <c r="K61">
        <f t="shared" si="0"/>
        <v>1000</v>
      </c>
      <c r="P61">
        <v>-840</v>
      </c>
      <c r="Q61">
        <f t="shared" si="4"/>
        <v>282.24</v>
      </c>
      <c r="R61">
        <f t="shared" si="5"/>
        <v>282.24</v>
      </c>
    </row>
    <row r="62" spans="2:18" x14ac:dyDescent="0.25">
      <c r="B62">
        <v>-830</v>
      </c>
      <c r="C62">
        <f t="shared" si="1"/>
        <v>6889</v>
      </c>
      <c r="D62">
        <f t="shared" si="2"/>
        <v>1000</v>
      </c>
      <c r="I62">
        <v>-830</v>
      </c>
      <c r="J62">
        <f t="shared" si="3"/>
        <v>1722.25</v>
      </c>
      <c r="K62">
        <f t="shared" si="0"/>
        <v>1000</v>
      </c>
      <c r="P62">
        <v>-830</v>
      </c>
      <c r="Q62">
        <f t="shared" si="4"/>
        <v>275.56000000000006</v>
      </c>
      <c r="R62">
        <f t="shared" si="5"/>
        <v>275.56000000000006</v>
      </c>
    </row>
    <row r="63" spans="2:18" x14ac:dyDescent="0.25">
      <c r="B63">
        <v>-820</v>
      </c>
      <c r="C63">
        <f t="shared" si="1"/>
        <v>6724</v>
      </c>
      <c r="D63">
        <f t="shared" si="2"/>
        <v>1000</v>
      </c>
      <c r="I63">
        <v>-820</v>
      </c>
      <c r="J63">
        <f t="shared" si="3"/>
        <v>1681</v>
      </c>
      <c r="K63">
        <f t="shared" si="0"/>
        <v>1000</v>
      </c>
      <c r="P63">
        <v>-820</v>
      </c>
      <c r="Q63">
        <f t="shared" si="4"/>
        <v>268.95999999999998</v>
      </c>
      <c r="R63">
        <f t="shared" si="5"/>
        <v>268.95999999999998</v>
      </c>
    </row>
    <row r="64" spans="2:18" x14ac:dyDescent="0.25">
      <c r="B64">
        <v>-810</v>
      </c>
      <c r="C64">
        <f t="shared" si="1"/>
        <v>6561</v>
      </c>
      <c r="D64">
        <f t="shared" si="2"/>
        <v>1000</v>
      </c>
      <c r="I64">
        <v>-810</v>
      </c>
      <c r="J64">
        <f t="shared" si="3"/>
        <v>1640.25</v>
      </c>
      <c r="K64">
        <f t="shared" si="0"/>
        <v>1000</v>
      </c>
      <c r="P64">
        <v>-810</v>
      </c>
      <c r="Q64">
        <f t="shared" si="4"/>
        <v>262.44</v>
      </c>
      <c r="R64">
        <f t="shared" si="5"/>
        <v>262.44</v>
      </c>
    </row>
    <row r="65" spans="2:18" x14ac:dyDescent="0.25">
      <c r="B65">
        <v>-800</v>
      </c>
      <c r="C65">
        <f t="shared" si="1"/>
        <v>6400</v>
      </c>
      <c r="D65">
        <f t="shared" si="2"/>
        <v>1000</v>
      </c>
      <c r="I65">
        <v>-800</v>
      </c>
      <c r="J65">
        <f t="shared" si="3"/>
        <v>1600</v>
      </c>
      <c r="K65">
        <f t="shared" si="0"/>
        <v>1000</v>
      </c>
      <c r="P65">
        <v>-800</v>
      </c>
      <c r="Q65">
        <f t="shared" si="4"/>
        <v>256</v>
      </c>
      <c r="R65">
        <f t="shared" si="5"/>
        <v>256</v>
      </c>
    </row>
    <row r="66" spans="2:18" x14ac:dyDescent="0.25">
      <c r="B66">
        <v>-790</v>
      </c>
      <c r="C66">
        <f t="shared" si="1"/>
        <v>6241</v>
      </c>
      <c r="D66">
        <f t="shared" si="2"/>
        <v>1000</v>
      </c>
      <c r="I66">
        <v>-790</v>
      </c>
      <c r="J66">
        <f t="shared" si="3"/>
        <v>1560.25</v>
      </c>
      <c r="K66">
        <f t="shared" si="0"/>
        <v>1000</v>
      </c>
      <c r="P66">
        <v>-790</v>
      </c>
      <c r="Q66">
        <f t="shared" si="4"/>
        <v>249.64000000000001</v>
      </c>
      <c r="R66">
        <f t="shared" si="5"/>
        <v>249.64000000000001</v>
      </c>
    </row>
    <row r="67" spans="2:18" x14ac:dyDescent="0.25">
      <c r="B67">
        <v>-780</v>
      </c>
      <c r="C67">
        <f t="shared" si="1"/>
        <v>6084</v>
      </c>
      <c r="D67">
        <f t="shared" si="2"/>
        <v>1000</v>
      </c>
      <c r="I67">
        <v>-780</v>
      </c>
      <c r="J67">
        <f t="shared" si="3"/>
        <v>1521</v>
      </c>
      <c r="K67">
        <f t="shared" si="0"/>
        <v>1000</v>
      </c>
      <c r="P67">
        <v>-780</v>
      </c>
      <c r="Q67">
        <f t="shared" si="4"/>
        <v>243.35999999999999</v>
      </c>
      <c r="R67">
        <f t="shared" si="5"/>
        <v>243.35999999999999</v>
      </c>
    </row>
    <row r="68" spans="2:18" x14ac:dyDescent="0.25">
      <c r="B68">
        <v>-770</v>
      </c>
      <c r="C68">
        <f t="shared" si="1"/>
        <v>5929</v>
      </c>
      <c r="D68">
        <f t="shared" si="2"/>
        <v>1000</v>
      </c>
      <c r="I68">
        <v>-770</v>
      </c>
      <c r="J68">
        <f t="shared" si="3"/>
        <v>1482.25</v>
      </c>
      <c r="K68">
        <f t="shared" si="0"/>
        <v>1000</v>
      </c>
      <c r="P68">
        <v>-770</v>
      </c>
      <c r="Q68">
        <f t="shared" si="4"/>
        <v>237.16000000000003</v>
      </c>
      <c r="R68">
        <f t="shared" si="5"/>
        <v>237.16000000000003</v>
      </c>
    </row>
    <row r="69" spans="2:18" x14ac:dyDescent="0.25">
      <c r="B69">
        <v>-760</v>
      </c>
      <c r="C69">
        <f t="shared" si="1"/>
        <v>5776</v>
      </c>
      <c r="D69">
        <f t="shared" si="2"/>
        <v>1000</v>
      </c>
      <c r="I69">
        <v>-760</v>
      </c>
      <c r="J69">
        <f t="shared" si="3"/>
        <v>1444</v>
      </c>
      <c r="K69">
        <f t="shared" si="0"/>
        <v>1000</v>
      </c>
      <c r="P69">
        <v>-760</v>
      </c>
      <c r="Q69">
        <f t="shared" si="4"/>
        <v>231.04</v>
      </c>
      <c r="R69">
        <f t="shared" si="5"/>
        <v>231.04</v>
      </c>
    </row>
    <row r="70" spans="2:18" x14ac:dyDescent="0.25">
      <c r="B70">
        <v>-750</v>
      </c>
      <c r="C70">
        <f t="shared" si="1"/>
        <v>5625</v>
      </c>
      <c r="D70">
        <f t="shared" si="2"/>
        <v>1000</v>
      </c>
      <c r="I70">
        <v>-750</v>
      </c>
      <c r="J70">
        <f t="shared" si="3"/>
        <v>1406.25</v>
      </c>
      <c r="K70">
        <f t="shared" si="0"/>
        <v>1000</v>
      </c>
      <c r="P70">
        <v>-750</v>
      </c>
      <c r="Q70">
        <f t="shared" si="4"/>
        <v>225</v>
      </c>
      <c r="R70">
        <f t="shared" si="5"/>
        <v>225</v>
      </c>
    </row>
    <row r="71" spans="2:18" x14ac:dyDescent="0.25">
      <c r="B71">
        <v>-740</v>
      </c>
      <c r="C71">
        <f t="shared" si="1"/>
        <v>5476</v>
      </c>
      <c r="D71">
        <f t="shared" si="2"/>
        <v>1000</v>
      </c>
      <c r="I71">
        <v>-740</v>
      </c>
      <c r="J71">
        <f t="shared" si="3"/>
        <v>1369</v>
      </c>
      <c r="K71">
        <f t="shared" si="0"/>
        <v>1000</v>
      </c>
      <c r="P71">
        <v>-740</v>
      </c>
      <c r="Q71">
        <f t="shared" si="4"/>
        <v>219.04000000000002</v>
      </c>
      <c r="R71">
        <f t="shared" si="5"/>
        <v>219.04000000000002</v>
      </c>
    </row>
    <row r="72" spans="2:18" x14ac:dyDescent="0.25">
      <c r="B72">
        <v>-730</v>
      </c>
      <c r="C72">
        <f t="shared" si="1"/>
        <v>5329</v>
      </c>
      <c r="D72">
        <f t="shared" si="2"/>
        <v>1000</v>
      </c>
      <c r="I72">
        <v>-730</v>
      </c>
      <c r="J72">
        <f t="shared" si="3"/>
        <v>1332.25</v>
      </c>
      <c r="K72">
        <f t="shared" si="0"/>
        <v>1000</v>
      </c>
      <c r="P72">
        <v>-730</v>
      </c>
      <c r="Q72">
        <f t="shared" si="4"/>
        <v>213.16</v>
      </c>
      <c r="R72">
        <f t="shared" si="5"/>
        <v>213.16</v>
      </c>
    </row>
    <row r="73" spans="2:18" x14ac:dyDescent="0.25">
      <c r="B73">
        <v>-720</v>
      </c>
      <c r="C73">
        <f t="shared" si="1"/>
        <v>5184</v>
      </c>
      <c r="D73">
        <f t="shared" si="2"/>
        <v>1000</v>
      </c>
      <c r="I73">
        <v>-720</v>
      </c>
      <c r="J73">
        <f t="shared" si="3"/>
        <v>1296</v>
      </c>
      <c r="K73">
        <f t="shared" si="0"/>
        <v>1000</v>
      </c>
      <c r="P73">
        <v>-720</v>
      </c>
      <c r="Q73">
        <f t="shared" si="4"/>
        <v>207.36</v>
      </c>
      <c r="R73">
        <f t="shared" si="5"/>
        <v>207.36</v>
      </c>
    </row>
    <row r="74" spans="2:18" x14ac:dyDescent="0.25">
      <c r="B74">
        <v>-710</v>
      </c>
      <c r="C74">
        <f t="shared" si="1"/>
        <v>5041</v>
      </c>
      <c r="D74">
        <f t="shared" si="2"/>
        <v>1000</v>
      </c>
      <c r="I74">
        <v>-710</v>
      </c>
      <c r="J74">
        <f t="shared" si="3"/>
        <v>1260.25</v>
      </c>
      <c r="K74">
        <f t="shared" si="0"/>
        <v>1000</v>
      </c>
      <c r="P74">
        <v>-710</v>
      </c>
      <c r="Q74">
        <f t="shared" si="4"/>
        <v>201.64</v>
      </c>
      <c r="R74">
        <f t="shared" si="5"/>
        <v>201.64</v>
      </c>
    </row>
    <row r="75" spans="2:18" x14ac:dyDescent="0.25">
      <c r="B75">
        <v>-700</v>
      </c>
      <c r="C75">
        <f t="shared" si="1"/>
        <v>4900</v>
      </c>
      <c r="D75">
        <f t="shared" si="2"/>
        <v>1000</v>
      </c>
      <c r="I75">
        <v>-700</v>
      </c>
      <c r="J75">
        <f t="shared" si="3"/>
        <v>1225</v>
      </c>
      <c r="K75">
        <f t="shared" si="0"/>
        <v>1000</v>
      </c>
      <c r="P75">
        <v>-700</v>
      </c>
      <c r="Q75">
        <f t="shared" si="4"/>
        <v>196</v>
      </c>
      <c r="R75">
        <f t="shared" si="5"/>
        <v>196</v>
      </c>
    </row>
    <row r="76" spans="2:18" x14ac:dyDescent="0.25">
      <c r="B76">
        <v>-690</v>
      </c>
      <c r="C76">
        <f t="shared" si="1"/>
        <v>4761</v>
      </c>
      <c r="D76">
        <f t="shared" si="2"/>
        <v>1000</v>
      </c>
      <c r="I76">
        <v>-690</v>
      </c>
      <c r="J76">
        <f t="shared" si="3"/>
        <v>1190.25</v>
      </c>
      <c r="K76">
        <f t="shared" si="0"/>
        <v>1000</v>
      </c>
      <c r="P76">
        <v>-690</v>
      </c>
      <c r="Q76">
        <f t="shared" si="4"/>
        <v>190.44000000000003</v>
      </c>
      <c r="R76">
        <f t="shared" si="5"/>
        <v>190.44000000000003</v>
      </c>
    </row>
    <row r="77" spans="2:18" x14ac:dyDescent="0.25">
      <c r="B77">
        <v>-680</v>
      </c>
      <c r="C77">
        <f t="shared" si="1"/>
        <v>4624</v>
      </c>
      <c r="D77">
        <f t="shared" si="2"/>
        <v>1000</v>
      </c>
      <c r="I77">
        <v>-680</v>
      </c>
      <c r="J77">
        <f t="shared" si="3"/>
        <v>1156</v>
      </c>
      <c r="K77">
        <f t="shared" ref="K77:K108" si="6">MAX(MIN(J77,$L$43),$J$43)</f>
        <v>1000</v>
      </c>
      <c r="P77">
        <v>-680</v>
      </c>
      <c r="Q77">
        <f t="shared" si="4"/>
        <v>184.95999999999998</v>
      </c>
      <c r="R77">
        <f t="shared" si="5"/>
        <v>184.95999999999998</v>
      </c>
    </row>
    <row r="78" spans="2:18" x14ac:dyDescent="0.25">
      <c r="B78">
        <v>-670</v>
      </c>
      <c r="C78">
        <f t="shared" si="1"/>
        <v>4489</v>
      </c>
      <c r="D78">
        <f t="shared" si="2"/>
        <v>1000</v>
      </c>
      <c r="I78">
        <v>-670</v>
      </c>
      <c r="J78">
        <f t="shared" si="3"/>
        <v>1122.25</v>
      </c>
      <c r="K78">
        <f t="shared" si="6"/>
        <v>1000</v>
      </c>
      <c r="P78">
        <v>-670</v>
      </c>
      <c r="Q78">
        <f t="shared" si="4"/>
        <v>179.56</v>
      </c>
      <c r="R78">
        <f t="shared" si="5"/>
        <v>179.56</v>
      </c>
    </row>
    <row r="79" spans="2:18" x14ac:dyDescent="0.25">
      <c r="B79">
        <v>-660</v>
      </c>
      <c r="C79">
        <f t="shared" si="1"/>
        <v>4356</v>
      </c>
      <c r="D79">
        <f t="shared" si="2"/>
        <v>1000</v>
      </c>
      <c r="I79">
        <v>-660</v>
      </c>
      <c r="J79">
        <f t="shared" si="3"/>
        <v>1089</v>
      </c>
      <c r="K79">
        <f t="shared" si="6"/>
        <v>1000</v>
      </c>
      <c r="P79">
        <v>-660</v>
      </c>
      <c r="Q79">
        <f t="shared" si="4"/>
        <v>174.23999999999998</v>
      </c>
      <c r="R79">
        <f t="shared" si="5"/>
        <v>174.23999999999998</v>
      </c>
    </row>
    <row r="80" spans="2:18" x14ac:dyDescent="0.25">
      <c r="B80">
        <v>-650</v>
      </c>
      <c r="C80">
        <f t="shared" si="1"/>
        <v>4225</v>
      </c>
      <c r="D80">
        <f t="shared" si="2"/>
        <v>1000</v>
      </c>
      <c r="I80">
        <v>-650</v>
      </c>
      <c r="J80">
        <f t="shared" si="3"/>
        <v>1056.25</v>
      </c>
      <c r="K80">
        <f t="shared" si="6"/>
        <v>1000</v>
      </c>
      <c r="P80">
        <v>-650</v>
      </c>
      <c r="Q80">
        <f t="shared" si="4"/>
        <v>169</v>
      </c>
      <c r="R80">
        <f t="shared" si="5"/>
        <v>169</v>
      </c>
    </row>
    <row r="81" spans="2:18" x14ac:dyDescent="0.25">
      <c r="B81">
        <v>-640</v>
      </c>
      <c r="C81">
        <f t="shared" si="1"/>
        <v>4096</v>
      </c>
      <c r="D81">
        <f t="shared" si="2"/>
        <v>1000</v>
      </c>
      <c r="I81">
        <v>-640</v>
      </c>
      <c r="J81">
        <f t="shared" si="3"/>
        <v>1024</v>
      </c>
      <c r="K81">
        <f t="shared" si="6"/>
        <v>1000</v>
      </c>
      <c r="P81">
        <v>-640</v>
      </c>
      <c r="Q81">
        <f t="shared" si="4"/>
        <v>163.84000000000003</v>
      </c>
      <c r="R81">
        <f t="shared" si="5"/>
        <v>163.84000000000003</v>
      </c>
    </row>
    <row r="82" spans="2:18" x14ac:dyDescent="0.25">
      <c r="B82">
        <v>-630</v>
      </c>
      <c r="C82">
        <f t="shared" si="1"/>
        <v>3969</v>
      </c>
      <c r="D82">
        <f t="shared" si="2"/>
        <v>1000</v>
      </c>
      <c r="I82">
        <v>-630</v>
      </c>
      <c r="J82">
        <f t="shared" si="3"/>
        <v>992.25</v>
      </c>
      <c r="K82">
        <f t="shared" si="6"/>
        <v>992.25</v>
      </c>
      <c r="P82">
        <v>-630</v>
      </c>
      <c r="Q82">
        <f t="shared" si="4"/>
        <v>158.76</v>
      </c>
      <c r="R82">
        <f t="shared" si="5"/>
        <v>158.76</v>
      </c>
    </row>
    <row r="83" spans="2:18" x14ac:dyDescent="0.25">
      <c r="B83">
        <v>-620</v>
      </c>
      <c r="C83">
        <f t="shared" si="1"/>
        <v>3844</v>
      </c>
      <c r="D83">
        <f t="shared" si="2"/>
        <v>1000</v>
      </c>
      <c r="I83">
        <v>-620</v>
      </c>
      <c r="J83">
        <f t="shared" si="3"/>
        <v>961</v>
      </c>
      <c r="K83">
        <f t="shared" si="6"/>
        <v>961</v>
      </c>
      <c r="P83">
        <v>-620</v>
      </c>
      <c r="Q83">
        <f t="shared" si="4"/>
        <v>153.76000000000002</v>
      </c>
      <c r="R83">
        <f t="shared" si="5"/>
        <v>153.76000000000002</v>
      </c>
    </row>
    <row r="84" spans="2:18" x14ac:dyDescent="0.25">
      <c r="B84">
        <v>-610</v>
      </c>
      <c r="C84">
        <f t="shared" si="1"/>
        <v>3721</v>
      </c>
      <c r="D84">
        <f t="shared" si="2"/>
        <v>1000</v>
      </c>
      <c r="I84">
        <v>-610</v>
      </c>
      <c r="J84">
        <f t="shared" si="3"/>
        <v>930.25</v>
      </c>
      <c r="K84">
        <f t="shared" si="6"/>
        <v>930.25</v>
      </c>
      <c r="P84">
        <v>-610</v>
      </c>
      <c r="Q84">
        <f t="shared" si="4"/>
        <v>148.83999999999997</v>
      </c>
      <c r="R84">
        <f t="shared" si="5"/>
        <v>148.83999999999997</v>
      </c>
    </row>
    <row r="85" spans="2:18" x14ac:dyDescent="0.25">
      <c r="B85">
        <v>-600</v>
      </c>
      <c r="C85">
        <f t="shared" si="1"/>
        <v>3600</v>
      </c>
      <c r="D85">
        <f t="shared" si="2"/>
        <v>1000</v>
      </c>
      <c r="I85">
        <v>-600</v>
      </c>
      <c r="J85">
        <f t="shared" si="3"/>
        <v>900</v>
      </c>
      <c r="K85">
        <f t="shared" si="6"/>
        <v>900</v>
      </c>
      <c r="P85">
        <v>-600</v>
      </c>
      <c r="Q85">
        <f t="shared" si="4"/>
        <v>144</v>
      </c>
      <c r="R85">
        <f t="shared" si="5"/>
        <v>144</v>
      </c>
    </row>
    <row r="86" spans="2:18" x14ac:dyDescent="0.25">
      <c r="B86">
        <v>-590</v>
      </c>
      <c r="C86">
        <f t="shared" si="1"/>
        <v>3481</v>
      </c>
      <c r="D86">
        <f t="shared" si="2"/>
        <v>1000</v>
      </c>
      <c r="I86">
        <v>-590</v>
      </c>
      <c r="J86">
        <f t="shared" si="3"/>
        <v>870.25</v>
      </c>
      <c r="K86">
        <f t="shared" si="6"/>
        <v>870.25</v>
      </c>
      <c r="P86">
        <v>-590</v>
      </c>
      <c r="Q86">
        <f t="shared" si="4"/>
        <v>139.24</v>
      </c>
      <c r="R86">
        <f t="shared" si="5"/>
        <v>139.24</v>
      </c>
    </row>
    <row r="87" spans="2:18" x14ac:dyDescent="0.25">
      <c r="B87">
        <v>-580</v>
      </c>
      <c r="C87">
        <f t="shared" si="1"/>
        <v>3364</v>
      </c>
      <c r="D87">
        <f t="shared" si="2"/>
        <v>1000</v>
      </c>
      <c r="I87">
        <v>-580</v>
      </c>
      <c r="J87">
        <f t="shared" si="3"/>
        <v>841</v>
      </c>
      <c r="K87">
        <f t="shared" si="6"/>
        <v>841</v>
      </c>
      <c r="P87">
        <v>-580</v>
      </c>
      <c r="Q87">
        <f t="shared" si="4"/>
        <v>134.56</v>
      </c>
      <c r="R87">
        <f t="shared" si="5"/>
        <v>134.56</v>
      </c>
    </row>
    <row r="88" spans="2:18" x14ac:dyDescent="0.25">
      <c r="B88">
        <v>-570</v>
      </c>
      <c r="C88">
        <f t="shared" si="1"/>
        <v>3249</v>
      </c>
      <c r="D88">
        <f t="shared" si="2"/>
        <v>1000</v>
      </c>
      <c r="I88">
        <v>-570</v>
      </c>
      <c r="J88">
        <f t="shared" si="3"/>
        <v>812.25</v>
      </c>
      <c r="K88">
        <f t="shared" si="6"/>
        <v>812.25</v>
      </c>
      <c r="P88">
        <v>-570</v>
      </c>
      <c r="Q88">
        <f t="shared" si="4"/>
        <v>129.96</v>
      </c>
      <c r="R88">
        <f t="shared" si="5"/>
        <v>129.96</v>
      </c>
    </row>
    <row r="89" spans="2:18" x14ac:dyDescent="0.25">
      <c r="B89">
        <v>-560</v>
      </c>
      <c r="C89">
        <f t="shared" si="1"/>
        <v>3136</v>
      </c>
      <c r="D89">
        <f t="shared" si="2"/>
        <v>1000</v>
      </c>
      <c r="I89">
        <v>-560</v>
      </c>
      <c r="J89">
        <f t="shared" si="3"/>
        <v>784</v>
      </c>
      <c r="K89">
        <f t="shared" si="6"/>
        <v>784</v>
      </c>
      <c r="P89">
        <v>-560</v>
      </c>
      <c r="Q89">
        <f t="shared" si="4"/>
        <v>125.43999999999998</v>
      </c>
      <c r="R89">
        <f t="shared" si="5"/>
        <v>125.43999999999998</v>
      </c>
    </row>
    <row r="90" spans="2:18" x14ac:dyDescent="0.25">
      <c r="B90">
        <v>-550</v>
      </c>
      <c r="C90">
        <f t="shared" si="1"/>
        <v>3025</v>
      </c>
      <c r="D90">
        <f t="shared" si="2"/>
        <v>1000</v>
      </c>
      <c r="I90">
        <v>-550</v>
      </c>
      <c r="J90">
        <f t="shared" si="3"/>
        <v>756.25</v>
      </c>
      <c r="K90">
        <f t="shared" si="6"/>
        <v>756.25</v>
      </c>
      <c r="P90">
        <v>-550</v>
      </c>
      <c r="Q90">
        <f t="shared" si="4"/>
        <v>121</v>
      </c>
      <c r="R90">
        <f t="shared" si="5"/>
        <v>121</v>
      </c>
    </row>
    <row r="91" spans="2:18" x14ac:dyDescent="0.25">
      <c r="B91">
        <v>-540</v>
      </c>
      <c r="C91">
        <f t="shared" si="1"/>
        <v>2916</v>
      </c>
      <c r="D91">
        <f t="shared" si="2"/>
        <v>1000</v>
      </c>
      <c r="I91">
        <v>-540</v>
      </c>
      <c r="J91">
        <f t="shared" si="3"/>
        <v>729</v>
      </c>
      <c r="K91">
        <f t="shared" si="6"/>
        <v>729</v>
      </c>
      <c r="P91">
        <v>-540</v>
      </c>
      <c r="Q91">
        <f t="shared" si="4"/>
        <v>116.64000000000001</v>
      </c>
      <c r="R91">
        <f t="shared" si="5"/>
        <v>116.64000000000001</v>
      </c>
    </row>
    <row r="92" spans="2:18" x14ac:dyDescent="0.25">
      <c r="B92">
        <v>-530</v>
      </c>
      <c r="C92">
        <f t="shared" si="1"/>
        <v>2809</v>
      </c>
      <c r="D92">
        <f t="shared" si="2"/>
        <v>1000</v>
      </c>
      <c r="I92">
        <v>-530</v>
      </c>
      <c r="J92">
        <f t="shared" si="3"/>
        <v>702.25</v>
      </c>
      <c r="K92">
        <f t="shared" si="6"/>
        <v>702.25</v>
      </c>
      <c r="P92">
        <v>-530</v>
      </c>
      <c r="Q92">
        <f t="shared" si="4"/>
        <v>112.36</v>
      </c>
      <c r="R92">
        <f t="shared" si="5"/>
        <v>112.36</v>
      </c>
    </row>
    <row r="93" spans="2:18" x14ac:dyDescent="0.25">
      <c r="B93">
        <v>-520</v>
      </c>
      <c r="C93">
        <f t="shared" si="1"/>
        <v>2704</v>
      </c>
      <c r="D93">
        <f t="shared" si="2"/>
        <v>1000</v>
      </c>
      <c r="I93">
        <v>-520</v>
      </c>
      <c r="J93">
        <f t="shared" si="3"/>
        <v>676</v>
      </c>
      <c r="K93">
        <f t="shared" si="6"/>
        <v>676</v>
      </c>
      <c r="P93">
        <v>-520</v>
      </c>
      <c r="Q93">
        <f t="shared" si="4"/>
        <v>108.16000000000001</v>
      </c>
      <c r="R93">
        <f t="shared" si="5"/>
        <v>108.16000000000001</v>
      </c>
    </row>
    <row r="94" spans="2:18" x14ac:dyDescent="0.25">
      <c r="B94">
        <v>-510</v>
      </c>
      <c r="C94">
        <f t="shared" si="1"/>
        <v>2601</v>
      </c>
      <c r="D94">
        <f t="shared" si="2"/>
        <v>1000</v>
      </c>
      <c r="I94">
        <v>-510</v>
      </c>
      <c r="J94">
        <f t="shared" si="3"/>
        <v>650.25</v>
      </c>
      <c r="K94">
        <f t="shared" si="6"/>
        <v>650.25</v>
      </c>
      <c r="P94">
        <v>-510</v>
      </c>
      <c r="Q94">
        <f t="shared" si="4"/>
        <v>104.03999999999999</v>
      </c>
      <c r="R94">
        <f t="shared" si="5"/>
        <v>104.03999999999999</v>
      </c>
    </row>
    <row r="95" spans="2:18" x14ac:dyDescent="0.25">
      <c r="B95">
        <v>-500</v>
      </c>
      <c r="C95">
        <f t="shared" si="1"/>
        <v>2500</v>
      </c>
      <c r="D95">
        <f t="shared" si="2"/>
        <v>1000</v>
      </c>
      <c r="I95">
        <v>-500</v>
      </c>
      <c r="J95">
        <f t="shared" si="3"/>
        <v>625</v>
      </c>
      <c r="K95">
        <f t="shared" si="6"/>
        <v>625</v>
      </c>
      <c r="P95">
        <v>-500</v>
      </c>
      <c r="Q95">
        <f t="shared" si="4"/>
        <v>100</v>
      </c>
      <c r="R95">
        <f t="shared" si="5"/>
        <v>100</v>
      </c>
    </row>
    <row r="96" spans="2:18" x14ac:dyDescent="0.25">
      <c r="B96">
        <v>-490</v>
      </c>
      <c r="C96">
        <f t="shared" si="1"/>
        <v>2401</v>
      </c>
      <c r="D96">
        <f t="shared" si="2"/>
        <v>1000</v>
      </c>
      <c r="I96">
        <v>-490</v>
      </c>
      <c r="J96">
        <f t="shared" si="3"/>
        <v>600.25</v>
      </c>
      <c r="K96">
        <f t="shared" si="6"/>
        <v>600.25</v>
      </c>
      <c r="P96">
        <v>-490</v>
      </c>
      <c r="Q96">
        <f t="shared" si="4"/>
        <v>96.04000000000002</v>
      </c>
      <c r="R96">
        <f t="shared" si="5"/>
        <v>96.04000000000002</v>
      </c>
    </row>
    <row r="97" spans="2:18" x14ac:dyDescent="0.25">
      <c r="B97">
        <v>-480</v>
      </c>
      <c r="C97">
        <f t="shared" si="1"/>
        <v>2304</v>
      </c>
      <c r="D97">
        <f t="shared" si="2"/>
        <v>1000</v>
      </c>
      <c r="I97">
        <v>-480</v>
      </c>
      <c r="J97">
        <f t="shared" si="3"/>
        <v>576</v>
      </c>
      <c r="K97">
        <f t="shared" si="6"/>
        <v>576</v>
      </c>
      <c r="P97">
        <v>-480</v>
      </c>
      <c r="Q97">
        <f t="shared" si="4"/>
        <v>92.16</v>
      </c>
      <c r="R97">
        <f t="shared" si="5"/>
        <v>92.16</v>
      </c>
    </row>
    <row r="98" spans="2:18" x14ac:dyDescent="0.25">
      <c r="B98">
        <v>-470</v>
      </c>
      <c r="C98">
        <f t="shared" si="1"/>
        <v>2209</v>
      </c>
      <c r="D98">
        <f t="shared" si="2"/>
        <v>1000</v>
      </c>
      <c r="I98">
        <v>-470</v>
      </c>
      <c r="J98">
        <f t="shared" si="3"/>
        <v>552.25</v>
      </c>
      <c r="K98">
        <f t="shared" si="6"/>
        <v>552.25</v>
      </c>
      <c r="P98">
        <v>-470</v>
      </c>
      <c r="Q98">
        <f t="shared" si="4"/>
        <v>88.360000000000014</v>
      </c>
      <c r="R98">
        <f t="shared" si="5"/>
        <v>88.360000000000014</v>
      </c>
    </row>
    <row r="99" spans="2:18" x14ac:dyDescent="0.25">
      <c r="B99">
        <v>-460</v>
      </c>
      <c r="C99">
        <f t="shared" si="1"/>
        <v>2116</v>
      </c>
      <c r="D99">
        <f t="shared" si="2"/>
        <v>1000</v>
      </c>
      <c r="I99">
        <v>-460</v>
      </c>
      <c r="J99">
        <f t="shared" si="3"/>
        <v>529</v>
      </c>
      <c r="K99">
        <f t="shared" si="6"/>
        <v>529</v>
      </c>
      <c r="P99">
        <v>-460</v>
      </c>
      <c r="Q99">
        <f t="shared" si="4"/>
        <v>84.639999999999986</v>
      </c>
      <c r="R99">
        <f t="shared" si="5"/>
        <v>84.639999999999986</v>
      </c>
    </row>
    <row r="100" spans="2:18" x14ac:dyDescent="0.25">
      <c r="B100">
        <v>-450</v>
      </c>
      <c r="C100">
        <f t="shared" si="1"/>
        <v>2025</v>
      </c>
      <c r="D100">
        <f t="shared" si="2"/>
        <v>1000</v>
      </c>
      <c r="I100">
        <v>-450</v>
      </c>
      <c r="J100">
        <f t="shared" si="3"/>
        <v>506.25</v>
      </c>
      <c r="K100">
        <f t="shared" si="6"/>
        <v>506.25</v>
      </c>
      <c r="P100">
        <v>-450</v>
      </c>
      <c r="Q100">
        <f t="shared" si="4"/>
        <v>81</v>
      </c>
      <c r="R100">
        <f t="shared" si="5"/>
        <v>81</v>
      </c>
    </row>
    <row r="101" spans="2:18" x14ac:dyDescent="0.25">
      <c r="B101">
        <v>-440</v>
      </c>
      <c r="C101">
        <f t="shared" si="1"/>
        <v>1936</v>
      </c>
      <c r="D101">
        <f t="shared" si="2"/>
        <v>1000</v>
      </c>
      <c r="I101">
        <v>-440</v>
      </c>
      <c r="J101">
        <f t="shared" si="3"/>
        <v>484</v>
      </c>
      <c r="K101">
        <f t="shared" si="6"/>
        <v>484</v>
      </c>
      <c r="P101">
        <v>-440</v>
      </c>
      <c r="Q101">
        <f t="shared" si="4"/>
        <v>77.440000000000012</v>
      </c>
      <c r="R101">
        <f t="shared" si="5"/>
        <v>77.440000000000012</v>
      </c>
    </row>
    <row r="102" spans="2:18" x14ac:dyDescent="0.25">
      <c r="B102">
        <v>-430</v>
      </c>
      <c r="C102">
        <f t="shared" si="1"/>
        <v>1849</v>
      </c>
      <c r="D102">
        <f t="shared" si="2"/>
        <v>1000</v>
      </c>
      <c r="I102">
        <v>-430</v>
      </c>
      <c r="J102">
        <f t="shared" si="3"/>
        <v>462.25</v>
      </c>
      <c r="K102">
        <f t="shared" si="6"/>
        <v>462.25</v>
      </c>
      <c r="P102">
        <v>-430</v>
      </c>
      <c r="Q102">
        <f t="shared" si="4"/>
        <v>73.959999999999994</v>
      </c>
      <c r="R102">
        <f t="shared" si="5"/>
        <v>73.959999999999994</v>
      </c>
    </row>
    <row r="103" spans="2:18" x14ac:dyDescent="0.25">
      <c r="B103">
        <v>-420</v>
      </c>
      <c r="C103">
        <f t="shared" si="1"/>
        <v>1764</v>
      </c>
      <c r="D103">
        <f t="shared" si="2"/>
        <v>1000</v>
      </c>
      <c r="I103">
        <v>-420</v>
      </c>
      <c r="J103">
        <f t="shared" si="3"/>
        <v>441</v>
      </c>
      <c r="K103">
        <f t="shared" si="6"/>
        <v>441</v>
      </c>
      <c r="P103">
        <v>-420</v>
      </c>
      <c r="Q103">
        <f t="shared" si="4"/>
        <v>70.56</v>
      </c>
      <c r="R103">
        <f t="shared" si="5"/>
        <v>70.56</v>
      </c>
    </row>
    <row r="104" spans="2:18" x14ac:dyDescent="0.25">
      <c r="B104">
        <v>-410</v>
      </c>
      <c r="C104">
        <f t="shared" si="1"/>
        <v>1681</v>
      </c>
      <c r="D104">
        <f t="shared" si="2"/>
        <v>1000</v>
      </c>
      <c r="I104">
        <v>-410</v>
      </c>
      <c r="J104">
        <f t="shared" si="3"/>
        <v>420.25</v>
      </c>
      <c r="K104">
        <f t="shared" si="6"/>
        <v>420.25</v>
      </c>
      <c r="P104">
        <v>-410</v>
      </c>
      <c r="Q104">
        <f t="shared" si="4"/>
        <v>67.239999999999995</v>
      </c>
      <c r="R104">
        <f t="shared" si="5"/>
        <v>67.239999999999995</v>
      </c>
    </row>
    <row r="105" spans="2:18" x14ac:dyDescent="0.25">
      <c r="B105">
        <v>-400</v>
      </c>
      <c r="C105">
        <f t="shared" si="1"/>
        <v>1600</v>
      </c>
      <c r="D105">
        <f t="shared" si="2"/>
        <v>1000</v>
      </c>
      <c r="I105">
        <v>-400</v>
      </c>
      <c r="J105">
        <f t="shared" si="3"/>
        <v>400</v>
      </c>
      <c r="K105">
        <f t="shared" si="6"/>
        <v>400</v>
      </c>
      <c r="P105">
        <v>-400</v>
      </c>
      <c r="Q105">
        <f t="shared" si="4"/>
        <v>64</v>
      </c>
      <c r="R105">
        <f t="shared" si="5"/>
        <v>64</v>
      </c>
    </row>
    <row r="106" spans="2:18" x14ac:dyDescent="0.25">
      <c r="B106">
        <v>-390</v>
      </c>
      <c r="C106">
        <f t="shared" si="1"/>
        <v>1521</v>
      </c>
      <c r="D106">
        <f t="shared" si="2"/>
        <v>1000</v>
      </c>
      <c r="I106">
        <v>-390</v>
      </c>
      <c r="J106">
        <f t="shared" si="3"/>
        <v>380.25</v>
      </c>
      <c r="K106">
        <f t="shared" si="6"/>
        <v>380.25</v>
      </c>
      <c r="P106">
        <v>-390</v>
      </c>
      <c r="Q106">
        <f t="shared" si="4"/>
        <v>60.839999999999996</v>
      </c>
      <c r="R106">
        <f t="shared" si="5"/>
        <v>60.839999999999996</v>
      </c>
    </row>
    <row r="107" spans="2:18" x14ac:dyDescent="0.25">
      <c r="B107">
        <v>-380</v>
      </c>
      <c r="C107">
        <f t="shared" si="1"/>
        <v>1444</v>
      </c>
      <c r="D107">
        <f t="shared" si="2"/>
        <v>1000</v>
      </c>
      <c r="I107">
        <v>-380</v>
      </c>
      <c r="J107">
        <f t="shared" si="3"/>
        <v>361</v>
      </c>
      <c r="K107">
        <f t="shared" si="6"/>
        <v>361</v>
      </c>
      <c r="P107">
        <v>-380</v>
      </c>
      <c r="Q107">
        <f t="shared" si="4"/>
        <v>57.76</v>
      </c>
      <c r="R107">
        <f t="shared" si="5"/>
        <v>57.76</v>
      </c>
    </row>
    <row r="108" spans="2:18" x14ac:dyDescent="0.25">
      <c r="B108">
        <v>-370</v>
      </c>
      <c r="C108">
        <f t="shared" si="1"/>
        <v>1369</v>
      </c>
      <c r="D108">
        <f t="shared" si="2"/>
        <v>1000</v>
      </c>
      <c r="I108">
        <v>-370</v>
      </c>
      <c r="J108">
        <f t="shared" si="3"/>
        <v>342.25</v>
      </c>
      <c r="K108">
        <f t="shared" si="6"/>
        <v>342.25</v>
      </c>
      <c r="P108">
        <v>-370</v>
      </c>
      <c r="Q108">
        <f t="shared" si="4"/>
        <v>54.760000000000005</v>
      </c>
      <c r="R108">
        <f t="shared" si="5"/>
        <v>54.760000000000005</v>
      </c>
    </row>
    <row r="109" spans="2:18" x14ac:dyDescent="0.25">
      <c r="B109">
        <v>-360</v>
      </c>
      <c r="C109">
        <f t="shared" si="1"/>
        <v>1296</v>
      </c>
      <c r="D109">
        <f t="shared" si="2"/>
        <v>1000</v>
      </c>
      <c r="I109">
        <v>-360</v>
      </c>
      <c r="J109">
        <f t="shared" si="3"/>
        <v>324</v>
      </c>
      <c r="K109">
        <f t="shared" ref="K109:K172" si="7">MAX(MIN(J109,$L$43),$J$43)</f>
        <v>324</v>
      </c>
      <c r="P109">
        <v>-360</v>
      </c>
      <c r="Q109">
        <f t="shared" si="4"/>
        <v>51.84</v>
      </c>
      <c r="R109">
        <f t="shared" si="5"/>
        <v>51.84</v>
      </c>
    </row>
    <row r="110" spans="2:18" x14ac:dyDescent="0.25">
      <c r="B110">
        <v>-350</v>
      </c>
      <c r="C110">
        <f t="shared" ref="C110:C173" si="8">$E$42 + $E$41 * POWER((ABS(B110) / $C$42),$C$41)</f>
        <v>1225</v>
      </c>
      <c r="D110">
        <f t="shared" ref="D110:D173" si="9">MAX(MIN(C110,$E$43),$C$43)</f>
        <v>1000</v>
      </c>
      <c r="I110">
        <v>-350</v>
      </c>
      <c r="J110">
        <f t="shared" ref="J110:J173" si="10">$L$42 + $L$41 * POWER((ABS(I110) / $J$42),$J$41)</f>
        <v>306.25</v>
      </c>
      <c r="K110">
        <f t="shared" si="7"/>
        <v>306.25</v>
      </c>
      <c r="P110">
        <v>-350</v>
      </c>
      <c r="Q110">
        <f t="shared" ref="Q110:Q173" si="11">$S$42 + $S$41 * POWER((ABS(I110) / $Q$42),$Q$41)</f>
        <v>49</v>
      </c>
      <c r="R110">
        <f t="shared" ref="R110:R173" si="12">MAX(MIN(Q110,$S$43),$Q$43)</f>
        <v>49</v>
      </c>
    </row>
    <row r="111" spans="2:18" x14ac:dyDescent="0.25">
      <c r="B111">
        <v>-340</v>
      </c>
      <c r="C111">
        <f t="shared" si="8"/>
        <v>1156</v>
      </c>
      <c r="D111">
        <f t="shared" si="9"/>
        <v>1000</v>
      </c>
      <c r="I111">
        <v>-340</v>
      </c>
      <c r="J111">
        <f t="shared" si="10"/>
        <v>289</v>
      </c>
      <c r="K111">
        <f t="shared" si="7"/>
        <v>289</v>
      </c>
      <c r="P111">
        <v>-340</v>
      </c>
      <c r="Q111">
        <f t="shared" si="11"/>
        <v>46.239999999999995</v>
      </c>
      <c r="R111">
        <f t="shared" si="12"/>
        <v>46.239999999999995</v>
      </c>
    </row>
    <row r="112" spans="2:18" x14ac:dyDescent="0.25">
      <c r="B112">
        <v>-330</v>
      </c>
      <c r="C112">
        <f t="shared" si="8"/>
        <v>1089</v>
      </c>
      <c r="D112">
        <f t="shared" si="9"/>
        <v>1000</v>
      </c>
      <c r="I112">
        <v>-330</v>
      </c>
      <c r="J112">
        <f t="shared" si="10"/>
        <v>272.25</v>
      </c>
      <c r="K112">
        <f t="shared" si="7"/>
        <v>272.25</v>
      </c>
      <c r="P112">
        <v>-330</v>
      </c>
      <c r="Q112">
        <f t="shared" si="11"/>
        <v>43.559999999999995</v>
      </c>
      <c r="R112">
        <f t="shared" si="12"/>
        <v>43.559999999999995</v>
      </c>
    </row>
    <row r="113" spans="2:18" x14ac:dyDescent="0.25">
      <c r="B113">
        <v>-320</v>
      </c>
      <c r="C113">
        <f t="shared" si="8"/>
        <v>1024</v>
      </c>
      <c r="D113">
        <f t="shared" si="9"/>
        <v>1000</v>
      </c>
      <c r="I113">
        <v>-320</v>
      </c>
      <c r="J113">
        <f t="shared" si="10"/>
        <v>256</v>
      </c>
      <c r="K113">
        <f t="shared" si="7"/>
        <v>256</v>
      </c>
      <c r="P113">
        <v>-320</v>
      </c>
      <c r="Q113">
        <f t="shared" si="11"/>
        <v>40.960000000000008</v>
      </c>
      <c r="R113">
        <f t="shared" si="12"/>
        <v>40.960000000000008</v>
      </c>
    </row>
    <row r="114" spans="2:18" x14ac:dyDescent="0.25">
      <c r="B114">
        <v>-310</v>
      </c>
      <c r="C114">
        <f t="shared" si="8"/>
        <v>961</v>
      </c>
      <c r="D114">
        <f t="shared" si="9"/>
        <v>961</v>
      </c>
      <c r="I114">
        <v>-310</v>
      </c>
      <c r="J114">
        <f t="shared" si="10"/>
        <v>240.25</v>
      </c>
      <c r="K114">
        <f t="shared" si="7"/>
        <v>240.25</v>
      </c>
      <c r="P114">
        <v>-310</v>
      </c>
      <c r="Q114">
        <f t="shared" si="11"/>
        <v>38.440000000000005</v>
      </c>
      <c r="R114">
        <f t="shared" si="12"/>
        <v>38.440000000000005</v>
      </c>
    </row>
    <row r="115" spans="2:18" x14ac:dyDescent="0.25">
      <c r="B115">
        <v>-300</v>
      </c>
      <c r="C115">
        <f t="shared" si="8"/>
        <v>900</v>
      </c>
      <c r="D115">
        <f t="shared" si="9"/>
        <v>900</v>
      </c>
      <c r="I115">
        <v>-300</v>
      </c>
      <c r="J115">
        <f t="shared" si="10"/>
        <v>225</v>
      </c>
      <c r="K115">
        <f t="shared" si="7"/>
        <v>225</v>
      </c>
      <c r="P115">
        <v>-300</v>
      </c>
      <c r="Q115">
        <f t="shared" si="11"/>
        <v>36</v>
      </c>
      <c r="R115">
        <f t="shared" si="12"/>
        <v>36</v>
      </c>
    </row>
    <row r="116" spans="2:18" x14ac:dyDescent="0.25">
      <c r="B116">
        <v>-290</v>
      </c>
      <c r="C116">
        <f t="shared" si="8"/>
        <v>841</v>
      </c>
      <c r="D116">
        <f t="shared" si="9"/>
        <v>841</v>
      </c>
      <c r="I116">
        <v>-290</v>
      </c>
      <c r="J116">
        <f t="shared" si="10"/>
        <v>210.25</v>
      </c>
      <c r="K116">
        <f t="shared" si="7"/>
        <v>210.25</v>
      </c>
      <c r="P116">
        <v>-290</v>
      </c>
      <c r="Q116">
        <f t="shared" si="11"/>
        <v>33.64</v>
      </c>
      <c r="R116">
        <f t="shared" si="12"/>
        <v>33.64</v>
      </c>
    </row>
    <row r="117" spans="2:18" x14ac:dyDescent="0.25">
      <c r="B117">
        <v>-280</v>
      </c>
      <c r="C117">
        <f t="shared" si="8"/>
        <v>784</v>
      </c>
      <c r="D117">
        <f t="shared" si="9"/>
        <v>784</v>
      </c>
      <c r="I117">
        <v>-280</v>
      </c>
      <c r="J117">
        <f t="shared" si="10"/>
        <v>196</v>
      </c>
      <c r="K117">
        <f t="shared" si="7"/>
        <v>196</v>
      </c>
      <c r="P117">
        <v>-280</v>
      </c>
      <c r="Q117">
        <f t="shared" si="11"/>
        <v>31.359999999999996</v>
      </c>
      <c r="R117">
        <f t="shared" si="12"/>
        <v>31.359999999999996</v>
      </c>
    </row>
    <row r="118" spans="2:18" x14ac:dyDescent="0.25">
      <c r="B118">
        <v>-270</v>
      </c>
      <c r="C118">
        <f t="shared" si="8"/>
        <v>729</v>
      </c>
      <c r="D118">
        <f t="shared" si="9"/>
        <v>729</v>
      </c>
      <c r="I118">
        <v>-270</v>
      </c>
      <c r="J118">
        <f t="shared" si="10"/>
        <v>182.25</v>
      </c>
      <c r="K118">
        <f t="shared" si="7"/>
        <v>182.25</v>
      </c>
      <c r="P118">
        <v>-270</v>
      </c>
      <c r="Q118">
        <f t="shared" si="11"/>
        <v>29.160000000000004</v>
      </c>
      <c r="R118">
        <f t="shared" si="12"/>
        <v>29.160000000000004</v>
      </c>
    </row>
    <row r="119" spans="2:18" x14ac:dyDescent="0.25">
      <c r="B119">
        <v>-260</v>
      </c>
      <c r="C119">
        <f t="shared" si="8"/>
        <v>676</v>
      </c>
      <c r="D119">
        <f t="shared" si="9"/>
        <v>676</v>
      </c>
      <c r="I119">
        <v>-260</v>
      </c>
      <c r="J119">
        <f t="shared" si="10"/>
        <v>169</v>
      </c>
      <c r="K119">
        <f t="shared" si="7"/>
        <v>169</v>
      </c>
      <c r="P119">
        <v>-260</v>
      </c>
      <c r="Q119">
        <f t="shared" si="11"/>
        <v>27.040000000000003</v>
      </c>
      <c r="R119">
        <f t="shared" si="12"/>
        <v>27.040000000000003</v>
      </c>
    </row>
    <row r="120" spans="2:18" x14ac:dyDescent="0.25">
      <c r="B120">
        <v>-250</v>
      </c>
      <c r="C120">
        <f t="shared" si="8"/>
        <v>625</v>
      </c>
      <c r="D120">
        <f t="shared" si="9"/>
        <v>625</v>
      </c>
      <c r="I120">
        <v>-250</v>
      </c>
      <c r="J120">
        <f t="shared" si="10"/>
        <v>156.25</v>
      </c>
      <c r="K120">
        <f t="shared" si="7"/>
        <v>156.25</v>
      </c>
      <c r="P120">
        <v>-250</v>
      </c>
      <c r="Q120">
        <f t="shared" si="11"/>
        <v>25</v>
      </c>
      <c r="R120">
        <f t="shared" si="12"/>
        <v>25</v>
      </c>
    </row>
    <row r="121" spans="2:18" x14ac:dyDescent="0.25">
      <c r="B121">
        <v>-240</v>
      </c>
      <c r="C121">
        <f t="shared" si="8"/>
        <v>576</v>
      </c>
      <c r="D121">
        <f t="shared" si="9"/>
        <v>576</v>
      </c>
      <c r="I121">
        <v>-240</v>
      </c>
      <c r="J121">
        <f t="shared" si="10"/>
        <v>144</v>
      </c>
      <c r="K121">
        <f t="shared" si="7"/>
        <v>144</v>
      </c>
      <c r="P121">
        <v>-240</v>
      </c>
      <c r="Q121">
        <f t="shared" si="11"/>
        <v>23.04</v>
      </c>
      <c r="R121">
        <f t="shared" si="12"/>
        <v>23.04</v>
      </c>
    </row>
    <row r="122" spans="2:18" x14ac:dyDescent="0.25">
      <c r="B122">
        <v>-230</v>
      </c>
      <c r="C122">
        <f t="shared" si="8"/>
        <v>529</v>
      </c>
      <c r="D122">
        <f t="shared" si="9"/>
        <v>529</v>
      </c>
      <c r="I122">
        <v>-230</v>
      </c>
      <c r="J122">
        <f t="shared" si="10"/>
        <v>132.25</v>
      </c>
      <c r="K122">
        <f t="shared" si="7"/>
        <v>132.25</v>
      </c>
      <c r="P122">
        <v>-230</v>
      </c>
      <c r="Q122">
        <f t="shared" si="11"/>
        <v>21.159999999999997</v>
      </c>
      <c r="R122">
        <f t="shared" si="12"/>
        <v>21.159999999999997</v>
      </c>
    </row>
    <row r="123" spans="2:18" x14ac:dyDescent="0.25">
      <c r="B123">
        <v>-220</v>
      </c>
      <c r="C123">
        <f t="shared" si="8"/>
        <v>484</v>
      </c>
      <c r="D123">
        <f t="shared" si="9"/>
        <v>484</v>
      </c>
      <c r="I123">
        <v>-220</v>
      </c>
      <c r="J123">
        <f t="shared" si="10"/>
        <v>121</v>
      </c>
      <c r="K123">
        <f t="shared" si="7"/>
        <v>121</v>
      </c>
      <c r="P123">
        <v>-220</v>
      </c>
      <c r="Q123">
        <f t="shared" si="11"/>
        <v>19.360000000000003</v>
      </c>
      <c r="R123">
        <f t="shared" si="12"/>
        <v>19.360000000000003</v>
      </c>
    </row>
    <row r="124" spans="2:18" x14ac:dyDescent="0.25">
      <c r="B124">
        <v>-210</v>
      </c>
      <c r="C124">
        <f t="shared" si="8"/>
        <v>441</v>
      </c>
      <c r="D124">
        <f t="shared" si="9"/>
        <v>441</v>
      </c>
      <c r="I124">
        <v>-210</v>
      </c>
      <c r="J124">
        <f t="shared" si="10"/>
        <v>110.25</v>
      </c>
      <c r="K124">
        <f t="shared" si="7"/>
        <v>110.25</v>
      </c>
      <c r="P124">
        <v>-210</v>
      </c>
      <c r="Q124">
        <f t="shared" si="11"/>
        <v>17.64</v>
      </c>
      <c r="R124">
        <f t="shared" si="12"/>
        <v>17.64</v>
      </c>
    </row>
    <row r="125" spans="2:18" x14ac:dyDescent="0.25">
      <c r="B125">
        <v>-200</v>
      </c>
      <c r="C125">
        <f t="shared" si="8"/>
        <v>400</v>
      </c>
      <c r="D125">
        <f t="shared" si="9"/>
        <v>400</v>
      </c>
      <c r="I125">
        <v>-200</v>
      </c>
      <c r="J125">
        <f t="shared" si="10"/>
        <v>100</v>
      </c>
      <c r="K125">
        <f t="shared" si="7"/>
        <v>100</v>
      </c>
      <c r="P125">
        <v>-200</v>
      </c>
      <c r="Q125">
        <f t="shared" si="11"/>
        <v>16</v>
      </c>
      <c r="R125">
        <f t="shared" si="12"/>
        <v>16</v>
      </c>
    </row>
    <row r="126" spans="2:18" x14ac:dyDescent="0.25">
      <c r="B126">
        <v>-190</v>
      </c>
      <c r="C126">
        <f t="shared" si="8"/>
        <v>361</v>
      </c>
      <c r="D126">
        <f t="shared" si="9"/>
        <v>361</v>
      </c>
      <c r="I126">
        <v>-190</v>
      </c>
      <c r="J126">
        <f t="shared" si="10"/>
        <v>90.25</v>
      </c>
      <c r="K126">
        <f t="shared" si="7"/>
        <v>90.25</v>
      </c>
      <c r="P126">
        <v>-190</v>
      </c>
      <c r="Q126">
        <f t="shared" si="11"/>
        <v>14.44</v>
      </c>
      <c r="R126">
        <f t="shared" si="12"/>
        <v>14.44</v>
      </c>
    </row>
    <row r="127" spans="2:18" x14ac:dyDescent="0.25">
      <c r="B127">
        <v>-180</v>
      </c>
      <c r="C127">
        <f t="shared" si="8"/>
        <v>324</v>
      </c>
      <c r="D127">
        <f t="shared" si="9"/>
        <v>324</v>
      </c>
      <c r="I127">
        <v>-180</v>
      </c>
      <c r="J127">
        <f t="shared" si="10"/>
        <v>81</v>
      </c>
      <c r="K127">
        <f t="shared" si="7"/>
        <v>81</v>
      </c>
      <c r="P127">
        <v>-180</v>
      </c>
      <c r="Q127">
        <f t="shared" si="11"/>
        <v>12.96</v>
      </c>
      <c r="R127">
        <f t="shared" si="12"/>
        <v>12.96</v>
      </c>
    </row>
    <row r="128" spans="2:18" x14ac:dyDescent="0.25">
      <c r="B128">
        <v>-170</v>
      </c>
      <c r="C128">
        <f t="shared" si="8"/>
        <v>289</v>
      </c>
      <c r="D128">
        <f t="shared" si="9"/>
        <v>289</v>
      </c>
      <c r="I128">
        <v>-170</v>
      </c>
      <c r="J128">
        <f t="shared" si="10"/>
        <v>72.25</v>
      </c>
      <c r="K128">
        <f t="shared" si="7"/>
        <v>72.25</v>
      </c>
      <c r="P128">
        <v>-170</v>
      </c>
      <c r="Q128">
        <f t="shared" si="11"/>
        <v>11.559999999999999</v>
      </c>
      <c r="R128">
        <f t="shared" si="12"/>
        <v>11.559999999999999</v>
      </c>
    </row>
    <row r="129" spans="2:18" x14ac:dyDescent="0.25">
      <c r="B129">
        <v>-160</v>
      </c>
      <c r="C129">
        <f t="shared" si="8"/>
        <v>256</v>
      </c>
      <c r="D129">
        <f t="shared" si="9"/>
        <v>256</v>
      </c>
      <c r="I129">
        <v>-160</v>
      </c>
      <c r="J129">
        <f t="shared" si="10"/>
        <v>64</v>
      </c>
      <c r="K129">
        <f t="shared" si="7"/>
        <v>64</v>
      </c>
      <c r="P129">
        <v>-160</v>
      </c>
      <c r="Q129">
        <f t="shared" si="11"/>
        <v>10.240000000000002</v>
      </c>
      <c r="R129">
        <f t="shared" si="12"/>
        <v>10.240000000000002</v>
      </c>
    </row>
    <row r="130" spans="2:18" x14ac:dyDescent="0.25">
      <c r="B130">
        <v>-150</v>
      </c>
      <c r="C130">
        <f t="shared" si="8"/>
        <v>225</v>
      </c>
      <c r="D130">
        <f t="shared" si="9"/>
        <v>225</v>
      </c>
      <c r="I130">
        <v>-150</v>
      </c>
      <c r="J130">
        <f t="shared" si="10"/>
        <v>56.25</v>
      </c>
      <c r="K130">
        <f t="shared" si="7"/>
        <v>56.25</v>
      </c>
      <c r="P130">
        <v>-150</v>
      </c>
      <c r="Q130">
        <f t="shared" si="11"/>
        <v>9</v>
      </c>
      <c r="R130">
        <f t="shared" si="12"/>
        <v>9</v>
      </c>
    </row>
    <row r="131" spans="2:18" x14ac:dyDescent="0.25">
      <c r="B131">
        <v>-140</v>
      </c>
      <c r="C131">
        <f t="shared" si="8"/>
        <v>196</v>
      </c>
      <c r="D131">
        <f t="shared" si="9"/>
        <v>196</v>
      </c>
      <c r="I131">
        <v>-140</v>
      </c>
      <c r="J131">
        <f t="shared" si="10"/>
        <v>49</v>
      </c>
      <c r="K131">
        <f t="shared" si="7"/>
        <v>49</v>
      </c>
      <c r="P131">
        <v>-140</v>
      </c>
      <c r="Q131">
        <f t="shared" si="11"/>
        <v>7.839999999999999</v>
      </c>
      <c r="R131">
        <f t="shared" si="12"/>
        <v>7.839999999999999</v>
      </c>
    </row>
    <row r="132" spans="2:18" x14ac:dyDescent="0.25">
      <c r="B132">
        <v>-130</v>
      </c>
      <c r="C132">
        <f t="shared" si="8"/>
        <v>169</v>
      </c>
      <c r="D132">
        <f t="shared" si="9"/>
        <v>169</v>
      </c>
      <c r="I132">
        <v>-130</v>
      </c>
      <c r="J132">
        <f t="shared" si="10"/>
        <v>42.25</v>
      </c>
      <c r="K132">
        <f t="shared" si="7"/>
        <v>42.25</v>
      </c>
      <c r="P132">
        <v>-130</v>
      </c>
      <c r="Q132">
        <f t="shared" si="11"/>
        <v>6.7600000000000007</v>
      </c>
      <c r="R132">
        <f t="shared" si="12"/>
        <v>6.7600000000000007</v>
      </c>
    </row>
    <row r="133" spans="2:18" x14ac:dyDescent="0.25">
      <c r="B133">
        <v>-120</v>
      </c>
      <c r="C133">
        <f t="shared" si="8"/>
        <v>144</v>
      </c>
      <c r="D133">
        <f t="shared" si="9"/>
        <v>144</v>
      </c>
      <c r="I133">
        <v>-120</v>
      </c>
      <c r="J133">
        <f t="shared" si="10"/>
        <v>36</v>
      </c>
      <c r="K133">
        <f t="shared" si="7"/>
        <v>36</v>
      </c>
      <c r="P133">
        <v>-120</v>
      </c>
      <c r="Q133">
        <f t="shared" si="11"/>
        <v>5.76</v>
      </c>
      <c r="R133">
        <f t="shared" si="12"/>
        <v>5.76</v>
      </c>
    </row>
    <row r="134" spans="2:18" x14ac:dyDescent="0.25">
      <c r="B134">
        <v>-110</v>
      </c>
      <c r="C134">
        <f t="shared" si="8"/>
        <v>121</v>
      </c>
      <c r="D134">
        <f t="shared" si="9"/>
        <v>121</v>
      </c>
      <c r="I134">
        <v>-110</v>
      </c>
      <c r="J134">
        <f t="shared" si="10"/>
        <v>30.25</v>
      </c>
      <c r="K134">
        <f t="shared" si="7"/>
        <v>30.25</v>
      </c>
      <c r="P134">
        <v>-110</v>
      </c>
      <c r="Q134">
        <f t="shared" si="11"/>
        <v>4.8400000000000007</v>
      </c>
      <c r="R134">
        <f t="shared" si="12"/>
        <v>4.8400000000000007</v>
      </c>
    </row>
    <row r="135" spans="2:18" x14ac:dyDescent="0.25">
      <c r="B135">
        <v>-100</v>
      </c>
      <c r="C135">
        <f t="shared" si="8"/>
        <v>100</v>
      </c>
      <c r="D135">
        <f t="shared" si="9"/>
        <v>100</v>
      </c>
      <c r="I135">
        <v>-100</v>
      </c>
      <c r="J135">
        <f t="shared" si="10"/>
        <v>25</v>
      </c>
      <c r="K135">
        <f t="shared" si="7"/>
        <v>25</v>
      </c>
      <c r="P135">
        <v>-100</v>
      </c>
      <c r="Q135">
        <f t="shared" si="11"/>
        <v>4</v>
      </c>
      <c r="R135">
        <f t="shared" si="12"/>
        <v>4</v>
      </c>
    </row>
    <row r="136" spans="2:18" x14ac:dyDescent="0.25">
      <c r="B136">
        <v>-90</v>
      </c>
      <c r="C136">
        <f t="shared" si="8"/>
        <v>81</v>
      </c>
      <c r="D136">
        <f t="shared" si="9"/>
        <v>81</v>
      </c>
      <c r="I136">
        <v>-90</v>
      </c>
      <c r="J136">
        <f t="shared" si="10"/>
        <v>20.25</v>
      </c>
      <c r="K136">
        <f t="shared" si="7"/>
        <v>20.25</v>
      </c>
      <c r="P136">
        <v>-90</v>
      </c>
      <c r="Q136">
        <f t="shared" si="11"/>
        <v>3.24</v>
      </c>
      <c r="R136">
        <f t="shared" si="12"/>
        <v>3.24</v>
      </c>
    </row>
    <row r="137" spans="2:18" x14ac:dyDescent="0.25">
      <c r="B137">
        <v>-80</v>
      </c>
      <c r="C137">
        <f t="shared" si="8"/>
        <v>64</v>
      </c>
      <c r="D137">
        <f t="shared" si="9"/>
        <v>64</v>
      </c>
      <c r="I137">
        <v>-80</v>
      </c>
      <c r="J137">
        <f t="shared" si="10"/>
        <v>16</v>
      </c>
      <c r="K137">
        <f t="shared" si="7"/>
        <v>16</v>
      </c>
      <c r="P137">
        <v>-80</v>
      </c>
      <c r="Q137">
        <f t="shared" si="11"/>
        <v>2.5600000000000005</v>
      </c>
      <c r="R137">
        <f t="shared" si="12"/>
        <v>2.5600000000000005</v>
      </c>
    </row>
    <row r="138" spans="2:18" x14ac:dyDescent="0.25">
      <c r="B138">
        <v>-70</v>
      </c>
      <c r="C138">
        <f t="shared" si="8"/>
        <v>49</v>
      </c>
      <c r="D138">
        <f t="shared" si="9"/>
        <v>49</v>
      </c>
      <c r="I138">
        <v>-70</v>
      </c>
      <c r="J138">
        <f t="shared" si="10"/>
        <v>12.25</v>
      </c>
      <c r="K138">
        <f t="shared" si="7"/>
        <v>12.25</v>
      </c>
      <c r="P138">
        <v>-70</v>
      </c>
      <c r="Q138">
        <f t="shared" si="11"/>
        <v>1.9599999999999997</v>
      </c>
      <c r="R138">
        <f t="shared" si="12"/>
        <v>1.9599999999999997</v>
      </c>
    </row>
    <row r="139" spans="2:18" x14ac:dyDescent="0.25">
      <c r="B139">
        <v>-60</v>
      </c>
      <c r="C139">
        <f t="shared" si="8"/>
        <v>36</v>
      </c>
      <c r="D139">
        <f t="shared" si="9"/>
        <v>36</v>
      </c>
      <c r="I139">
        <v>-60</v>
      </c>
      <c r="J139">
        <f t="shared" si="10"/>
        <v>9</v>
      </c>
      <c r="K139">
        <f t="shared" si="7"/>
        <v>9</v>
      </c>
      <c r="P139">
        <v>-60</v>
      </c>
      <c r="Q139">
        <f t="shared" si="11"/>
        <v>1.44</v>
      </c>
      <c r="R139">
        <f t="shared" si="12"/>
        <v>1.44</v>
      </c>
    </row>
    <row r="140" spans="2:18" x14ac:dyDescent="0.25">
      <c r="B140">
        <v>-50</v>
      </c>
      <c r="C140">
        <f t="shared" si="8"/>
        <v>25</v>
      </c>
      <c r="D140">
        <f t="shared" si="9"/>
        <v>25</v>
      </c>
      <c r="I140">
        <v>-50</v>
      </c>
      <c r="J140">
        <f t="shared" si="10"/>
        <v>6.25</v>
      </c>
      <c r="K140">
        <f t="shared" si="7"/>
        <v>6.25</v>
      </c>
      <c r="P140">
        <v>-50</v>
      </c>
      <c r="Q140">
        <f t="shared" si="11"/>
        <v>1</v>
      </c>
      <c r="R140">
        <f t="shared" si="12"/>
        <v>1</v>
      </c>
    </row>
    <row r="141" spans="2:18" x14ac:dyDescent="0.25">
      <c r="B141">
        <v>-40</v>
      </c>
      <c r="C141">
        <f t="shared" si="8"/>
        <v>16</v>
      </c>
      <c r="D141">
        <f t="shared" si="9"/>
        <v>16</v>
      </c>
      <c r="I141">
        <v>-40</v>
      </c>
      <c r="J141">
        <f t="shared" si="10"/>
        <v>4</v>
      </c>
      <c r="K141">
        <f t="shared" si="7"/>
        <v>4</v>
      </c>
      <c r="P141">
        <v>-40</v>
      </c>
      <c r="Q141">
        <f t="shared" si="11"/>
        <v>0.64000000000000012</v>
      </c>
      <c r="R141">
        <f t="shared" si="12"/>
        <v>1</v>
      </c>
    </row>
    <row r="142" spans="2:18" x14ac:dyDescent="0.25">
      <c r="B142">
        <v>-30</v>
      </c>
      <c r="C142">
        <f t="shared" si="8"/>
        <v>9</v>
      </c>
      <c r="D142">
        <f t="shared" si="9"/>
        <v>9</v>
      </c>
      <c r="I142">
        <v>-30</v>
      </c>
      <c r="J142">
        <f t="shared" si="10"/>
        <v>2.25</v>
      </c>
      <c r="K142">
        <f t="shared" si="7"/>
        <v>2.25</v>
      </c>
      <c r="P142">
        <v>-30</v>
      </c>
      <c r="Q142">
        <f t="shared" si="11"/>
        <v>0.36</v>
      </c>
      <c r="R142">
        <f t="shared" si="12"/>
        <v>1</v>
      </c>
    </row>
    <row r="143" spans="2:18" x14ac:dyDescent="0.25">
      <c r="B143">
        <v>-20</v>
      </c>
      <c r="C143">
        <f t="shared" si="8"/>
        <v>4</v>
      </c>
      <c r="D143">
        <f t="shared" si="9"/>
        <v>4</v>
      </c>
      <c r="I143">
        <v>-20</v>
      </c>
      <c r="J143">
        <f t="shared" si="10"/>
        <v>1</v>
      </c>
      <c r="K143">
        <f t="shared" si="7"/>
        <v>1</v>
      </c>
      <c r="P143">
        <v>-20</v>
      </c>
      <c r="Q143">
        <f t="shared" si="11"/>
        <v>0.16000000000000003</v>
      </c>
      <c r="R143">
        <f t="shared" si="12"/>
        <v>1</v>
      </c>
    </row>
    <row r="144" spans="2:18" x14ac:dyDescent="0.25">
      <c r="B144">
        <v>-10</v>
      </c>
      <c r="C144">
        <f t="shared" si="8"/>
        <v>1</v>
      </c>
      <c r="D144">
        <f t="shared" si="9"/>
        <v>1</v>
      </c>
      <c r="I144">
        <v>-10</v>
      </c>
      <c r="J144">
        <f t="shared" si="10"/>
        <v>0.25</v>
      </c>
      <c r="K144">
        <f t="shared" si="7"/>
        <v>1</v>
      </c>
      <c r="P144">
        <v>-10</v>
      </c>
      <c r="Q144">
        <f t="shared" si="11"/>
        <v>4.0000000000000008E-2</v>
      </c>
      <c r="R144">
        <f t="shared" si="12"/>
        <v>1</v>
      </c>
    </row>
    <row r="145" spans="2:18" x14ac:dyDescent="0.25">
      <c r="B145">
        <v>0</v>
      </c>
      <c r="C145">
        <f t="shared" si="8"/>
        <v>0</v>
      </c>
      <c r="D145">
        <f t="shared" si="9"/>
        <v>1</v>
      </c>
      <c r="I145">
        <v>0</v>
      </c>
      <c r="J145">
        <f t="shared" si="10"/>
        <v>0</v>
      </c>
      <c r="K145">
        <f t="shared" si="7"/>
        <v>1</v>
      </c>
      <c r="P145">
        <v>0</v>
      </c>
      <c r="Q145">
        <f t="shared" si="11"/>
        <v>0</v>
      </c>
      <c r="R145">
        <f t="shared" si="12"/>
        <v>1</v>
      </c>
    </row>
    <row r="146" spans="2:18" x14ac:dyDescent="0.25">
      <c r="B146">
        <v>10</v>
      </c>
      <c r="C146">
        <f t="shared" si="8"/>
        <v>1</v>
      </c>
      <c r="D146">
        <f t="shared" si="9"/>
        <v>1</v>
      </c>
      <c r="I146">
        <v>10</v>
      </c>
      <c r="J146">
        <f t="shared" si="10"/>
        <v>0.25</v>
      </c>
      <c r="K146">
        <f t="shared" si="7"/>
        <v>1</v>
      </c>
      <c r="P146">
        <v>10</v>
      </c>
      <c r="Q146">
        <f t="shared" si="11"/>
        <v>4.0000000000000008E-2</v>
      </c>
      <c r="R146">
        <f t="shared" si="12"/>
        <v>1</v>
      </c>
    </row>
    <row r="147" spans="2:18" x14ac:dyDescent="0.25">
      <c r="B147">
        <v>20</v>
      </c>
      <c r="C147">
        <f t="shared" si="8"/>
        <v>4</v>
      </c>
      <c r="D147">
        <f t="shared" si="9"/>
        <v>4</v>
      </c>
      <c r="I147">
        <v>20</v>
      </c>
      <c r="J147">
        <f t="shared" si="10"/>
        <v>1</v>
      </c>
      <c r="K147">
        <f t="shared" si="7"/>
        <v>1</v>
      </c>
      <c r="P147">
        <v>20</v>
      </c>
      <c r="Q147">
        <f t="shared" si="11"/>
        <v>0.16000000000000003</v>
      </c>
      <c r="R147">
        <f t="shared" si="12"/>
        <v>1</v>
      </c>
    </row>
    <row r="148" spans="2:18" x14ac:dyDescent="0.25">
      <c r="B148">
        <v>30</v>
      </c>
      <c r="C148">
        <f t="shared" si="8"/>
        <v>9</v>
      </c>
      <c r="D148">
        <f t="shared" si="9"/>
        <v>9</v>
      </c>
      <c r="I148">
        <v>30</v>
      </c>
      <c r="J148">
        <f t="shared" si="10"/>
        <v>2.25</v>
      </c>
      <c r="K148">
        <f t="shared" si="7"/>
        <v>2.25</v>
      </c>
      <c r="P148">
        <v>30</v>
      </c>
      <c r="Q148">
        <f t="shared" si="11"/>
        <v>0.36</v>
      </c>
      <c r="R148">
        <f t="shared" si="12"/>
        <v>1</v>
      </c>
    </row>
    <row r="149" spans="2:18" x14ac:dyDescent="0.25">
      <c r="B149">
        <v>40</v>
      </c>
      <c r="C149">
        <f t="shared" si="8"/>
        <v>16</v>
      </c>
      <c r="D149">
        <f t="shared" si="9"/>
        <v>16</v>
      </c>
      <c r="I149">
        <v>40</v>
      </c>
      <c r="J149">
        <f t="shared" si="10"/>
        <v>4</v>
      </c>
      <c r="K149">
        <f t="shared" si="7"/>
        <v>4</v>
      </c>
      <c r="P149">
        <v>40</v>
      </c>
      <c r="Q149">
        <f t="shared" si="11"/>
        <v>0.64000000000000012</v>
      </c>
      <c r="R149">
        <f t="shared" si="12"/>
        <v>1</v>
      </c>
    </row>
    <row r="150" spans="2:18" x14ac:dyDescent="0.25">
      <c r="B150">
        <v>50</v>
      </c>
      <c r="C150">
        <f t="shared" si="8"/>
        <v>25</v>
      </c>
      <c r="D150">
        <f t="shared" si="9"/>
        <v>25</v>
      </c>
      <c r="I150">
        <v>50</v>
      </c>
      <c r="J150">
        <f t="shared" si="10"/>
        <v>6.25</v>
      </c>
      <c r="K150">
        <f t="shared" si="7"/>
        <v>6.25</v>
      </c>
      <c r="P150">
        <v>50</v>
      </c>
      <c r="Q150">
        <f t="shared" si="11"/>
        <v>1</v>
      </c>
      <c r="R150">
        <f t="shared" si="12"/>
        <v>1</v>
      </c>
    </row>
    <row r="151" spans="2:18" x14ac:dyDescent="0.25">
      <c r="B151">
        <v>60</v>
      </c>
      <c r="C151">
        <f t="shared" si="8"/>
        <v>36</v>
      </c>
      <c r="D151">
        <f t="shared" si="9"/>
        <v>36</v>
      </c>
      <c r="I151">
        <v>60</v>
      </c>
      <c r="J151">
        <f t="shared" si="10"/>
        <v>9</v>
      </c>
      <c r="K151">
        <f t="shared" si="7"/>
        <v>9</v>
      </c>
      <c r="P151">
        <v>60</v>
      </c>
      <c r="Q151">
        <f t="shared" si="11"/>
        <v>1.44</v>
      </c>
      <c r="R151">
        <f t="shared" si="12"/>
        <v>1.44</v>
      </c>
    </row>
    <row r="152" spans="2:18" x14ac:dyDescent="0.25">
      <c r="B152">
        <v>70</v>
      </c>
      <c r="C152">
        <f t="shared" si="8"/>
        <v>49</v>
      </c>
      <c r="D152">
        <f t="shared" si="9"/>
        <v>49</v>
      </c>
      <c r="I152">
        <v>70</v>
      </c>
      <c r="J152">
        <f t="shared" si="10"/>
        <v>12.25</v>
      </c>
      <c r="K152">
        <f t="shared" si="7"/>
        <v>12.25</v>
      </c>
      <c r="P152">
        <v>70</v>
      </c>
      <c r="Q152">
        <f t="shared" si="11"/>
        <v>1.9599999999999997</v>
      </c>
      <c r="R152">
        <f t="shared" si="12"/>
        <v>1.9599999999999997</v>
      </c>
    </row>
    <row r="153" spans="2:18" x14ac:dyDescent="0.25">
      <c r="B153">
        <v>80</v>
      </c>
      <c r="C153">
        <f t="shared" si="8"/>
        <v>64</v>
      </c>
      <c r="D153">
        <f t="shared" si="9"/>
        <v>64</v>
      </c>
      <c r="I153">
        <v>80</v>
      </c>
      <c r="J153">
        <f t="shared" si="10"/>
        <v>16</v>
      </c>
      <c r="K153">
        <f t="shared" si="7"/>
        <v>16</v>
      </c>
      <c r="P153">
        <v>80</v>
      </c>
      <c r="Q153">
        <f t="shared" si="11"/>
        <v>2.5600000000000005</v>
      </c>
      <c r="R153">
        <f t="shared" si="12"/>
        <v>2.5600000000000005</v>
      </c>
    </row>
    <row r="154" spans="2:18" x14ac:dyDescent="0.25">
      <c r="B154">
        <v>90</v>
      </c>
      <c r="C154">
        <f t="shared" si="8"/>
        <v>81</v>
      </c>
      <c r="D154">
        <f t="shared" si="9"/>
        <v>81</v>
      </c>
      <c r="I154">
        <v>90</v>
      </c>
      <c r="J154">
        <f t="shared" si="10"/>
        <v>20.25</v>
      </c>
      <c r="K154">
        <f t="shared" si="7"/>
        <v>20.25</v>
      </c>
      <c r="P154">
        <v>90</v>
      </c>
      <c r="Q154">
        <f t="shared" si="11"/>
        <v>3.24</v>
      </c>
      <c r="R154">
        <f t="shared" si="12"/>
        <v>3.24</v>
      </c>
    </row>
    <row r="155" spans="2:18" x14ac:dyDescent="0.25">
      <c r="B155">
        <v>100</v>
      </c>
      <c r="C155">
        <f t="shared" si="8"/>
        <v>100</v>
      </c>
      <c r="D155">
        <f t="shared" si="9"/>
        <v>100</v>
      </c>
      <c r="I155">
        <v>100</v>
      </c>
      <c r="J155">
        <f t="shared" si="10"/>
        <v>25</v>
      </c>
      <c r="K155">
        <f t="shared" si="7"/>
        <v>25</v>
      </c>
      <c r="P155">
        <v>100</v>
      </c>
      <c r="Q155">
        <f t="shared" si="11"/>
        <v>4</v>
      </c>
      <c r="R155">
        <f t="shared" si="12"/>
        <v>4</v>
      </c>
    </row>
    <row r="156" spans="2:18" x14ac:dyDescent="0.25">
      <c r="B156">
        <v>110</v>
      </c>
      <c r="C156">
        <f t="shared" si="8"/>
        <v>121</v>
      </c>
      <c r="D156">
        <f t="shared" si="9"/>
        <v>121</v>
      </c>
      <c r="I156">
        <v>110</v>
      </c>
      <c r="J156">
        <f t="shared" si="10"/>
        <v>30.25</v>
      </c>
      <c r="K156">
        <f t="shared" si="7"/>
        <v>30.25</v>
      </c>
      <c r="P156">
        <v>110</v>
      </c>
      <c r="Q156">
        <f t="shared" si="11"/>
        <v>4.8400000000000007</v>
      </c>
      <c r="R156">
        <f t="shared" si="12"/>
        <v>4.8400000000000007</v>
      </c>
    </row>
    <row r="157" spans="2:18" x14ac:dyDescent="0.25">
      <c r="B157">
        <v>120</v>
      </c>
      <c r="C157">
        <f t="shared" si="8"/>
        <v>144</v>
      </c>
      <c r="D157">
        <f t="shared" si="9"/>
        <v>144</v>
      </c>
      <c r="I157">
        <v>120</v>
      </c>
      <c r="J157">
        <f t="shared" si="10"/>
        <v>36</v>
      </c>
      <c r="K157">
        <f t="shared" si="7"/>
        <v>36</v>
      </c>
      <c r="P157">
        <v>120</v>
      </c>
      <c r="Q157">
        <f t="shared" si="11"/>
        <v>5.76</v>
      </c>
      <c r="R157">
        <f t="shared" si="12"/>
        <v>5.76</v>
      </c>
    </row>
    <row r="158" spans="2:18" x14ac:dyDescent="0.25">
      <c r="B158">
        <v>130</v>
      </c>
      <c r="C158">
        <f t="shared" si="8"/>
        <v>169</v>
      </c>
      <c r="D158">
        <f t="shared" si="9"/>
        <v>169</v>
      </c>
      <c r="I158">
        <v>130</v>
      </c>
      <c r="J158">
        <f t="shared" si="10"/>
        <v>42.25</v>
      </c>
      <c r="K158">
        <f t="shared" si="7"/>
        <v>42.25</v>
      </c>
      <c r="P158">
        <v>130</v>
      </c>
      <c r="Q158">
        <f t="shared" si="11"/>
        <v>6.7600000000000007</v>
      </c>
      <c r="R158">
        <f t="shared" si="12"/>
        <v>6.7600000000000007</v>
      </c>
    </row>
    <row r="159" spans="2:18" x14ac:dyDescent="0.25">
      <c r="B159">
        <v>140</v>
      </c>
      <c r="C159">
        <f t="shared" si="8"/>
        <v>196</v>
      </c>
      <c r="D159">
        <f t="shared" si="9"/>
        <v>196</v>
      </c>
      <c r="I159">
        <v>140</v>
      </c>
      <c r="J159">
        <f t="shared" si="10"/>
        <v>49</v>
      </c>
      <c r="K159">
        <f t="shared" si="7"/>
        <v>49</v>
      </c>
      <c r="P159">
        <v>140</v>
      </c>
      <c r="Q159">
        <f t="shared" si="11"/>
        <v>7.839999999999999</v>
      </c>
      <c r="R159">
        <f t="shared" si="12"/>
        <v>7.839999999999999</v>
      </c>
    </row>
    <row r="160" spans="2:18" x14ac:dyDescent="0.25">
      <c r="B160">
        <v>150</v>
      </c>
      <c r="C160">
        <f t="shared" si="8"/>
        <v>225</v>
      </c>
      <c r="D160">
        <f t="shared" si="9"/>
        <v>225</v>
      </c>
      <c r="I160">
        <v>150</v>
      </c>
      <c r="J160">
        <f t="shared" si="10"/>
        <v>56.25</v>
      </c>
      <c r="K160">
        <f t="shared" si="7"/>
        <v>56.25</v>
      </c>
      <c r="P160">
        <v>150</v>
      </c>
      <c r="Q160">
        <f t="shared" si="11"/>
        <v>9</v>
      </c>
      <c r="R160">
        <f t="shared" si="12"/>
        <v>9</v>
      </c>
    </row>
    <row r="161" spans="2:18" x14ac:dyDescent="0.25">
      <c r="B161">
        <v>160</v>
      </c>
      <c r="C161">
        <f t="shared" si="8"/>
        <v>256</v>
      </c>
      <c r="D161">
        <f t="shared" si="9"/>
        <v>256</v>
      </c>
      <c r="I161">
        <v>160</v>
      </c>
      <c r="J161">
        <f t="shared" si="10"/>
        <v>64</v>
      </c>
      <c r="K161">
        <f t="shared" si="7"/>
        <v>64</v>
      </c>
      <c r="P161">
        <v>160</v>
      </c>
      <c r="Q161">
        <f t="shared" si="11"/>
        <v>10.240000000000002</v>
      </c>
      <c r="R161">
        <f t="shared" si="12"/>
        <v>10.240000000000002</v>
      </c>
    </row>
    <row r="162" spans="2:18" x14ac:dyDescent="0.25">
      <c r="B162">
        <v>170</v>
      </c>
      <c r="C162">
        <f t="shared" si="8"/>
        <v>289</v>
      </c>
      <c r="D162">
        <f t="shared" si="9"/>
        <v>289</v>
      </c>
      <c r="I162">
        <v>170</v>
      </c>
      <c r="J162">
        <f t="shared" si="10"/>
        <v>72.25</v>
      </c>
      <c r="K162">
        <f t="shared" si="7"/>
        <v>72.25</v>
      </c>
      <c r="P162">
        <v>170</v>
      </c>
      <c r="Q162">
        <f t="shared" si="11"/>
        <v>11.559999999999999</v>
      </c>
      <c r="R162">
        <f t="shared" si="12"/>
        <v>11.559999999999999</v>
      </c>
    </row>
    <row r="163" spans="2:18" x14ac:dyDescent="0.25">
      <c r="B163">
        <v>180</v>
      </c>
      <c r="C163">
        <f t="shared" si="8"/>
        <v>324</v>
      </c>
      <c r="D163">
        <f t="shared" si="9"/>
        <v>324</v>
      </c>
      <c r="I163">
        <v>180</v>
      </c>
      <c r="J163">
        <f t="shared" si="10"/>
        <v>81</v>
      </c>
      <c r="K163">
        <f t="shared" si="7"/>
        <v>81</v>
      </c>
      <c r="P163">
        <v>180</v>
      </c>
      <c r="Q163">
        <f t="shared" si="11"/>
        <v>12.96</v>
      </c>
      <c r="R163">
        <f t="shared" si="12"/>
        <v>12.96</v>
      </c>
    </row>
    <row r="164" spans="2:18" x14ac:dyDescent="0.25">
      <c r="B164">
        <v>190</v>
      </c>
      <c r="C164">
        <f t="shared" si="8"/>
        <v>361</v>
      </c>
      <c r="D164">
        <f t="shared" si="9"/>
        <v>361</v>
      </c>
      <c r="I164">
        <v>190</v>
      </c>
      <c r="J164">
        <f t="shared" si="10"/>
        <v>90.25</v>
      </c>
      <c r="K164">
        <f t="shared" si="7"/>
        <v>90.25</v>
      </c>
      <c r="P164">
        <v>190</v>
      </c>
      <c r="Q164">
        <f t="shared" si="11"/>
        <v>14.44</v>
      </c>
      <c r="R164">
        <f t="shared" si="12"/>
        <v>14.44</v>
      </c>
    </row>
    <row r="165" spans="2:18" x14ac:dyDescent="0.25">
      <c r="B165">
        <v>200</v>
      </c>
      <c r="C165">
        <f t="shared" si="8"/>
        <v>400</v>
      </c>
      <c r="D165">
        <f t="shared" si="9"/>
        <v>400</v>
      </c>
      <c r="I165">
        <v>200</v>
      </c>
      <c r="J165">
        <f t="shared" si="10"/>
        <v>100</v>
      </c>
      <c r="K165">
        <f t="shared" si="7"/>
        <v>100</v>
      </c>
      <c r="P165">
        <v>200</v>
      </c>
      <c r="Q165">
        <f t="shared" si="11"/>
        <v>16</v>
      </c>
      <c r="R165">
        <f t="shared" si="12"/>
        <v>16</v>
      </c>
    </row>
    <row r="166" spans="2:18" x14ac:dyDescent="0.25">
      <c r="B166">
        <v>210</v>
      </c>
      <c r="C166">
        <f t="shared" si="8"/>
        <v>441</v>
      </c>
      <c r="D166">
        <f t="shared" si="9"/>
        <v>441</v>
      </c>
      <c r="I166">
        <v>210</v>
      </c>
      <c r="J166">
        <f t="shared" si="10"/>
        <v>110.25</v>
      </c>
      <c r="K166">
        <f t="shared" si="7"/>
        <v>110.25</v>
      </c>
      <c r="P166">
        <v>210</v>
      </c>
      <c r="Q166">
        <f t="shared" si="11"/>
        <v>17.64</v>
      </c>
      <c r="R166">
        <f t="shared" si="12"/>
        <v>17.64</v>
      </c>
    </row>
    <row r="167" spans="2:18" x14ac:dyDescent="0.25">
      <c r="B167">
        <v>220</v>
      </c>
      <c r="C167">
        <f t="shared" si="8"/>
        <v>484</v>
      </c>
      <c r="D167">
        <f t="shared" si="9"/>
        <v>484</v>
      </c>
      <c r="I167">
        <v>220</v>
      </c>
      <c r="J167">
        <f t="shared" si="10"/>
        <v>121</v>
      </c>
      <c r="K167">
        <f t="shared" si="7"/>
        <v>121</v>
      </c>
      <c r="P167">
        <v>220</v>
      </c>
      <c r="Q167">
        <f t="shared" si="11"/>
        <v>19.360000000000003</v>
      </c>
      <c r="R167">
        <f t="shared" si="12"/>
        <v>19.360000000000003</v>
      </c>
    </row>
    <row r="168" spans="2:18" x14ac:dyDescent="0.25">
      <c r="B168">
        <v>230</v>
      </c>
      <c r="C168">
        <f t="shared" si="8"/>
        <v>529</v>
      </c>
      <c r="D168">
        <f t="shared" si="9"/>
        <v>529</v>
      </c>
      <c r="I168">
        <v>230</v>
      </c>
      <c r="J168">
        <f t="shared" si="10"/>
        <v>132.25</v>
      </c>
      <c r="K168">
        <f t="shared" si="7"/>
        <v>132.25</v>
      </c>
      <c r="P168">
        <v>230</v>
      </c>
      <c r="Q168">
        <f t="shared" si="11"/>
        <v>21.159999999999997</v>
      </c>
      <c r="R168">
        <f t="shared" si="12"/>
        <v>21.159999999999997</v>
      </c>
    </row>
    <row r="169" spans="2:18" x14ac:dyDescent="0.25">
      <c r="B169">
        <v>240</v>
      </c>
      <c r="C169">
        <f t="shared" si="8"/>
        <v>576</v>
      </c>
      <c r="D169">
        <f t="shared" si="9"/>
        <v>576</v>
      </c>
      <c r="I169">
        <v>240</v>
      </c>
      <c r="J169">
        <f t="shared" si="10"/>
        <v>144</v>
      </c>
      <c r="K169">
        <f t="shared" si="7"/>
        <v>144</v>
      </c>
      <c r="P169">
        <v>240</v>
      </c>
      <c r="Q169">
        <f t="shared" si="11"/>
        <v>23.04</v>
      </c>
      <c r="R169">
        <f t="shared" si="12"/>
        <v>23.04</v>
      </c>
    </row>
    <row r="170" spans="2:18" x14ac:dyDescent="0.25">
      <c r="B170">
        <v>250</v>
      </c>
      <c r="C170">
        <f t="shared" si="8"/>
        <v>625</v>
      </c>
      <c r="D170">
        <f t="shared" si="9"/>
        <v>625</v>
      </c>
      <c r="I170">
        <v>250</v>
      </c>
      <c r="J170">
        <f t="shared" si="10"/>
        <v>156.25</v>
      </c>
      <c r="K170">
        <f t="shared" si="7"/>
        <v>156.25</v>
      </c>
      <c r="P170">
        <v>250</v>
      </c>
      <c r="Q170">
        <f t="shared" si="11"/>
        <v>25</v>
      </c>
      <c r="R170">
        <f t="shared" si="12"/>
        <v>25</v>
      </c>
    </row>
    <row r="171" spans="2:18" x14ac:dyDescent="0.25">
      <c r="B171">
        <v>260</v>
      </c>
      <c r="C171">
        <f t="shared" si="8"/>
        <v>676</v>
      </c>
      <c r="D171">
        <f t="shared" si="9"/>
        <v>676</v>
      </c>
      <c r="I171">
        <v>260</v>
      </c>
      <c r="J171">
        <f t="shared" si="10"/>
        <v>169</v>
      </c>
      <c r="K171">
        <f t="shared" si="7"/>
        <v>169</v>
      </c>
      <c r="P171">
        <v>260</v>
      </c>
      <c r="Q171">
        <f t="shared" si="11"/>
        <v>27.040000000000003</v>
      </c>
      <c r="R171">
        <f t="shared" si="12"/>
        <v>27.040000000000003</v>
      </c>
    </row>
    <row r="172" spans="2:18" x14ac:dyDescent="0.25">
      <c r="B172">
        <v>270</v>
      </c>
      <c r="C172">
        <f t="shared" si="8"/>
        <v>729</v>
      </c>
      <c r="D172">
        <f t="shared" si="9"/>
        <v>729</v>
      </c>
      <c r="I172">
        <v>270</v>
      </c>
      <c r="J172">
        <f t="shared" si="10"/>
        <v>182.25</v>
      </c>
      <c r="K172">
        <f t="shared" si="7"/>
        <v>182.25</v>
      </c>
      <c r="P172">
        <v>270</v>
      </c>
      <c r="Q172">
        <f t="shared" si="11"/>
        <v>29.160000000000004</v>
      </c>
      <c r="R172">
        <f t="shared" si="12"/>
        <v>29.160000000000004</v>
      </c>
    </row>
    <row r="173" spans="2:18" x14ac:dyDescent="0.25">
      <c r="B173">
        <v>280</v>
      </c>
      <c r="C173">
        <f t="shared" si="8"/>
        <v>784</v>
      </c>
      <c r="D173">
        <f t="shared" si="9"/>
        <v>784</v>
      </c>
      <c r="I173">
        <v>280</v>
      </c>
      <c r="J173">
        <f t="shared" si="10"/>
        <v>196</v>
      </c>
      <c r="K173">
        <f t="shared" ref="K173:K236" si="13">MAX(MIN(J173,$L$43),$J$43)</f>
        <v>196</v>
      </c>
      <c r="P173">
        <v>280</v>
      </c>
      <c r="Q173">
        <f t="shared" si="11"/>
        <v>31.359999999999996</v>
      </c>
      <c r="R173">
        <f t="shared" si="12"/>
        <v>31.359999999999996</v>
      </c>
    </row>
    <row r="174" spans="2:18" x14ac:dyDescent="0.25">
      <c r="B174">
        <v>290</v>
      </c>
      <c r="C174">
        <f t="shared" ref="C174:C237" si="14">$E$42 + $E$41 * POWER((ABS(B174) / $C$42),$C$41)</f>
        <v>841</v>
      </c>
      <c r="D174">
        <f t="shared" ref="D174:D237" si="15">MAX(MIN(C174,$E$43),$C$43)</f>
        <v>841</v>
      </c>
      <c r="I174">
        <v>290</v>
      </c>
      <c r="J174">
        <f t="shared" ref="J174:J237" si="16">$L$42 + $L$41 * POWER((ABS(I174) / $J$42),$J$41)</f>
        <v>210.25</v>
      </c>
      <c r="K174">
        <f t="shared" si="13"/>
        <v>210.25</v>
      </c>
      <c r="P174">
        <v>290</v>
      </c>
      <c r="Q174">
        <f t="shared" ref="Q174:Q237" si="17">$S$42 + $S$41 * POWER((ABS(I174) / $Q$42),$Q$41)</f>
        <v>33.64</v>
      </c>
      <c r="R174">
        <f t="shared" ref="R174:R237" si="18">MAX(MIN(Q174,$S$43),$Q$43)</f>
        <v>33.64</v>
      </c>
    </row>
    <row r="175" spans="2:18" x14ac:dyDescent="0.25">
      <c r="B175">
        <v>300</v>
      </c>
      <c r="C175">
        <f t="shared" si="14"/>
        <v>900</v>
      </c>
      <c r="D175">
        <f t="shared" si="15"/>
        <v>900</v>
      </c>
      <c r="I175">
        <v>300</v>
      </c>
      <c r="J175">
        <f t="shared" si="16"/>
        <v>225</v>
      </c>
      <c r="K175">
        <f t="shared" si="13"/>
        <v>225</v>
      </c>
      <c r="P175">
        <v>300</v>
      </c>
      <c r="Q175">
        <f t="shared" si="17"/>
        <v>36</v>
      </c>
      <c r="R175">
        <f t="shared" si="18"/>
        <v>36</v>
      </c>
    </row>
    <row r="176" spans="2:18" x14ac:dyDescent="0.25">
      <c r="B176">
        <v>310</v>
      </c>
      <c r="C176">
        <f t="shared" si="14"/>
        <v>961</v>
      </c>
      <c r="D176">
        <f t="shared" si="15"/>
        <v>961</v>
      </c>
      <c r="I176">
        <v>310</v>
      </c>
      <c r="J176">
        <f t="shared" si="16"/>
        <v>240.25</v>
      </c>
      <c r="K176">
        <f t="shared" si="13"/>
        <v>240.25</v>
      </c>
      <c r="P176">
        <v>310</v>
      </c>
      <c r="Q176">
        <f t="shared" si="17"/>
        <v>38.440000000000005</v>
      </c>
      <c r="R176">
        <f t="shared" si="18"/>
        <v>38.440000000000005</v>
      </c>
    </row>
    <row r="177" spans="2:18" x14ac:dyDescent="0.25">
      <c r="B177">
        <v>320</v>
      </c>
      <c r="C177">
        <f t="shared" si="14"/>
        <v>1024</v>
      </c>
      <c r="D177">
        <f t="shared" si="15"/>
        <v>1000</v>
      </c>
      <c r="I177">
        <v>320</v>
      </c>
      <c r="J177">
        <f t="shared" si="16"/>
        <v>256</v>
      </c>
      <c r="K177">
        <f t="shared" si="13"/>
        <v>256</v>
      </c>
      <c r="P177">
        <v>320</v>
      </c>
      <c r="Q177">
        <f t="shared" si="17"/>
        <v>40.960000000000008</v>
      </c>
      <c r="R177">
        <f t="shared" si="18"/>
        <v>40.960000000000008</v>
      </c>
    </row>
    <row r="178" spans="2:18" x14ac:dyDescent="0.25">
      <c r="B178">
        <v>330</v>
      </c>
      <c r="C178">
        <f t="shared" si="14"/>
        <v>1089</v>
      </c>
      <c r="D178">
        <f t="shared" si="15"/>
        <v>1000</v>
      </c>
      <c r="I178">
        <v>330</v>
      </c>
      <c r="J178">
        <f t="shared" si="16"/>
        <v>272.25</v>
      </c>
      <c r="K178">
        <f t="shared" si="13"/>
        <v>272.25</v>
      </c>
      <c r="P178">
        <v>330</v>
      </c>
      <c r="Q178">
        <f t="shared" si="17"/>
        <v>43.559999999999995</v>
      </c>
      <c r="R178">
        <f t="shared" si="18"/>
        <v>43.559999999999995</v>
      </c>
    </row>
    <row r="179" spans="2:18" x14ac:dyDescent="0.25">
      <c r="B179">
        <v>340</v>
      </c>
      <c r="C179">
        <f t="shared" si="14"/>
        <v>1156</v>
      </c>
      <c r="D179">
        <f t="shared" si="15"/>
        <v>1000</v>
      </c>
      <c r="I179">
        <v>340</v>
      </c>
      <c r="J179">
        <f t="shared" si="16"/>
        <v>289</v>
      </c>
      <c r="K179">
        <f t="shared" si="13"/>
        <v>289</v>
      </c>
      <c r="P179">
        <v>340</v>
      </c>
      <c r="Q179">
        <f t="shared" si="17"/>
        <v>46.239999999999995</v>
      </c>
      <c r="R179">
        <f t="shared" si="18"/>
        <v>46.239999999999995</v>
      </c>
    </row>
    <row r="180" spans="2:18" x14ac:dyDescent="0.25">
      <c r="B180">
        <v>350</v>
      </c>
      <c r="C180">
        <f t="shared" si="14"/>
        <v>1225</v>
      </c>
      <c r="D180">
        <f t="shared" si="15"/>
        <v>1000</v>
      </c>
      <c r="I180">
        <v>350</v>
      </c>
      <c r="J180">
        <f t="shared" si="16"/>
        <v>306.25</v>
      </c>
      <c r="K180">
        <f t="shared" si="13"/>
        <v>306.25</v>
      </c>
      <c r="P180">
        <v>350</v>
      </c>
      <c r="Q180">
        <f t="shared" si="17"/>
        <v>49</v>
      </c>
      <c r="R180">
        <f t="shared" si="18"/>
        <v>49</v>
      </c>
    </row>
    <row r="181" spans="2:18" x14ac:dyDescent="0.25">
      <c r="B181">
        <v>360</v>
      </c>
      <c r="C181">
        <f t="shared" si="14"/>
        <v>1296</v>
      </c>
      <c r="D181">
        <f t="shared" si="15"/>
        <v>1000</v>
      </c>
      <c r="I181">
        <v>360</v>
      </c>
      <c r="J181">
        <f t="shared" si="16"/>
        <v>324</v>
      </c>
      <c r="K181">
        <f t="shared" si="13"/>
        <v>324</v>
      </c>
      <c r="P181">
        <v>360</v>
      </c>
      <c r="Q181">
        <f t="shared" si="17"/>
        <v>51.84</v>
      </c>
      <c r="R181">
        <f t="shared" si="18"/>
        <v>51.84</v>
      </c>
    </row>
    <row r="182" spans="2:18" x14ac:dyDescent="0.25">
      <c r="B182">
        <v>370</v>
      </c>
      <c r="C182">
        <f t="shared" si="14"/>
        <v>1369</v>
      </c>
      <c r="D182">
        <f t="shared" si="15"/>
        <v>1000</v>
      </c>
      <c r="I182">
        <v>370</v>
      </c>
      <c r="J182">
        <f t="shared" si="16"/>
        <v>342.25</v>
      </c>
      <c r="K182">
        <f t="shared" si="13"/>
        <v>342.25</v>
      </c>
      <c r="P182">
        <v>370</v>
      </c>
      <c r="Q182">
        <f t="shared" si="17"/>
        <v>54.760000000000005</v>
      </c>
      <c r="R182">
        <f t="shared" si="18"/>
        <v>54.760000000000005</v>
      </c>
    </row>
    <row r="183" spans="2:18" x14ac:dyDescent="0.25">
      <c r="B183">
        <v>380</v>
      </c>
      <c r="C183">
        <f t="shared" si="14"/>
        <v>1444</v>
      </c>
      <c r="D183">
        <f t="shared" si="15"/>
        <v>1000</v>
      </c>
      <c r="I183">
        <v>380</v>
      </c>
      <c r="J183">
        <f t="shared" si="16"/>
        <v>361</v>
      </c>
      <c r="K183">
        <f t="shared" si="13"/>
        <v>361</v>
      </c>
      <c r="P183">
        <v>380</v>
      </c>
      <c r="Q183">
        <f t="shared" si="17"/>
        <v>57.76</v>
      </c>
      <c r="R183">
        <f t="shared" si="18"/>
        <v>57.76</v>
      </c>
    </row>
    <row r="184" spans="2:18" x14ac:dyDescent="0.25">
      <c r="B184">
        <v>390</v>
      </c>
      <c r="C184">
        <f t="shared" si="14"/>
        <v>1521</v>
      </c>
      <c r="D184">
        <f t="shared" si="15"/>
        <v>1000</v>
      </c>
      <c r="I184">
        <v>390</v>
      </c>
      <c r="J184">
        <f t="shared" si="16"/>
        <v>380.25</v>
      </c>
      <c r="K184">
        <f t="shared" si="13"/>
        <v>380.25</v>
      </c>
      <c r="P184">
        <v>390</v>
      </c>
      <c r="Q184">
        <f t="shared" si="17"/>
        <v>60.839999999999996</v>
      </c>
      <c r="R184">
        <f t="shared" si="18"/>
        <v>60.839999999999996</v>
      </c>
    </row>
    <row r="185" spans="2:18" x14ac:dyDescent="0.25">
      <c r="B185">
        <v>400</v>
      </c>
      <c r="C185">
        <f t="shared" si="14"/>
        <v>1600</v>
      </c>
      <c r="D185">
        <f t="shared" si="15"/>
        <v>1000</v>
      </c>
      <c r="I185">
        <v>400</v>
      </c>
      <c r="J185">
        <f t="shared" si="16"/>
        <v>400</v>
      </c>
      <c r="K185">
        <f t="shared" si="13"/>
        <v>400</v>
      </c>
      <c r="P185">
        <v>400</v>
      </c>
      <c r="Q185">
        <f t="shared" si="17"/>
        <v>64</v>
      </c>
      <c r="R185">
        <f t="shared" si="18"/>
        <v>64</v>
      </c>
    </row>
    <row r="186" spans="2:18" x14ac:dyDescent="0.25">
      <c r="B186">
        <v>410</v>
      </c>
      <c r="C186">
        <f t="shared" si="14"/>
        <v>1681</v>
      </c>
      <c r="D186">
        <f t="shared" si="15"/>
        <v>1000</v>
      </c>
      <c r="I186">
        <v>410</v>
      </c>
      <c r="J186">
        <f t="shared" si="16"/>
        <v>420.25</v>
      </c>
      <c r="K186">
        <f t="shared" si="13"/>
        <v>420.25</v>
      </c>
      <c r="P186">
        <v>410</v>
      </c>
      <c r="Q186">
        <f t="shared" si="17"/>
        <v>67.239999999999995</v>
      </c>
      <c r="R186">
        <f t="shared" si="18"/>
        <v>67.239999999999995</v>
      </c>
    </row>
    <row r="187" spans="2:18" x14ac:dyDescent="0.25">
      <c r="B187">
        <v>420</v>
      </c>
      <c r="C187">
        <f t="shared" si="14"/>
        <v>1764</v>
      </c>
      <c r="D187">
        <f t="shared" si="15"/>
        <v>1000</v>
      </c>
      <c r="I187">
        <v>420</v>
      </c>
      <c r="J187">
        <f t="shared" si="16"/>
        <v>441</v>
      </c>
      <c r="K187">
        <f t="shared" si="13"/>
        <v>441</v>
      </c>
      <c r="P187">
        <v>420</v>
      </c>
      <c r="Q187">
        <f t="shared" si="17"/>
        <v>70.56</v>
      </c>
      <c r="R187">
        <f t="shared" si="18"/>
        <v>70.56</v>
      </c>
    </row>
    <row r="188" spans="2:18" x14ac:dyDescent="0.25">
      <c r="B188">
        <v>430</v>
      </c>
      <c r="C188">
        <f t="shared" si="14"/>
        <v>1849</v>
      </c>
      <c r="D188">
        <f t="shared" si="15"/>
        <v>1000</v>
      </c>
      <c r="I188">
        <v>430</v>
      </c>
      <c r="J188">
        <f t="shared" si="16"/>
        <v>462.25</v>
      </c>
      <c r="K188">
        <f t="shared" si="13"/>
        <v>462.25</v>
      </c>
      <c r="P188">
        <v>430</v>
      </c>
      <c r="Q188">
        <f t="shared" si="17"/>
        <v>73.959999999999994</v>
      </c>
      <c r="R188">
        <f t="shared" si="18"/>
        <v>73.959999999999994</v>
      </c>
    </row>
    <row r="189" spans="2:18" x14ac:dyDescent="0.25">
      <c r="B189">
        <v>440</v>
      </c>
      <c r="C189">
        <f t="shared" si="14"/>
        <v>1936</v>
      </c>
      <c r="D189">
        <f t="shared" si="15"/>
        <v>1000</v>
      </c>
      <c r="I189">
        <v>440</v>
      </c>
      <c r="J189">
        <f t="shared" si="16"/>
        <v>484</v>
      </c>
      <c r="K189">
        <f t="shared" si="13"/>
        <v>484</v>
      </c>
      <c r="P189">
        <v>440</v>
      </c>
      <c r="Q189">
        <f t="shared" si="17"/>
        <v>77.440000000000012</v>
      </c>
      <c r="R189">
        <f t="shared" si="18"/>
        <v>77.440000000000012</v>
      </c>
    </row>
    <row r="190" spans="2:18" x14ac:dyDescent="0.25">
      <c r="B190">
        <v>450</v>
      </c>
      <c r="C190">
        <f t="shared" si="14"/>
        <v>2025</v>
      </c>
      <c r="D190">
        <f t="shared" si="15"/>
        <v>1000</v>
      </c>
      <c r="I190">
        <v>450</v>
      </c>
      <c r="J190">
        <f t="shared" si="16"/>
        <v>506.25</v>
      </c>
      <c r="K190">
        <f t="shared" si="13"/>
        <v>506.25</v>
      </c>
      <c r="P190">
        <v>450</v>
      </c>
      <c r="Q190">
        <f t="shared" si="17"/>
        <v>81</v>
      </c>
      <c r="R190">
        <f t="shared" si="18"/>
        <v>81</v>
      </c>
    </row>
    <row r="191" spans="2:18" x14ac:dyDescent="0.25">
      <c r="B191">
        <v>460</v>
      </c>
      <c r="C191">
        <f t="shared" si="14"/>
        <v>2116</v>
      </c>
      <c r="D191">
        <f t="shared" si="15"/>
        <v>1000</v>
      </c>
      <c r="I191">
        <v>460</v>
      </c>
      <c r="J191">
        <f t="shared" si="16"/>
        <v>529</v>
      </c>
      <c r="K191">
        <f t="shared" si="13"/>
        <v>529</v>
      </c>
      <c r="P191">
        <v>460</v>
      </c>
      <c r="Q191">
        <f t="shared" si="17"/>
        <v>84.639999999999986</v>
      </c>
      <c r="R191">
        <f t="shared" si="18"/>
        <v>84.639999999999986</v>
      </c>
    </row>
    <row r="192" spans="2:18" x14ac:dyDescent="0.25">
      <c r="B192">
        <v>470</v>
      </c>
      <c r="C192">
        <f t="shared" si="14"/>
        <v>2209</v>
      </c>
      <c r="D192">
        <f t="shared" si="15"/>
        <v>1000</v>
      </c>
      <c r="I192">
        <v>470</v>
      </c>
      <c r="J192">
        <f t="shared" si="16"/>
        <v>552.25</v>
      </c>
      <c r="K192">
        <f t="shared" si="13"/>
        <v>552.25</v>
      </c>
      <c r="P192">
        <v>470</v>
      </c>
      <c r="Q192">
        <f t="shared" si="17"/>
        <v>88.360000000000014</v>
      </c>
      <c r="R192">
        <f t="shared" si="18"/>
        <v>88.360000000000014</v>
      </c>
    </row>
    <row r="193" spans="2:18" x14ac:dyDescent="0.25">
      <c r="B193">
        <v>480</v>
      </c>
      <c r="C193">
        <f t="shared" si="14"/>
        <v>2304</v>
      </c>
      <c r="D193">
        <f t="shared" si="15"/>
        <v>1000</v>
      </c>
      <c r="I193">
        <v>480</v>
      </c>
      <c r="J193">
        <f t="shared" si="16"/>
        <v>576</v>
      </c>
      <c r="K193">
        <f t="shared" si="13"/>
        <v>576</v>
      </c>
      <c r="P193">
        <v>480</v>
      </c>
      <c r="Q193">
        <f t="shared" si="17"/>
        <v>92.16</v>
      </c>
      <c r="R193">
        <f t="shared" si="18"/>
        <v>92.16</v>
      </c>
    </row>
    <row r="194" spans="2:18" x14ac:dyDescent="0.25">
      <c r="B194">
        <v>490</v>
      </c>
      <c r="C194">
        <f t="shared" si="14"/>
        <v>2401</v>
      </c>
      <c r="D194">
        <f t="shared" si="15"/>
        <v>1000</v>
      </c>
      <c r="I194">
        <v>490</v>
      </c>
      <c r="J194">
        <f t="shared" si="16"/>
        <v>600.25</v>
      </c>
      <c r="K194">
        <f t="shared" si="13"/>
        <v>600.25</v>
      </c>
      <c r="P194">
        <v>490</v>
      </c>
      <c r="Q194">
        <f t="shared" si="17"/>
        <v>96.04000000000002</v>
      </c>
      <c r="R194">
        <f t="shared" si="18"/>
        <v>96.04000000000002</v>
      </c>
    </row>
    <row r="195" spans="2:18" x14ac:dyDescent="0.25">
      <c r="B195">
        <v>500</v>
      </c>
      <c r="C195">
        <f t="shared" si="14"/>
        <v>2500</v>
      </c>
      <c r="D195">
        <f t="shared" si="15"/>
        <v>1000</v>
      </c>
      <c r="I195">
        <v>500</v>
      </c>
      <c r="J195">
        <f t="shared" si="16"/>
        <v>625</v>
      </c>
      <c r="K195">
        <f t="shared" si="13"/>
        <v>625</v>
      </c>
      <c r="P195">
        <v>500</v>
      </c>
      <c r="Q195">
        <f t="shared" si="17"/>
        <v>100</v>
      </c>
      <c r="R195">
        <f t="shared" si="18"/>
        <v>100</v>
      </c>
    </row>
    <row r="196" spans="2:18" x14ac:dyDescent="0.25">
      <c r="B196">
        <v>510</v>
      </c>
      <c r="C196">
        <f t="shared" si="14"/>
        <v>2601</v>
      </c>
      <c r="D196">
        <f t="shared" si="15"/>
        <v>1000</v>
      </c>
      <c r="I196">
        <v>510</v>
      </c>
      <c r="J196">
        <f t="shared" si="16"/>
        <v>650.25</v>
      </c>
      <c r="K196">
        <f t="shared" si="13"/>
        <v>650.25</v>
      </c>
      <c r="P196">
        <v>510</v>
      </c>
      <c r="Q196">
        <f t="shared" si="17"/>
        <v>104.03999999999999</v>
      </c>
      <c r="R196">
        <f t="shared" si="18"/>
        <v>104.03999999999999</v>
      </c>
    </row>
    <row r="197" spans="2:18" x14ac:dyDescent="0.25">
      <c r="B197">
        <v>520</v>
      </c>
      <c r="C197">
        <f t="shared" si="14"/>
        <v>2704</v>
      </c>
      <c r="D197">
        <f t="shared" si="15"/>
        <v>1000</v>
      </c>
      <c r="I197">
        <v>520</v>
      </c>
      <c r="J197">
        <f t="shared" si="16"/>
        <v>676</v>
      </c>
      <c r="K197">
        <f t="shared" si="13"/>
        <v>676</v>
      </c>
      <c r="P197">
        <v>520</v>
      </c>
      <c r="Q197">
        <f t="shared" si="17"/>
        <v>108.16000000000001</v>
      </c>
      <c r="R197">
        <f t="shared" si="18"/>
        <v>108.16000000000001</v>
      </c>
    </row>
    <row r="198" spans="2:18" x14ac:dyDescent="0.25">
      <c r="B198">
        <v>530</v>
      </c>
      <c r="C198">
        <f t="shared" si="14"/>
        <v>2809</v>
      </c>
      <c r="D198">
        <f t="shared" si="15"/>
        <v>1000</v>
      </c>
      <c r="I198">
        <v>530</v>
      </c>
      <c r="J198">
        <f t="shared" si="16"/>
        <v>702.25</v>
      </c>
      <c r="K198">
        <f t="shared" si="13"/>
        <v>702.25</v>
      </c>
      <c r="P198">
        <v>530</v>
      </c>
      <c r="Q198">
        <f t="shared" si="17"/>
        <v>112.36</v>
      </c>
      <c r="R198">
        <f t="shared" si="18"/>
        <v>112.36</v>
      </c>
    </row>
    <row r="199" spans="2:18" x14ac:dyDescent="0.25">
      <c r="B199">
        <v>540</v>
      </c>
      <c r="C199">
        <f t="shared" si="14"/>
        <v>2916</v>
      </c>
      <c r="D199">
        <f t="shared" si="15"/>
        <v>1000</v>
      </c>
      <c r="I199">
        <v>540</v>
      </c>
      <c r="J199">
        <f t="shared" si="16"/>
        <v>729</v>
      </c>
      <c r="K199">
        <f t="shared" si="13"/>
        <v>729</v>
      </c>
      <c r="P199">
        <v>540</v>
      </c>
      <c r="Q199">
        <f t="shared" si="17"/>
        <v>116.64000000000001</v>
      </c>
      <c r="R199">
        <f t="shared" si="18"/>
        <v>116.64000000000001</v>
      </c>
    </row>
    <row r="200" spans="2:18" x14ac:dyDescent="0.25">
      <c r="B200">
        <v>550</v>
      </c>
      <c r="C200">
        <f t="shared" si="14"/>
        <v>3025</v>
      </c>
      <c r="D200">
        <f t="shared" si="15"/>
        <v>1000</v>
      </c>
      <c r="I200">
        <v>550</v>
      </c>
      <c r="J200">
        <f t="shared" si="16"/>
        <v>756.25</v>
      </c>
      <c r="K200">
        <f t="shared" si="13"/>
        <v>756.25</v>
      </c>
      <c r="P200">
        <v>550</v>
      </c>
      <c r="Q200">
        <f t="shared" si="17"/>
        <v>121</v>
      </c>
      <c r="R200">
        <f t="shared" si="18"/>
        <v>121</v>
      </c>
    </row>
    <row r="201" spans="2:18" x14ac:dyDescent="0.25">
      <c r="B201">
        <v>560</v>
      </c>
      <c r="C201">
        <f t="shared" si="14"/>
        <v>3136</v>
      </c>
      <c r="D201">
        <f t="shared" si="15"/>
        <v>1000</v>
      </c>
      <c r="I201">
        <v>560</v>
      </c>
      <c r="J201">
        <f t="shared" si="16"/>
        <v>784</v>
      </c>
      <c r="K201">
        <f t="shared" si="13"/>
        <v>784</v>
      </c>
      <c r="P201">
        <v>560</v>
      </c>
      <c r="Q201">
        <f t="shared" si="17"/>
        <v>125.43999999999998</v>
      </c>
      <c r="R201">
        <f t="shared" si="18"/>
        <v>125.43999999999998</v>
      </c>
    </row>
    <row r="202" spans="2:18" x14ac:dyDescent="0.25">
      <c r="B202">
        <v>570</v>
      </c>
      <c r="C202">
        <f t="shared" si="14"/>
        <v>3249</v>
      </c>
      <c r="D202">
        <f t="shared" si="15"/>
        <v>1000</v>
      </c>
      <c r="I202">
        <v>570</v>
      </c>
      <c r="J202">
        <f t="shared" si="16"/>
        <v>812.25</v>
      </c>
      <c r="K202">
        <f t="shared" si="13"/>
        <v>812.25</v>
      </c>
      <c r="P202">
        <v>570</v>
      </c>
      <c r="Q202">
        <f t="shared" si="17"/>
        <v>129.96</v>
      </c>
      <c r="R202">
        <f t="shared" si="18"/>
        <v>129.96</v>
      </c>
    </row>
    <row r="203" spans="2:18" x14ac:dyDescent="0.25">
      <c r="B203">
        <v>580</v>
      </c>
      <c r="C203">
        <f t="shared" si="14"/>
        <v>3364</v>
      </c>
      <c r="D203">
        <f t="shared" si="15"/>
        <v>1000</v>
      </c>
      <c r="I203">
        <v>580</v>
      </c>
      <c r="J203">
        <f t="shared" si="16"/>
        <v>841</v>
      </c>
      <c r="K203">
        <f t="shared" si="13"/>
        <v>841</v>
      </c>
      <c r="P203">
        <v>580</v>
      </c>
      <c r="Q203">
        <f t="shared" si="17"/>
        <v>134.56</v>
      </c>
      <c r="R203">
        <f t="shared" si="18"/>
        <v>134.56</v>
      </c>
    </row>
    <row r="204" spans="2:18" x14ac:dyDescent="0.25">
      <c r="B204">
        <v>590</v>
      </c>
      <c r="C204">
        <f t="shared" si="14"/>
        <v>3481</v>
      </c>
      <c r="D204">
        <f t="shared" si="15"/>
        <v>1000</v>
      </c>
      <c r="I204">
        <v>590</v>
      </c>
      <c r="J204">
        <f t="shared" si="16"/>
        <v>870.25</v>
      </c>
      <c r="K204">
        <f t="shared" si="13"/>
        <v>870.25</v>
      </c>
      <c r="P204">
        <v>590</v>
      </c>
      <c r="Q204">
        <f t="shared" si="17"/>
        <v>139.24</v>
      </c>
      <c r="R204">
        <f t="shared" si="18"/>
        <v>139.24</v>
      </c>
    </row>
    <row r="205" spans="2:18" x14ac:dyDescent="0.25">
      <c r="B205">
        <v>600</v>
      </c>
      <c r="C205">
        <f t="shared" si="14"/>
        <v>3600</v>
      </c>
      <c r="D205">
        <f t="shared" si="15"/>
        <v>1000</v>
      </c>
      <c r="I205">
        <v>600</v>
      </c>
      <c r="J205">
        <f t="shared" si="16"/>
        <v>900</v>
      </c>
      <c r="K205">
        <f t="shared" si="13"/>
        <v>900</v>
      </c>
      <c r="P205">
        <v>600</v>
      </c>
      <c r="Q205">
        <f t="shared" si="17"/>
        <v>144</v>
      </c>
      <c r="R205">
        <f t="shared" si="18"/>
        <v>144</v>
      </c>
    </row>
    <row r="206" spans="2:18" x14ac:dyDescent="0.25">
      <c r="B206">
        <v>610</v>
      </c>
      <c r="C206">
        <f t="shared" si="14"/>
        <v>3721</v>
      </c>
      <c r="D206">
        <f t="shared" si="15"/>
        <v>1000</v>
      </c>
      <c r="I206">
        <v>610</v>
      </c>
      <c r="J206">
        <f t="shared" si="16"/>
        <v>930.25</v>
      </c>
      <c r="K206">
        <f t="shared" si="13"/>
        <v>930.25</v>
      </c>
      <c r="P206">
        <v>610</v>
      </c>
      <c r="Q206">
        <f t="shared" si="17"/>
        <v>148.83999999999997</v>
      </c>
      <c r="R206">
        <f t="shared" si="18"/>
        <v>148.83999999999997</v>
      </c>
    </row>
    <row r="207" spans="2:18" x14ac:dyDescent="0.25">
      <c r="B207">
        <v>620</v>
      </c>
      <c r="C207">
        <f t="shared" si="14"/>
        <v>3844</v>
      </c>
      <c r="D207">
        <f t="shared" si="15"/>
        <v>1000</v>
      </c>
      <c r="I207">
        <v>620</v>
      </c>
      <c r="J207">
        <f t="shared" si="16"/>
        <v>961</v>
      </c>
      <c r="K207">
        <f t="shared" si="13"/>
        <v>961</v>
      </c>
      <c r="P207">
        <v>620</v>
      </c>
      <c r="Q207">
        <f t="shared" si="17"/>
        <v>153.76000000000002</v>
      </c>
      <c r="R207">
        <f t="shared" si="18"/>
        <v>153.76000000000002</v>
      </c>
    </row>
    <row r="208" spans="2:18" x14ac:dyDescent="0.25">
      <c r="B208">
        <v>630</v>
      </c>
      <c r="C208">
        <f t="shared" si="14"/>
        <v>3969</v>
      </c>
      <c r="D208">
        <f t="shared" si="15"/>
        <v>1000</v>
      </c>
      <c r="I208">
        <v>630</v>
      </c>
      <c r="J208">
        <f t="shared" si="16"/>
        <v>992.25</v>
      </c>
      <c r="K208">
        <f t="shared" si="13"/>
        <v>992.25</v>
      </c>
      <c r="P208">
        <v>630</v>
      </c>
      <c r="Q208">
        <f t="shared" si="17"/>
        <v>158.76</v>
      </c>
      <c r="R208">
        <f t="shared" si="18"/>
        <v>158.76</v>
      </c>
    </row>
    <row r="209" spans="2:18" x14ac:dyDescent="0.25">
      <c r="B209">
        <v>640</v>
      </c>
      <c r="C209">
        <f t="shared" si="14"/>
        <v>4096</v>
      </c>
      <c r="D209">
        <f t="shared" si="15"/>
        <v>1000</v>
      </c>
      <c r="I209">
        <v>640</v>
      </c>
      <c r="J209">
        <f t="shared" si="16"/>
        <v>1024</v>
      </c>
      <c r="K209">
        <f t="shared" si="13"/>
        <v>1000</v>
      </c>
      <c r="P209">
        <v>640</v>
      </c>
      <c r="Q209">
        <f t="shared" si="17"/>
        <v>163.84000000000003</v>
      </c>
      <c r="R209">
        <f t="shared" si="18"/>
        <v>163.84000000000003</v>
      </c>
    </row>
    <row r="210" spans="2:18" x14ac:dyDescent="0.25">
      <c r="B210">
        <v>650</v>
      </c>
      <c r="C210">
        <f t="shared" si="14"/>
        <v>4225</v>
      </c>
      <c r="D210">
        <f t="shared" si="15"/>
        <v>1000</v>
      </c>
      <c r="I210">
        <v>650</v>
      </c>
      <c r="J210">
        <f t="shared" si="16"/>
        <v>1056.25</v>
      </c>
      <c r="K210">
        <f t="shared" si="13"/>
        <v>1000</v>
      </c>
      <c r="P210">
        <v>650</v>
      </c>
      <c r="Q210">
        <f t="shared" si="17"/>
        <v>169</v>
      </c>
      <c r="R210">
        <f t="shared" si="18"/>
        <v>169</v>
      </c>
    </row>
    <row r="211" spans="2:18" x14ac:dyDescent="0.25">
      <c r="B211">
        <v>660</v>
      </c>
      <c r="C211">
        <f t="shared" si="14"/>
        <v>4356</v>
      </c>
      <c r="D211">
        <f t="shared" si="15"/>
        <v>1000</v>
      </c>
      <c r="I211">
        <v>660</v>
      </c>
      <c r="J211">
        <f t="shared" si="16"/>
        <v>1089</v>
      </c>
      <c r="K211">
        <f t="shared" si="13"/>
        <v>1000</v>
      </c>
      <c r="P211">
        <v>660</v>
      </c>
      <c r="Q211">
        <f t="shared" si="17"/>
        <v>174.23999999999998</v>
      </c>
      <c r="R211">
        <f t="shared" si="18"/>
        <v>174.23999999999998</v>
      </c>
    </row>
    <row r="212" spans="2:18" x14ac:dyDescent="0.25">
      <c r="B212">
        <v>670</v>
      </c>
      <c r="C212">
        <f t="shared" si="14"/>
        <v>4489</v>
      </c>
      <c r="D212">
        <f t="shared" si="15"/>
        <v>1000</v>
      </c>
      <c r="I212">
        <v>670</v>
      </c>
      <c r="J212">
        <f t="shared" si="16"/>
        <v>1122.25</v>
      </c>
      <c r="K212">
        <f t="shared" si="13"/>
        <v>1000</v>
      </c>
      <c r="P212">
        <v>670</v>
      </c>
      <c r="Q212">
        <f t="shared" si="17"/>
        <v>179.56</v>
      </c>
      <c r="R212">
        <f t="shared" si="18"/>
        <v>179.56</v>
      </c>
    </row>
    <row r="213" spans="2:18" x14ac:dyDescent="0.25">
      <c r="B213">
        <v>680</v>
      </c>
      <c r="C213">
        <f t="shared" si="14"/>
        <v>4624</v>
      </c>
      <c r="D213">
        <f t="shared" si="15"/>
        <v>1000</v>
      </c>
      <c r="I213">
        <v>680</v>
      </c>
      <c r="J213">
        <f t="shared" si="16"/>
        <v>1156</v>
      </c>
      <c r="K213">
        <f t="shared" si="13"/>
        <v>1000</v>
      </c>
      <c r="P213">
        <v>680</v>
      </c>
      <c r="Q213">
        <f t="shared" si="17"/>
        <v>184.95999999999998</v>
      </c>
      <c r="R213">
        <f t="shared" si="18"/>
        <v>184.95999999999998</v>
      </c>
    </row>
    <row r="214" spans="2:18" x14ac:dyDescent="0.25">
      <c r="B214">
        <v>690</v>
      </c>
      <c r="C214">
        <f t="shared" si="14"/>
        <v>4761</v>
      </c>
      <c r="D214">
        <f t="shared" si="15"/>
        <v>1000</v>
      </c>
      <c r="I214">
        <v>690</v>
      </c>
      <c r="J214">
        <f t="shared" si="16"/>
        <v>1190.25</v>
      </c>
      <c r="K214">
        <f t="shared" si="13"/>
        <v>1000</v>
      </c>
      <c r="P214">
        <v>690</v>
      </c>
      <c r="Q214">
        <f t="shared" si="17"/>
        <v>190.44000000000003</v>
      </c>
      <c r="R214">
        <f t="shared" si="18"/>
        <v>190.44000000000003</v>
      </c>
    </row>
    <row r="215" spans="2:18" x14ac:dyDescent="0.25">
      <c r="B215">
        <v>700</v>
      </c>
      <c r="C215">
        <f t="shared" si="14"/>
        <v>4900</v>
      </c>
      <c r="D215">
        <f t="shared" si="15"/>
        <v>1000</v>
      </c>
      <c r="I215">
        <v>700</v>
      </c>
      <c r="J215">
        <f t="shared" si="16"/>
        <v>1225</v>
      </c>
      <c r="K215">
        <f t="shared" si="13"/>
        <v>1000</v>
      </c>
      <c r="P215">
        <v>700</v>
      </c>
      <c r="Q215">
        <f t="shared" si="17"/>
        <v>196</v>
      </c>
      <c r="R215">
        <f t="shared" si="18"/>
        <v>196</v>
      </c>
    </row>
    <row r="216" spans="2:18" x14ac:dyDescent="0.25">
      <c r="B216">
        <v>710</v>
      </c>
      <c r="C216">
        <f t="shared" si="14"/>
        <v>5041</v>
      </c>
      <c r="D216">
        <f t="shared" si="15"/>
        <v>1000</v>
      </c>
      <c r="I216">
        <v>710</v>
      </c>
      <c r="J216">
        <f t="shared" si="16"/>
        <v>1260.25</v>
      </c>
      <c r="K216">
        <f t="shared" si="13"/>
        <v>1000</v>
      </c>
      <c r="P216">
        <v>710</v>
      </c>
      <c r="Q216">
        <f t="shared" si="17"/>
        <v>201.64</v>
      </c>
      <c r="R216">
        <f t="shared" si="18"/>
        <v>201.64</v>
      </c>
    </row>
    <row r="217" spans="2:18" x14ac:dyDescent="0.25">
      <c r="B217">
        <v>720</v>
      </c>
      <c r="C217">
        <f t="shared" si="14"/>
        <v>5184</v>
      </c>
      <c r="D217">
        <f t="shared" si="15"/>
        <v>1000</v>
      </c>
      <c r="I217">
        <v>720</v>
      </c>
      <c r="J217">
        <f t="shared" si="16"/>
        <v>1296</v>
      </c>
      <c r="K217">
        <f t="shared" si="13"/>
        <v>1000</v>
      </c>
      <c r="P217">
        <v>720</v>
      </c>
      <c r="Q217">
        <f t="shared" si="17"/>
        <v>207.36</v>
      </c>
      <c r="R217">
        <f t="shared" si="18"/>
        <v>207.36</v>
      </c>
    </row>
    <row r="218" spans="2:18" x14ac:dyDescent="0.25">
      <c r="B218">
        <v>730</v>
      </c>
      <c r="C218">
        <f t="shared" si="14"/>
        <v>5329</v>
      </c>
      <c r="D218">
        <f t="shared" si="15"/>
        <v>1000</v>
      </c>
      <c r="I218">
        <v>730</v>
      </c>
      <c r="J218">
        <f t="shared" si="16"/>
        <v>1332.25</v>
      </c>
      <c r="K218">
        <f t="shared" si="13"/>
        <v>1000</v>
      </c>
      <c r="P218">
        <v>730</v>
      </c>
      <c r="Q218">
        <f t="shared" si="17"/>
        <v>213.16</v>
      </c>
      <c r="R218">
        <f t="shared" si="18"/>
        <v>213.16</v>
      </c>
    </row>
    <row r="219" spans="2:18" x14ac:dyDescent="0.25">
      <c r="B219">
        <v>740</v>
      </c>
      <c r="C219">
        <f t="shared" si="14"/>
        <v>5476</v>
      </c>
      <c r="D219">
        <f t="shared" si="15"/>
        <v>1000</v>
      </c>
      <c r="I219">
        <v>740</v>
      </c>
      <c r="J219">
        <f t="shared" si="16"/>
        <v>1369</v>
      </c>
      <c r="K219">
        <f t="shared" si="13"/>
        <v>1000</v>
      </c>
      <c r="P219">
        <v>740</v>
      </c>
      <c r="Q219">
        <f t="shared" si="17"/>
        <v>219.04000000000002</v>
      </c>
      <c r="R219">
        <f t="shared" si="18"/>
        <v>219.04000000000002</v>
      </c>
    </row>
    <row r="220" spans="2:18" x14ac:dyDescent="0.25">
      <c r="B220">
        <v>750</v>
      </c>
      <c r="C220">
        <f t="shared" si="14"/>
        <v>5625</v>
      </c>
      <c r="D220">
        <f t="shared" si="15"/>
        <v>1000</v>
      </c>
      <c r="I220">
        <v>750</v>
      </c>
      <c r="J220">
        <f t="shared" si="16"/>
        <v>1406.25</v>
      </c>
      <c r="K220">
        <f t="shared" si="13"/>
        <v>1000</v>
      </c>
      <c r="P220">
        <v>750</v>
      </c>
      <c r="Q220">
        <f t="shared" si="17"/>
        <v>225</v>
      </c>
      <c r="R220">
        <f t="shared" si="18"/>
        <v>225</v>
      </c>
    </row>
    <row r="221" spans="2:18" x14ac:dyDescent="0.25">
      <c r="B221">
        <v>760</v>
      </c>
      <c r="C221">
        <f t="shared" si="14"/>
        <v>5776</v>
      </c>
      <c r="D221">
        <f t="shared" si="15"/>
        <v>1000</v>
      </c>
      <c r="I221">
        <v>760</v>
      </c>
      <c r="J221">
        <f t="shared" si="16"/>
        <v>1444</v>
      </c>
      <c r="K221">
        <f t="shared" si="13"/>
        <v>1000</v>
      </c>
      <c r="P221">
        <v>760</v>
      </c>
      <c r="Q221">
        <f t="shared" si="17"/>
        <v>231.04</v>
      </c>
      <c r="R221">
        <f t="shared" si="18"/>
        <v>231.04</v>
      </c>
    </row>
    <row r="222" spans="2:18" x14ac:dyDescent="0.25">
      <c r="B222">
        <v>770</v>
      </c>
      <c r="C222">
        <f t="shared" si="14"/>
        <v>5929</v>
      </c>
      <c r="D222">
        <f t="shared" si="15"/>
        <v>1000</v>
      </c>
      <c r="I222">
        <v>770</v>
      </c>
      <c r="J222">
        <f t="shared" si="16"/>
        <v>1482.25</v>
      </c>
      <c r="K222">
        <f t="shared" si="13"/>
        <v>1000</v>
      </c>
      <c r="P222">
        <v>770</v>
      </c>
      <c r="Q222">
        <f t="shared" si="17"/>
        <v>237.16000000000003</v>
      </c>
      <c r="R222">
        <f t="shared" si="18"/>
        <v>237.16000000000003</v>
      </c>
    </row>
    <row r="223" spans="2:18" x14ac:dyDescent="0.25">
      <c r="B223">
        <v>780</v>
      </c>
      <c r="C223">
        <f t="shared" si="14"/>
        <v>6084</v>
      </c>
      <c r="D223">
        <f t="shared" si="15"/>
        <v>1000</v>
      </c>
      <c r="I223">
        <v>780</v>
      </c>
      <c r="J223">
        <f t="shared" si="16"/>
        <v>1521</v>
      </c>
      <c r="K223">
        <f t="shared" si="13"/>
        <v>1000</v>
      </c>
      <c r="P223">
        <v>780</v>
      </c>
      <c r="Q223">
        <f t="shared" si="17"/>
        <v>243.35999999999999</v>
      </c>
      <c r="R223">
        <f t="shared" si="18"/>
        <v>243.35999999999999</v>
      </c>
    </row>
    <row r="224" spans="2:18" x14ac:dyDescent="0.25">
      <c r="B224">
        <v>790</v>
      </c>
      <c r="C224">
        <f t="shared" si="14"/>
        <v>6241</v>
      </c>
      <c r="D224">
        <f t="shared" si="15"/>
        <v>1000</v>
      </c>
      <c r="I224">
        <v>790</v>
      </c>
      <c r="J224">
        <f t="shared" si="16"/>
        <v>1560.25</v>
      </c>
      <c r="K224">
        <f t="shared" si="13"/>
        <v>1000</v>
      </c>
      <c r="P224">
        <v>790</v>
      </c>
      <c r="Q224">
        <f t="shared" si="17"/>
        <v>249.64000000000001</v>
      </c>
      <c r="R224">
        <f t="shared" si="18"/>
        <v>249.64000000000001</v>
      </c>
    </row>
    <row r="225" spans="2:18" x14ac:dyDescent="0.25">
      <c r="B225">
        <v>800</v>
      </c>
      <c r="C225">
        <f t="shared" si="14"/>
        <v>6400</v>
      </c>
      <c r="D225">
        <f t="shared" si="15"/>
        <v>1000</v>
      </c>
      <c r="I225">
        <v>800</v>
      </c>
      <c r="J225">
        <f t="shared" si="16"/>
        <v>1600</v>
      </c>
      <c r="K225">
        <f t="shared" si="13"/>
        <v>1000</v>
      </c>
      <c r="P225">
        <v>800</v>
      </c>
      <c r="Q225">
        <f t="shared" si="17"/>
        <v>256</v>
      </c>
      <c r="R225">
        <f t="shared" si="18"/>
        <v>256</v>
      </c>
    </row>
    <row r="226" spans="2:18" x14ac:dyDescent="0.25">
      <c r="B226">
        <v>810</v>
      </c>
      <c r="C226">
        <f t="shared" si="14"/>
        <v>6561</v>
      </c>
      <c r="D226">
        <f t="shared" si="15"/>
        <v>1000</v>
      </c>
      <c r="I226">
        <v>810</v>
      </c>
      <c r="J226">
        <f t="shared" si="16"/>
        <v>1640.25</v>
      </c>
      <c r="K226">
        <f t="shared" si="13"/>
        <v>1000</v>
      </c>
      <c r="P226">
        <v>810</v>
      </c>
      <c r="Q226">
        <f t="shared" si="17"/>
        <v>262.44</v>
      </c>
      <c r="R226">
        <f t="shared" si="18"/>
        <v>262.44</v>
      </c>
    </row>
    <row r="227" spans="2:18" x14ac:dyDescent="0.25">
      <c r="B227">
        <v>820</v>
      </c>
      <c r="C227">
        <f t="shared" si="14"/>
        <v>6724</v>
      </c>
      <c r="D227">
        <f t="shared" si="15"/>
        <v>1000</v>
      </c>
      <c r="I227">
        <v>820</v>
      </c>
      <c r="J227">
        <f t="shared" si="16"/>
        <v>1681</v>
      </c>
      <c r="K227">
        <f t="shared" si="13"/>
        <v>1000</v>
      </c>
      <c r="P227">
        <v>820</v>
      </c>
      <c r="Q227">
        <f t="shared" si="17"/>
        <v>268.95999999999998</v>
      </c>
      <c r="R227">
        <f t="shared" si="18"/>
        <v>268.95999999999998</v>
      </c>
    </row>
    <row r="228" spans="2:18" x14ac:dyDescent="0.25">
      <c r="B228">
        <v>830</v>
      </c>
      <c r="C228">
        <f t="shared" si="14"/>
        <v>6889</v>
      </c>
      <c r="D228">
        <f t="shared" si="15"/>
        <v>1000</v>
      </c>
      <c r="I228">
        <v>830</v>
      </c>
      <c r="J228">
        <f t="shared" si="16"/>
        <v>1722.25</v>
      </c>
      <c r="K228">
        <f t="shared" si="13"/>
        <v>1000</v>
      </c>
      <c r="P228">
        <v>830</v>
      </c>
      <c r="Q228">
        <f t="shared" si="17"/>
        <v>275.56000000000006</v>
      </c>
      <c r="R228">
        <f t="shared" si="18"/>
        <v>275.56000000000006</v>
      </c>
    </row>
    <row r="229" spans="2:18" x14ac:dyDescent="0.25">
      <c r="B229">
        <v>840</v>
      </c>
      <c r="C229">
        <f t="shared" si="14"/>
        <v>7056</v>
      </c>
      <c r="D229">
        <f t="shared" si="15"/>
        <v>1000</v>
      </c>
      <c r="I229">
        <v>840</v>
      </c>
      <c r="J229">
        <f t="shared" si="16"/>
        <v>1764</v>
      </c>
      <c r="K229">
        <f t="shared" si="13"/>
        <v>1000</v>
      </c>
      <c r="P229">
        <v>840</v>
      </c>
      <c r="Q229">
        <f t="shared" si="17"/>
        <v>282.24</v>
      </c>
      <c r="R229">
        <f t="shared" si="18"/>
        <v>282.24</v>
      </c>
    </row>
    <row r="230" spans="2:18" x14ac:dyDescent="0.25">
      <c r="B230">
        <v>850</v>
      </c>
      <c r="C230">
        <f t="shared" si="14"/>
        <v>7225</v>
      </c>
      <c r="D230">
        <f t="shared" si="15"/>
        <v>1000</v>
      </c>
      <c r="I230">
        <v>850</v>
      </c>
      <c r="J230">
        <f t="shared" si="16"/>
        <v>1806.25</v>
      </c>
      <c r="K230">
        <f t="shared" si="13"/>
        <v>1000</v>
      </c>
      <c r="P230">
        <v>850</v>
      </c>
      <c r="Q230">
        <f t="shared" si="17"/>
        <v>289</v>
      </c>
      <c r="R230">
        <f t="shared" si="18"/>
        <v>289</v>
      </c>
    </row>
    <row r="231" spans="2:18" x14ac:dyDescent="0.25">
      <c r="B231">
        <v>860</v>
      </c>
      <c r="C231">
        <f t="shared" si="14"/>
        <v>7396</v>
      </c>
      <c r="D231">
        <f t="shared" si="15"/>
        <v>1000</v>
      </c>
      <c r="I231">
        <v>860</v>
      </c>
      <c r="J231">
        <f t="shared" si="16"/>
        <v>1849</v>
      </c>
      <c r="K231">
        <f t="shared" si="13"/>
        <v>1000</v>
      </c>
      <c r="P231">
        <v>860</v>
      </c>
      <c r="Q231">
        <f t="shared" si="17"/>
        <v>295.83999999999997</v>
      </c>
      <c r="R231">
        <f t="shared" si="18"/>
        <v>295.83999999999997</v>
      </c>
    </row>
    <row r="232" spans="2:18" x14ac:dyDescent="0.25">
      <c r="B232">
        <v>870</v>
      </c>
      <c r="C232">
        <f t="shared" si="14"/>
        <v>7569</v>
      </c>
      <c r="D232">
        <f t="shared" si="15"/>
        <v>1000</v>
      </c>
      <c r="I232">
        <v>870</v>
      </c>
      <c r="J232">
        <f t="shared" si="16"/>
        <v>1892.25</v>
      </c>
      <c r="K232">
        <f t="shared" si="13"/>
        <v>1000</v>
      </c>
      <c r="P232">
        <v>870</v>
      </c>
      <c r="Q232">
        <f t="shared" si="17"/>
        <v>302.75999999999993</v>
      </c>
      <c r="R232">
        <f t="shared" si="18"/>
        <v>302.75999999999993</v>
      </c>
    </row>
    <row r="233" spans="2:18" x14ac:dyDescent="0.25">
      <c r="B233">
        <v>880</v>
      </c>
      <c r="C233">
        <f t="shared" si="14"/>
        <v>7744</v>
      </c>
      <c r="D233">
        <f t="shared" si="15"/>
        <v>1000</v>
      </c>
      <c r="I233">
        <v>880</v>
      </c>
      <c r="J233">
        <f t="shared" si="16"/>
        <v>1936</v>
      </c>
      <c r="K233">
        <f t="shared" si="13"/>
        <v>1000</v>
      </c>
      <c r="P233">
        <v>880</v>
      </c>
      <c r="Q233">
        <f t="shared" si="17"/>
        <v>309.76000000000005</v>
      </c>
      <c r="R233">
        <f t="shared" si="18"/>
        <v>309.76000000000005</v>
      </c>
    </row>
    <row r="234" spans="2:18" x14ac:dyDescent="0.25">
      <c r="B234">
        <v>890</v>
      </c>
      <c r="C234">
        <f t="shared" si="14"/>
        <v>7921</v>
      </c>
      <c r="D234">
        <f t="shared" si="15"/>
        <v>1000</v>
      </c>
      <c r="I234">
        <v>890</v>
      </c>
      <c r="J234">
        <f t="shared" si="16"/>
        <v>1980.25</v>
      </c>
      <c r="K234">
        <f t="shared" si="13"/>
        <v>1000</v>
      </c>
      <c r="P234">
        <v>890</v>
      </c>
      <c r="Q234">
        <f t="shared" si="17"/>
        <v>316.84000000000003</v>
      </c>
      <c r="R234">
        <f t="shared" si="18"/>
        <v>316.84000000000003</v>
      </c>
    </row>
    <row r="235" spans="2:18" x14ac:dyDescent="0.25">
      <c r="B235">
        <v>900</v>
      </c>
      <c r="C235">
        <f t="shared" si="14"/>
        <v>8100</v>
      </c>
      <c r="D235">
        <f t="shared" si="15"/>
        <v>1000</v>
      </c>
      <c r="I235">
        <v>900</v>
      </c>
      <c r="J235">
        <f t="shared" si="16"/>
        <v>2025</v>
      </c>
      <c r="K235">
        <f t="shared" si="13"/>
        <v>1000</v>
      </c>
      <c r="P235">
        <v>900</v>
      </c>
      <c r="Q235">
        <f t="shared" si="17"/>
        <v>324</v>
      </c>
      <c r="R235">
        <f t="shared" si="18"/>
        <v>324</v>
      </c>
    </row>
    <row r="236" spans="2:18" x14ac:dyDescent="0.25">
      <c r="B236">
        <v>910</v>
      </c>
      <c r="C236">
        <f t="shared" si="14"/>
        <v>8281</v>
      </c>
      <c r="D236">
        <f t="shared" si="15"/>
        <v>1000</v>
      </c>
      <c r="I236">
        <v>910</v>
      </c>
      <c r="J236">
        <f t="shared" si="16"/>
        <v>2070.25</v>
      </c>
      <c r="K236">
        <f t="shared" si="13"/>
        <v>1000</v>
      </c>
      <c r="P236">
        <v>910</v>
      </c>
      <c r="Q236">
        <f t="shared" si="17"/>
        <v>331.23999999999995</v>
      </c>
      <c r="R236">
        <f t="shared" si="18"/>
        <v>331.23999999999995</v>
      </c>
    </row>
    <row r="237" spans="2:18" x14ac:dyDescent="0.25">
      <c r="B237">
        <v>920</v>
      </c>
      <c r="C237">
        <f t="shared" si="14"/>
        <v>8464</v>
      </c>
      <c r="D237">
        <f t="shared" si="15"/>
        <v>1000</v>
      </c>
      <c r="I237">
        <v>920</v>
      </c>
      <c r="J237">
        <f t="shared" si="16"/>
        <v>2116</v>
      </c>
      <c r="K237">
        <f t="shared" ref="K237:K254" si="19">MAX(MIN(J237,$L$43),$J$43)</f>
        <v>1000</v>
      </c>
      <c r="P237">
        <v>920</v>
      </c>
      <c r="Q237">
        <f t="shared" si="17"/>
        <v>338.55999999999995</v>
      </c>
      <c r="R237">
        <f t="shared" si="18"/>
        <v>338.55999999999995</v>
      </c>
    </row>
    <row r="238" spans="2:18" x14ac:dyDescent="0.25">
      <c r="B238">
        <v>930</v>
      </c>
      <c r="C238">
        <f t="shared" ref="C238:C254" si="20">$E$42 + $E$41 * POWER((ABS(B238) / $C$42),$C$41)</f>
        <v>8649</v>
      </c>
      <c r="D238">
        <f t="shared" ref="D238:D254" si="21">MAX(MIN(C238,$E$43),$C$43)</f>
        <v>1000</v>
      </c>
      <c r="I238">
        <v>930</v>
      </c>
      <c r="J238">
        <f t="shared" ref="J238:J254" si="22">$L$42 + $L$41 * POWER((ABS(I238) / $J$42),$J$41)</f>
        <v>2162.25</v>
      </c>
      <c r="K238">
        <f t="shared" si="19"/>
        <v>1000</v>
      </c>
      <c r="P238">
        <v>930</v>
      </c>
      <c r="Q238">
        <f t="shared" ref="Q238:Q254" si="23">$S$42 + $S$41 * POWER((ABS(I238) / $Q$42),$Q$41)</f>
        <v>345.96000000000004</v>
      </c>
      <c r="R238">
        <f t="shared" ref="R238:R254" si="24">MAX(MIN(Q238,$S$43),$Q$43)</f>
        <v>345.96000000000004</v>
      </c>
    </row>
    <row r="239" spans="2:18" x14ac:dyDescent="0.25">
      <c r="B239">
        <v>940</v>
      </c>
      <c r="C239">
        <f t="shared" si="20"/>
        <v>8836</v>
      </c>
      <c r="D239">
        <f t="shared" si="21"/>
        <v>1000</v>
      </c>
      <c r="I239">
        <v>940</v>
      </c>
      <c r="J239">
        <f t="shared" si="22"/>
        <v>2209</v>
      </c>
      <c r="K239">
        <f t="shared" si="19"/>
        <v>1000</v>
      </c>
      <c r="P239">
        <v>940</v>
      </c>
      <c r="Q239">
        <f t="shared" si="23"/>
        <v>353.44000000000005</v>
      </c>
      <c r="R239">
        <f t="shared" si="24"/>
        <v>353.44000000000005</v>
      </c>
    </row>
    <row r="240" spans="2:18" x14ac:dyDescent="0.25">
      <c r="B240">
        <v>950</v>
      </c>
      <c r="C240">
        <f t="shared" si="20"/>
        <v>9025</v>
      </c>
      <c r="D240">
        <f t="shared" si="21"/>
        <v>1000</v>
      </c>
      <c r="I240">
        <v>950</v>
      </c>
      <c r="J240">
        <f t="shared" si="22"/>
        <v>2256.25</v>
      </c>
      <c r="K240">
        <f t="shared" si="19"/>
        <v>1000</v>
      </c>
      <c r="P240">
        <v>950</v>
      </c>
      <c r="Q240">
        <f t="shared" si="23"/>
        <v>361</v>
      </c>
      <c r="R240">
        <f t="shared" si="24"/>
        <v>361</v>
      </c>
    </row>
    <row r="241" spans="2:18" x14ac:dyDescent="0.25">
      <c r="B241">
        <v>960</v>
      </c>
      <c r="C241">
        <f t="shared" si="20"/>
        <v>9216</v>
      </c>
      <c r="D241">
        <f t="shared" si="21"/>
        <v>1000</v>
      </c>
      <c r="I241">
        <v>960</v>
      </c>
      <c r="J241">
        <f t="shared" si="22"/>
        <v>2304</v>
      </c>
      <c r="K241">
        <f t="shared" si="19"/>
        <v>1000</v>
      </c>
      <c r="P241">
        <v>960</v>
      </c>
      <c r="Q241">
        <f t="shared" si="23"/>
        <v>368.64</v>
      </c>
      <c r="R241">
        <f t="shared" si="24"/>
        <v>368.64</v>
      </c>
    </row>
    <row r="242" spans="2:18" x14ac:dyDescent="0.25">
      <c r="B242">
        <v>970</v>
      </c>
      <c r="C242">
        <f t="shared" si="20"/>
        <v>9409</v>
      </c>
      <c r="D242">
        <f t="shared" si="21"/>
        <v>1000</v>
      </c>
      <c r="I242">
        <v>970</v>
      </c>
      <c r="J242">
        <f t="shared" si="22"/>
        <v>2352.25</v>
      </c>
      <c r="K242">
        <f t="shared" si="19"/>
        <v>1000</v>
      </c>
      <c r="P242">
        <v>970</v>
      </c>
      <c r="Q242">
        <f t="shared" si="23"/>
        <v>376.35999999999996</v>
      </c>
      <c r="R242">
        <f t="shared" si="24"/>
        <v>376.35999999999996</v>
      </c>
    </row>
    <row r="243" spans="2:18" x14ac:dyDescent="0.25">
      <c r="B243">
        <v>980</v>
      </c>
      <c r="C243">
        <f t="shared" si="20"/>
        <v>9604</v>
      </c>
      <c r="D243">
        <f t="shared" si="21"/>
        <v>1000</v>
      </c>
      <c r="I243">
        <v>980</v>
      </c>
      <c r="J243">
        <f t="shared" si="22"/>
        <v>2401</v>
      </c>
      <c r="K243">
        <f t="shared" si="19"/>
        <v>1000</v>
      </c>
      <c r="P243">
        <v>980</v>
      </c>
      <c r="Q243">
        <f t="shared" si="23"/>
        <v>384.16000000000008</v>
      </c>
      <c r="R243">
        <f t="shared" si="24"/>
        <v>384.16000000000008</v>
      </c>
    </row>
    <row r="244" spans="2:18" x14ac:dyDescent="0.25">
      <c r="B244">
        <v>990</v>
      </c>
      <c r="C244">
        <f t="shared" si="20"/>
        <v>9801</v>
      </c>
      <c r="D244">
        <f t="shared" si="21"/>
        <v>1000</v>
      </c>
      <c r="I244">
        <v>990</v>
      </c>
      <c r="J244">
        <f t="shared" si="22"/>
        <v>2450.25</v>
      </c>
      <c r="K244">
        <f t="shared" si="19"/>
        <v>1000</v>
      </c>
      <c r="P244">
        <v>990</v>
      </c>
      <c r="Q244">
        <f t="shared" si="23"/>
        <v>392.04</v>
      </c>
      <c r="R244">
        <f t="shared" si="24"/>
        <v>392.04</v>
      </c>
    </row>
    <row r="245" spans="2:18" x14ac:dyDescent="0.25">
      <c r="B245">
        <v>1000</v>
      </c>
      <c r="C245">
        <f t="shared" si="20"/>
        <v>10000</v>
      </c>
      <c r="D245">
        <f t="shared" si="21"/>
        <v>1000</v>
      </c>
      <c r="I245">
        <v>1000</v>
      </c>
      <c r="J245">
        <f t="shared" si="22"/>
        <v>2500</v>
      </c>
      <c r="K245">
        <f t="shared" si="19"/>
        <v>1000</v>
      </c>
      <c r="P245">
        <v>1000</v>
      </c>
      <c r="Q245">
        <f t="shared" si="23"/>
        <v>400</v>
      </c>
      <c r="R245">
        <f t="shared" si="24"/>
        <v>400</v>
      </c>
    </row>
    <row r="246" spans="2:18" x14ac:dyDescent="0.25">
      <c r="B246">
        <v>2000</v>
      </c>
      <c r="C246">
        <f t="shared" si="20"/>
        <v>40000</v>
      </c>
      <c r="D246">
        <f t="shared" si="21"/>
        <v>1000</v>
      </c>
      <c r="I246">
        <v>2000</v>
      </c>
      <c r="J246">
        <f t="shared" si="22"/>
        <v>10000</v>
      </c>
      <c r="K246">
        <f t="shared" si="19"/>
        <v>1000</v>
      </c>
      <c r="P246">
        <v>2000</v>
      </c>
      <c r="Q246">
        <f t="shared" si="23"/>
        <v>1600</v>
      </c>
      <c r="R246">
        <f t="shared" si="24"/>
        <v>1000</v>
      </c>
    </row>
    <row r="247" spans="2:18" x14ac:dyDescent="0.25">
      <c r="B247">
        <v>3000</v>
      </c>
      <c r="C247">
        <f t="shared" si="20"/>
        <v>90000</v>
      </c>
      <c r="D247">
        <f t="shared" si="21"/>
        <v>1000</v>
      </c>
      <c r="I247">
        <v>3000</v>
      </c>
      <c r="J247">
        <f t="shared" si="22"/>
        <v>22500</v>
      </c>
      <c r="K247">
        <f t="shared" si="19"/>
        <v>1000</v>
      </c>
      <c r="P247">
        <v>3000</v>
      </c>
      <c r="Q247">
        <f t="shared" si="23"/>
        <v>3600</v>
      </c>
      <c r="R247">
        <f t="shared" si="24"/>
        <v>1000</v>
      </c>
    </row>
    <row r="248" spans="2:18" x14ac:dyDescent="0.25">
      <c r="B248">
        <v>4000</v>
      </c>
      <c r="C248">
        <f t="shared" si="20"/>
        <v>160000</v>
      </c>
      <c r="D248">
        <f t="shared" si="21"/>
        <v>1000</v>
      </c>
      <c r="I248">
        <v>4000</v>
      </c>
      <c r="J248">
        <f t="shared" si="22"/>
        <v>40000</v>
      </c>
      <c r="K248">
        <f t="shared" si="19"/>
        <v>1000</v>
      </c>
      <c r="P248">
        <v>4000</v>
      </c>
      <c r="Q248">
        <f t="shared" si="23"/>
        <v>6400</v>
      </c>
      <c r="R248">
        <f t="shared" si="24"/>
        <v>1000</v>
      </c>
    </row>
    <row r="249" spans="2:18" x14ac:dyDescent="0.25">
      <c r="B249">
        <v>5000</v>
      </c>
      <c r="C249">
        <f t="shared" si="20"/>
        <v>250000</v>
      </c>
      <c r="D249">
        <f t="shared" si="21"/>
        <v>1000</v>
      </c>
      <c r="I249">
        <v>5000</v>
      </c>
      <c r="J249">
        <f t="shared" si="22"/>
        <v>62500</v>
      </c>
      <c r="K249">
        <f t="shared" si="19"/>
        <v>1000</v>
      </c>
      <c r="P249">
        <v>5000</v>
      </c>
      <c r="Q249">
        <f t="shared" si="23"/>
        <v>10000</v>
      </c>
      <c r="R249">
        <f t="shared" si="24"/>
        <v>1000</v>
      </c>
    </row>
    <row r="250" spans="2:18" x14ac:dyDescent="0.25">
      <c r="B250">
        <v>6000</v>
      </c>
      <c r="C250">
        <f t="shared" si="20"/>
        <v>360000</v>
      </c>
      <c r="D250">
        <f t="shared" si="21"/>
        <v>1000</v>
      </c>
      <c r="I250">
        <v>6000</v>
      </c>
      <c r="J250">
        <f t="shared" si="22"/>
        <v>90000</v>
      </c>
      <c r="K250">
        <f t="shared" si="19"/>
        <v>1000</v>
      </c>
      <c r="P250">
        <v>6000</v>
      </c>
      <c r="Q250">
        <f t="shared" si="23"/>
        <v>14400</v>
      </c>
      <c r="R250">
        <f t="shared" si="24"/>
        <v>1000</v>
      </c>
    </row>
    <row r="251" spans="2:18" x14ac:dyDescent="0.25">
      <c r="B251">
        <v>7000</v>
      </c>
      <c r="C251">
        <f t="shared" si="20"/>
        <v>490000</v>
      </c>
      <c r="D251">
        <f t="shared" si="21"/>
        <v>1000</v>
      </c>
      <c r="I251">
        <v>7000</v>
      </c>
      <c r="J251">
        <f t="shared" si="22"/>
        <v>122500</v>
      </c>
      <c r="K251">
        <f t="shared" si="19"/>
        <v>1000</v>
      </c>
      <c r="P251">
        <v>7000</v>
      </c>
      <c r="Q251">
        <f t="shared" si="23"/>
        <v>19600</v>
      </c>
      <c r="R251">
        <f t="shared" si="24"/>
        <v>1000</v>
      </c>
    </row>
    <row r="252" spans="2:18" x14ac:dyDescent="0.25">
      <c r="B252">
        <v>8000</v>
      </c>
      <c r="C252">
        <f t="shared" si="20"/>
        <v>640000</v>
      </c>
      <c r="D252">
        <f t="shared" si="21"/>
        <v>1000</v>
      </c>
      <c r="I252">
        <v>8000</v>
      </c>
      <c r="J252">
        <f t="shared" si="22"/>
        <v>160000</v>
      </c>
      <c r="K252">
        <f t="shared" si="19"/>
        <v>1000</v>
      </c>
      <c r="P252">
        <v>8000</v>
      </c>
      <c r="Q252">
        <f t="shared" si="23"/>
        <v>25600</v>
      </c>
      <c r="R252">
        <f t="shared" si="24"/>
        <v>1000</v>
      </c>
    </row>
    <row r="253" spans="2:18" x14ac:dyDescent="0.25">
      <c r="B253">
        <v>9000</v>
      </c>
      <c r="C253">
        <f t="shared" si="20"/>
        <v>810000</v>
      </c>
      <c r="D253">
        <f t="shared" si="21"/>
        <v>1000</v>
      </c>
      <c r="I253">
        <v>9000</v>
      </c>
      <c r="J253">
        <f t="shared" si="22"/>
        <v>202500</v>
      </c>
      <c r="K253">
        <f t="shared" si="19"/>
        <v>1000</v>
      </c>
      <c r="P253">
        <v>9000</v>
      </c>
      <c r="Q253">
        <f t="shared" si="23"/>
        <v>32400</v>
      </c>
      <c r="R253">
        <f t="shared" si="24"/>
        <v>1000</v>
      </c>
    </row>
    <row r="254" spans="2:18" x14ac:dyDescent="0.25">
      <c r="B254">
        <v>10000</v>
      </c>
      <c r="C254">
        <f t="shared" si="20"/>
        <v>1000000</v>
      </c>
      <c r="D254">
        <f t="shared" si="21"/>
        <v>1000</v>
      </c>
      <c r="I254">
        <v>10000</v>
      </c>
      <c r="J254">
        <f t="shared" si="22"/>
        <v>250000</v>
      </c>
      <c r="K254">
        <f t="shared" si="19"/>
        <v>1000</v>
      </c>
      <c r="P254">
        <v>10000</v>
      </c>
      <c r="Q254">
        <f t="shared" si="23"/>
        <v>40000</v>
      </c>
      <c r="R254">
        <f t="shared" si="24"/>
        <v>1000</v>
      </c>
    </row>
  </sheetData>
  <mergeCells count="1">
    <mergeCell ref="B38:C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Trade goods</vt:lpstr>
      <vt:lpstr>Industry</vt:lpstr>
      <vt:lpstr>IndL</vt:lpstr>
      <vt:lpstr>ACL</vt:lpstr>
      <vt:lpstr>Consumption</vt:lpstr>
      <vt:lpstr>Megaprojects</vt:lpstr>
      <vt:lpstr>Shipping Line -&gt; Corporations</vt:lpstr>
      <vt:lpstr>Old trade goods</vt:lpstr>
      <vt:lpstr>Modifier Curves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2019-06-10T06:49:16Z</dcterms:modified>
</cp:coreProperties>
</file>