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gitlab\ltc-bridge\lib\Priv\evesmodule\"/>
    </mc:Choice>
  </mc:AlternateContent>
  <xr:revisionPtr revIDLastSave="0" documentId="13_ncr:1_{C45F3813-5787-4A1B-A069-854B5ECD91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M12" i="1"/>
  <c r="L12" i="1"/>
  <c r="H21" i="1"/>
  <c r="F21" i="1"/>
  <c r="D21" i="1"/>
  <c r="G21" i="1"/>
  <c r="E21" i="1"/>
  <c r="C21" i="1"/>
  <c r="M23" i="1"/>
  <c r="L23" i="1"/>
  <c r="D23" i="1"/>
  <c r="E23" i="1"/>
  <c r="F23" i="1"/>
  <c r="G23" i="1"/>
  <c r="H23" i="1"/>
  <c r="C23" i="1"/>
  <c r="E34" i="1"/>
  <c r="L21" i="1"/>
  <c r="M21" i="1"/>
  <c r="L15" i="1"/>
  <c r="L4" i="1"/>
  <c r="L5" i="1"/>
  <c r="L6" i="1"/>
  <c r="L7" i="1"/>
  <c r="L8" i="1"/>
  <c r="L9" i="1"/>
  <c r="L10" i="1"/>
  <c r="L11" i="1"/>
  <c r="L14" i="1"/>
  <c r="M11" i="1"/>
  <c r="M10" i="1"/>
  <c r="M9" i="1"/>
  <c r="M8" i="1"/>
  <c r="M15" i="1"/>
  <c r="M14" i="1"/>
  <c r="M3" i="1"/>
  <c r="M4" i="1"/>
  <c r="M5" i="1"/>
  <c r="M6" i="1"/>
  <c r="M7" i="1"/>
  <c r="C33" i="1" l="1"/>
</calcChain>
</file>

<file path=xl/sharedStrings.xml><?xml version="1.0" encoding="utf-8"?>
<sst xmlns="http://schemas.openxmlformats.org/spreadsheetml/2006/main" count="167" uniqueCount="100">
  <si>
    <t>buf 0</t>
  </si>
  <si>
    <t>buf 1</t>
  </si>
  <si>
    <t>buf 2</t>
  </si>
  <si>
    <t>buf 3</t>
  </si>
  <si>
    <t>buf 4</t>
  </si>
  <si>
    <t>buf 5</t>
  </si>
  <si>
    <t>buf 6</t>
  </si>
  <si>
    <t>buf 7</t>
  </si>
  <si>
    <t>Module ID</t>
  </si>
  <si>
    <t>CRC16</t>
  </si>
  <si>
    <t>Cell 0 MSB</t>
  </si>
  <si>
    <t>Cell 0 LSB</t>
  </si>
  <si>
    <t>Cell 1 MSB</t>
  </si>
  <si>
    <t>Cell 1 LSB</t>
  </si>
  <si>
    <t>Cell 2 MSB</t>
  </si>
  <si>
    <t>Cell 2 LSB</t>
  </si>
  <si>
    <t>Cell 11 MSB</t>
  </si>
  <si>
    <t>Cell 11 LSB</t>
  </si>
  <si>
    <t>Cell 10 LSB</t>
  </si>
  <si>
    <t>Cell 10 MSB</t>
  </si>
  <si>
    <t>Cell 9 LSB</t>
  </si>
  <si>
    <t>Cell 9 MSB</t>
  </si>
  <si>
    <t>Cell 8 LSB</t>
  </si>
  <si>
    <t>Cell 8 MSB</t>
  </si>
  <si>
    <t>Cell 3 MSB</t>
  </si>
  <si>
    <t>Cell 3 LSB</t>
  </si>
  <si>
    <t>Cell 4 MSB</t>
  </si>
  <si>
    <t>Cell 4 LSB</t>
  </si>
  <si>
    <t>Cell 5 MSB</t>
  </si>
  <si>
    <t>Cell 5 LSB</t>
  </si>
  <si>
    <t>Cell 6 MSB</t>
  </si>
  <si>
    <t>Cell 6 LSB</t>
  </si>
  <si>
    <t>Cell 7 MSB</t>
  </si>
  <si>
    <t>Cell 7 LSB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</si>
  <si>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</si>
  <si>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</si>
  <si>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</si>
  <si>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</si>
  <si>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</si>
  <si>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</si>
  <si>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</si>
  <si>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</si>
  <si>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</si>
  <si>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</si>
  <si>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</si>
  <si>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</si>
  <si>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Cell 23 MSB</t>
  </si>
  <si>
    <t>Cell 23 LSB</t>
  </si>
  <si>
    <t>Cell 22 LSB</t>
  </si>
  <si>
    <t>Cell 22 MSB</t>
  </si>
  <si>
    <t>Cell 21 LSB</t>
  </si>
  <si>
    <t>Cell 21 MSB</t>
  </si>
  <si>
    <t>Cell 20 LSB</t>
  </si>
  <si>
    <t>Cell 20 MSB</t>
  </si>
  <si>
    <t>Cell 19 LSB</t>
  </si>
  <si>
    <t>Cell 19 MSB</t>
  </si>
  <si>
    <t>Cell 18 LSB</t>
  </si>
  <si>
    <t>Cell 18 MSB</t>
  </si>
  <si>
    <t>Cell 17 LSB</t>
  </si>
  <si>
    <t>Cell 17 MSB</t>
  </si>
  <si>
    <t>Cell 16 LSB</t>
  </si>
  <si>
    <t>Cell 16 MSB</t>
  </si>
  <si>
    <t>Cell 15 LSB</t>
  </si>
  <si>
    <t>Cell 15 MSB</t>
  </si>
  <si>
    <t>Cell 14 LSB</t>
  </si>
  <si>
    <t>Cell 14 MSB</t>
  </si>
  <si>
    <t>Cell 13 LSB</t>
  </si>
  <si>
    <t>Cell 13 MSB</t>
  </si>
  <si>
    <t>Cell 12 LSB</t>
  </si>
  <si>
    <t>Cell 12 MSB</t>
  </si>
  <si>
    <t>610E</t>
  </si>
  <si>
    <t>610F</t>
  </si>
  <si>
    <t>B</t>
  </si>
  <si>
    <t>MSB</t>
  </si>
  <si>
    <t>LSB</t>
  </si>
  <si>
    <t>Temp function [C]</t>
  </si>
  <si>
    <t>Tx - 40</t>
  </si>
  <si>
    <t>Cell function [mV]</t>
  </si>
  <si>
    <t>MSB + (LSB &amp; 0x3F)*256</t>
  </si>
  <si>
    <t>Balancing state (BIN)</t>
  </si>
  <si>
    <t>…</t>
  </si>
  <si>
    <t>Msg ID</t>
  </si>
  <si>
    <t>Msg Type</t>
  </si>
  <si>
    <t>650F</t>
  </si>
  <si>
    <t>org T</t>
  </si>
  <si>
    <t>org mV</t>
  </si>
  <si>
    <t>Examples</t>
  </si>
  <si>
    <t>0xFF</t>
  </si>
  <si>
    <t>Comment</t>
  </si>
  <si>
    <t>Activate (0/1)</t>
  </si>
  <si>
    <t>B000</t>
  </si>
  <si>
    <t>B100</t>
  </si>
  <si>
    <t>Balancing function - balance module number 1 and all cells to Cell 0 voltage</t>
  </si>
  <si>
    <t>Balancing function - balance all modules and all cells to Cell 0 voltage</t>
  </si>
  <si>
    <t>B101</t>
  </si>
  <si>
    <t>Balancing function - balance module number 1 and cell 1 to Cell 0 voltage</t>
  </si>
  <si>
    <t>B1FF</t>
  </si>
  <si>
    <t>B1NN</t>
  </si>
  <si>
    <t>Balancing function - balance module number 1 and cell NN to Cell 0 voltage</t>
  </si>
  <si>
    <t>Balancing function - balance module number 1 and cell 255 to Cell 0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</si>
</sst>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4"/>
  <sheetViews>
    <sheetView tabSelected="1" topLeftCell="A4" zoomScaleNormal="100" workbookViewId="0">
      <selection activeCell="D21" sqref="D21"/>
    </sheetView>
  </sheetViews>
  <sheetFormatPr defaultRowHeight="15" x14ac:dyDescent="0.25"/>
  <cols>
    <col min="1" max="1" width="9.140625" style="1"/>
    <col min="2" max="2" width="10.85546875" style="1" customWidth="1"/>
    <col min="3" max="10" width="14.140625" style="1" customWidth="1"/>
    <col min="11" max="11" width="5.5703125" style="1" customWidth="1"/>
    <col min="12" max="12" width="10.85546875" style="1" customWidth="1"/>
    <col min="13" max="13" width="10" style="1" bestFit="1" customWidth="1"/>
    <col min="14" max="14" width="25.7109375" style="1" customWidth="1"/>
    <col min="15" max="15" width="15.42578125" style="1" customWidth="1"/>
    <col min="16" max="16" width="24.42578125" style="1" customWidth="1"/>
    <col min="17" max="16384" width="9.140625" style="1"/>
  </cols>
  <sheetData>
    <row r="2" spans="2:15" ht="30" x14ac:dyDescent="0.25">
      <c r="B2" s="6" t="s">
        <v>81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2"/>
      <c r="L2" s="6" t="s">
        <v>8</v>
      </c>
      <c r="M2" s="6" t="s">
        <v>82</v>
      </c>
      <c r="N2" s="6" t="s">
        <v>77</v>
      </c>
      <c r="O2" s="6" t="s">
        <v>75</v>
      </c>
    </row>
    <row r="3" spans="2:15" ht="15" customHeight="1" x14ac:dyDescent="0.25">
      <c r="B3" s="3">
        <v>6101</v>
      </c>
      <c r="C3" s="1" t="s">
        <v>87</v>
      </c>
      <c r="D3" s="1" t="s">
        <v>87</v>
      </c>
      <c r="E3" s="8" t="s">
        <v>79</v>
      </c>
      <c r="F3" s="9"/>
      <c r="G3" s="9"/>
      <c r="H3" s="10"/>
      <c r="I3" s="7" t="s">
        <v>9</v>
      </c>
      <c r="J3" s="7"/>
      <c r="L3" s="3">
        <f t="shared" ref="L3:L11" si="0">_xlfn.BITRSHIFT((_xlfn.BITAND(HEX2DEC(B3), HEX2DEC("FF00")) - HEX2DEC("6000")),8)</f>
        <v>1</v>
      </c>
      <c r="M3" s="3">
        <f t="shared" ref="M3" si="1">_xlfn.BITAND(HEX2DEC(B3), HEX2DEC("00F"))</f>
        <v>1</v>
      </c>
      <c r="N3" s="5" t="s">
        <v>78</v>
      </c>
      <c r="O3" s="3" t="s">
        <v>76</v>
      </c>
    </row>
    <row r="4" spans="2:15" x14ac:dyDescent="0.25">
      <c r="B4" s="3">
        <v>6102</v>
      </c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7" t="s">
        <v>9</v>
      </c>
      <c r="J4" s="7"/>
      <c r="L4" s="3">
        <f t="shared" si="0"/>
        <v>1</v>
      </c>
      <c r="M4" s="3">
        <f t="shared" ref="M4:M11" si="2">_xlfn.BITAND(HEX2DEC(B4), HEX2DEC("00F"))</f>
        <v>2</v>
      </c>
    </row>
    <row r="5" spans="2:15" x14ac:dyDescent="0.25">
      <c r="B5" s="3">
        <v>6103</v>
      </c>
      <c r="C5" s="3" t="s">
        <v>24</v>
      </c>
      <c r="D5" s="3" t="s">
        <v>25</v>
      </c>
      <c r="E5" s="3" t="s">
        <v>26</v>
      </c>
      <c r="F5" s="3" t="s">
        <v>27</v>
      </c>
      <c r="G5" s="3" t="s">
        <v>28</v>
      </c>
      <c r="H5" s="3" t="s">
        <v>29</v>
      </c>
      <c r="I5" s="7" t="s">
        <v>9</v>
      </c>
      <c r="J5" s="7"/>
      <c r="L5" s="3">
        <f t="shared" si="0"/>
        <v>1</v>
      </c>
      <c r="M5" s="3">
        <f t="shared" si="2"/>
        <v>3</v>
      </c>
    </row>
    <row r="6" spans="2:15" x14ac:dyDescent="0.25">
      <c r="B6" s="3">
        <v>6104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23</v>
      </c>
      <c r="H6" s="3" t="s">
        <v>22</v>
      </c>
      <c r="I6" s="7" t="s">
        <v>9</v>
      </c>
      <c r="J6" s="7"/>
      <c r="L6" s="3">
        <f t="shared" si="0"/>
        <v>1</v>
      </c>
      <c r="M6" s="3">
        <f t="shared" si="2"/>
        <v>4</v>
      </c>
    </row>
    <row r="7" spans="2:15" x14ac:dyDescent="0.25">
      <c r="B7" s="3">
        <v>6105</v>
      </c>
      <c r="C7" s="3" t="s">
        <v>21</v>
      </c>
      <c r="D7" s="4" t="s">
        <v>20</v>
      </c>
      <c r="E7" s="3" t="s">
        <v>19</v>
      </c>
      <c r="F7" s="3" t="s">
        <v>18</v>
      </c>
      <c r="G7" s="3" t="s">
        <v>16</v>
      </c>
      <c r="H7" s="3" t="s">
        <v>17</v>
      </c>
      <c r="I7" s="7" t="s">
        <v>9</v>
      </c>
      <c r="J7" s="7"/>
      <c r="L7" s="3">
        <f t="shared" si="0"/>
        <v>1</v>
      </c>
      <c r="M7" s="3">
        <f t="shared" si="2"/>
        <v>5</v>
      </c>
    </row>
    <row r="8" spans="2:15" x14ac:dyDescent="0.25">
      <c r="B8" s="3">
        <v>6106</v>
      </c>
      <c r="C8" s="3" t="s">
        <v>69</v>
      </c>
      <c r="D8" s="3" t="s">
        <v>68</v>
      </c>
      <c r="E8" s="3" t="s">
        <v>67</v>
      </c>
      <c r="F8" s="3" t="s">
        <v>66</v>
      </c>
      <c r="G8" s="3" t="s">
        <v>65</v>
      </c>
      <c r="H8" s="3" t="s">
        <v>64</v>
      </c>
      <c r="I8" s="7" t="s">
        <v>9</v>
      </c>
      <c r="J8" s="7"/>
      <c r="L8" s="3">
        <f t="shared" si="0"/>
        <v>1</v>
      </c>
      <c r="M8" s="3">
        <f t="shared" si="2"/>
        <v>6</v>
      </c>
    </row>
    <row r="9" spans="2:15" x14ac:dyDescent="0.25">
      <c r="B9" s="3">
        <v>6107</v>
      </c>
      <c r="C9" s="3" t="s">
        <v>63</v>
      </c>
      <c r="D9" s="3" t="s">
        <v>62</v>
      </c>
      <c r="E9" s="3" t="s">
        <v>61</v>
      </c>
      <c r="F9" s="3" t="s">
        <v>60</v>
      </c>
      <c r="G9" s="3" t="s">
        <v>59</v>
      </c>
      <c r="H9" s="3" t="s">
        <v>58</v>
      </c>
      <c r="I9" s="7" t="s">
        <v>9</v>
      </c>
      <c r="J9" s="7"/>
      <c r="L9" s="3">
        <f t="shared" si="0"/>
        <v>1</v>
      </c>
      <c r="M9" s="3">
        <f t="shared" si="2"/>
        <v>7</v>
      </c>
    </row>
    <row r="10" spans="2:15" x14ac:dyDescent="0.25">
      <c r="B10" s="3">
        <v>6108</v>
      </c>
      <c r="C10" s="3" t="s">
        <v>57</v>
      </c>
      <c r="D10" s="3" t="s">
        <v>56</v>
      </c>
      <c r="E10" s="3" t="s">
        <v>55</v>
      </c>
      <c r="F10" s="3" t="s">
        <v>54</v>
      </c>
      <c r="G10" s="3" t="s">
        <v>53</v>
      </c>
      <c r="H10" s="3" t="s">
        <v>52</v>
      </c>
      <c r="I10" s="7" t="s">
        <v>9</v>
      </c>
      <c r="J10" s="7"/>
      <c r="L10" s="3">
        <f t="shared" si="0"/>
        <v>1</v>
      </c>
      <c r="M10" s="3">
        <f t="shared" si="2"/>
        <v>8</v>
      </c>
    </row>
    <row r="11" spans="2:15" x14ac:dyDescent="0.25">
      <c r="B11" s="3">
        <v>6109</v>
      </c>
      <c r="C11" s="3" t="s">
        <v>51</v>
      </c>
      <c r="D11" s="3" t="s">
        <v>50</v>
      </c>
      <c r="E11" s="3" t="s">
        <v>49</v>
      </c>
      <c r="F11" s="3" t="s">
        <v>48</v>
      </c>
      <c r="G11" s="3" t="s">
        <v>46</v>
      </c>
      <c r="H11" s="3" t="s">
        <v>47</v>
      </c>
      <c r="I11" s="7" t="s">
        <v>9</v>
      </c>
      <c r="J11" s="7"/>
      <c r="L11" s="3">
        <f t="shared" si="0"/>
        <v>1</v>
      </c>
      <c r="M11" s="3">
        <f t="shared" si="2"/>
        <v>9</v>
      </c>
    </row>
    <row r="12" spans="2:15" x14ac:dyDescent="0.25">
      <c r="B12" s="3">
        <v>6209</v>
      </c>
      <c r="C12" s="3" t="s">
        <v>51</v>
      </c>
      <c r="D12" s="3" t="s">
        <v>50</v>
      </c>
      <c r="E12" s="3" t="s">
        <v>49</v>
      </c>
      <c r="F12" s="3" t="s">
        <v>48</v>
      </c>
      <c r="G12" s="3" t="s">
        <v>46</v>
      </c>
      <c r="H12" s="3" t="s">
        <v>47</v>
      </c>
      <c r="I12" s="7" t="s">
        <v>9</v>
      </c>
      <c r="J12" s="7"/>
      <c r="L12" s="3">
        <f t="shared" ref="L12" si="3">_xlfn.BITRSHIFT((_xlfn.BITAND(HEX2DEC(B12), HEX2DEC("FF00")) - HEX2DEC("6000")),8)</f>
        <v>2</v>
      </c>
      <c r="M12" s="3">
        <f t="shared" ref="M12" si="4">_xlfn.BITAND(HEX2DEC(B12), HEX2DEC("00F"))</f>
        <v>9</v>
      </c>
    </row>
    <row r="13" spans="2:15" x14ac:dyDescent="0.25">
      <c r="B13" s="3" t="s">
        <v>80</v>
      </c>
      <c r="C13" s="3"/>
      <c r="D13" s="3"/>
      <c r="E13" s="3"/>
      <c r="F13" s="3"/>
      <c r="G13" s="3"/>
      <c r="H13" s="3"/>
      <c r="I13" s="8"/>
      <c r="J13" s="10"/>
      <c r="L13" s="3"/>
      <c r="M13" s="3"/>
    </row>
    <row r="14" spans="2:15" x14ac:dyDescent="0.25">
      <c r="B14" s="3" t="s">
        <v>70</v>
      </c>
      <c r="C14" s="3" t="s">
        <v>40</v>
      </c>
      <c r="D14" s="3" t="s">
        <v>41</v>
      </c>
      <c r="E14" s="3" t="s">
        <v>42</v>
      </c>
      <c r="F14" s="3" t="s">
        <v>43</v>
      </c>
      <c r="G14" s="3" t="s">
        <v>44</v>
      </c>
      <c r="H14" s="3" t="s">
        <v>45</v>
      </c>
      <c r="I14" s="7" t="s">
        <v>9</v>
      </c>
      <c r="J14" s="7"/>
      <c r="L14" s="3">
        <f>_xlfn.BITRSHIFT((_xlfn.BITAND(HEX2DEC(B14), HEX2DEC("FF00")) - HEX2DEC("6000")),8)</f>
        <v>1</v>
      </c>
      <c r="M14" s="3">
        <f>_xlfn.BITAND(HEX2DEC(B14), HEX2DEC("00F"))</f>
        <v>14</v>
      </c>
    </row>
    <row r="15" spans="2:15" x14ac:dyDescent="0.25">
      <c r="B15" s="3" t="s">
        <v>71</v>
      </c>
      <c r="C15" s="3" t="s">
        <v>34</v>
      </c>
      <c r="D15" s="3" t="s">
        <v>35</v>
      </c>
      <c r="E15" s="3" t="s">
        <v>36</v>
      </c>
      <c r="F15" s="3" t="s">
        <v>37</v>
      </c>
      <c r="G15" s="3" t="s">
        <v>38</v>
      </c>
      <c r="H15" s="3" t="s">
        <v>39</v>
      </c>
      <c r="I15" s="7" t="s">
        <v>9</v>
      </c>
      <c r="J15" s="7"/>
      <c r="L15" s="3">
        <f>_xlfn.BITRSHIFT((_xlfn.BITAND(HEX2DEC(B15), HEX2DEC("FF00")) - HEX2DEC("6000")),8)</f>
        <v>1</v>
      </c>
      <c r="M15" s="3">
        <f>_xlfn.BITAND(HEX2DEC(B15), HEX2DEC("00F"))</f>
        <v>15</v>
      </c>
    </row>
    <row r="19" spans="2:13" x14ac:dyDescent="0.25">
      <c r="B19" s="11" t="s">
        <v>86</v>
      </c>
      <c r="C19" s="11"/>
      <c r="D19" s="11"/>
      <c r="E19" s="11"/>
      <c r="F19" s="11"/>
      <c r="G19" s="11"/>
      <c r="H19" s="11"/>
    </row>
    <row r="20" spans="2:13" x14ac:dyDescent="0.25">
      <c r="B20" s="3" t="s">
        <v>85</v>
      </c>
      <c r="C20" s="7">
        <v>4210</v>
      </c>
      <c r="D20" s="7"/>
      <c r="E20" s="7">
        <v>3541</v>
      </c>
      <c r="F20" s="7"/>
      <c r="G20" s="7">
        <v>3642</v>
      </c>
      <c r="H20" s="7"/>
    </row>
    <row r="21" spans="2:13" x14ac:dyDescent="0.25">
      <c r="B21" s="3">
        <v>6201</v>
      </c>
      <c r="C21" s="3" t="str">
        <f>DEC2HEX(_xlfn.BITAND(C20,HEX2DEC("FF")))</f>
        <v>72</v>
      </c>
      <c r="D21" s="3" t="str">
        <f>DEC2HEX(_xlfn.BITAND(_xlfn.BITRSHIFT(C20,8),HEX2DEC("3F")))</f>
        <v>10</v>
      </c>
      <c r="E21" s="3" t="str">
        <f>DEC2HEX(_xlfn.BITAND(E20,HEX2DEC("FF")))</f>
        <v>D5</v>
      </c>
      <c r="F21" s="3" t="str">
        <f>DEC2HEX(_xlfn.BITAND(_xlfn.BITRSHIFT(E20,8),HEX2DEC("3F")))</f>
        <v>D</v>
      </c>
      <c r="G21" s="3" t="str">
        <f>DEC2HEX(_xlfn.BITAND(G20,HEX2DEC("FF")))</f>
        <v>3A</v>
      </c>
      <c r="H21" s="3" t="str">
        <f>DEC2HEX(_xlfn.BITAND(_xlfn.BITRSHIFT(G20,8),HEX2DEC("3F")))</f>
        <v>E</v>
      </c>
      <c r="L21" s="3">
        <f t="shared" ref="L21" si="5">_xlfn.BITRSHIFT((_xlfn.BITAND(HEX2DEC(B21), HEX2DEC("FF00")) - HEX2DEC("6000")),8)</f>
        <v>2</v>
      </c>
      <c r="M21" s="3">
        <f t="shared" ref="M21" si="6">_xlfn.BITAND(HEX2DEC(B21), HEX2DEC("00F"))</f>
        <v>1</v>
      </c>
    </row>
    <row r="22" spans="2:13" x14ac:dyDescent="0.25">
      <c r="B22" s="3" t="s">
        <v>84</v>
      </c>
      <c r="C22" s="3">
        <v>25</v>
      </c>
      <c r="D22" s="3">
        <v>30</v>
      </c>
      <c r="E22" s="3">
        <v>0</v>
      </c>
      <c r="F22" s="3">
        <v>-10</v>
      </c>
      <c r="G22" s="3">
        <v>-25</v>
      </c>
      <c r="H22" s="3">
        <v>150</v>
      </c>
    </row>
    <row r="23" spans="2:13" x14ac:dyDescent="0.25">
      <c r="B23" s="3" t="s">
        <v>83</v>
      </c>
      <c r="C23" s="3">
        <f>C22-40</f>
        <v>-15</v>
      </c>
      <c r="D23" s="3">
        <f t="shared" ref="D23:H23" si="7">D22-40</f>
        <v>-10</v>
      </c>
      <c r="E23" s="3">
        <f t="shared" si="7"/>
        <v>-40</v>
      </c>
      <c r="F23" s="3">
        <f t="shared" si="7"/>
        <v>-50</v>
      </c>
      <c r="G23" s="3">
        <f t="shared" si="7"/>
        <v>-65</v>
      </c>
      <c r="H23" s="3">
        <f t="shared" si="7"/>
        <v>110</v>
      </c>
      <c r="L23" s="3">
        <f t="shared" ref="L23" si="8">_xlfn.BITRSHIFT((_xlfn.BITAND(HEX2DEC(B23), HEX2DEC("FF00")) - HEX2DEC("6000")),8)</f>
        <v>5</v>
      </c>
      <c r="M23" s="3">
        <f t="shared" ref="M23" si="9">_xlfn.BITAND(HEX2DEC(B23), HEX2DEC("00F"))</f>
        <v>15</v>
      </c>
    </row>
    <row r="31" spans="2:13" x14ac:dyDescent="0.25">
      <c r="E31" s="1" t="s">
        <v>74</v>
      </c>
      <c r="F31" s="1" t="s">
        <v>73</v>
      </c>
    </row>
    <row r="32" spans="2:13" x14ac:dyDescent="0.25">
      <c r="E32" s="1" t="s">
        <v>72</v>
      </c>
      <c r="F32" s="1">
        <v>9</v>
      </c>
    </row>
    <row r="33" spans="3:5" x14ac:dyDescent="0.25">
      <c r="C33" s="1">
        <f>HEX2DEC(C21)+(_xlfn.BITAND(HEX2DEC(D21),HEX2DEC("3F"))*256)</f>
        <v>4210</v>
      </c>
    </row>
    <row r="34" spans="3:5" x14ac:dyDescent="0.25">
      <c r="E34" s="1">
        <f>HEX2DEC(F32)+(_xlfn.BITAND(HEX2DEC(E32),HEX2DEC("3F"))*256)</f>
        <v>2825</v>
      </c>
    </row>
  </sheetData>
  <mergeCells count="18">
    <mergeCell ref="C20:D20"/>
    <mergeCell ref="E20:F20"/>
    <mergeCell ref="G20:H20"/>
    <mergeCell ref="I14:J14"/>
    <mergeCell ref="I15:J15"/>
    <mergeCell ref="I7:J7"/>
    <mergeCell ref="I12:J12"/>
    <mergeCell ref="E3:H3"/>
    <mergeCell ref="B19:H19"/>
    <mergeCell ref="I13:J13"/>
    <mergeCell ref="I11:J11"/>
    <mergeCell ref="I10:J10"/>
    <mergeCell ref="I9:J9"/>
    <mergeCell ref="I8:J8"/>
    <mergeCell ref="I3:J3"/>
    <mergeCell ref="I4:J4"/>
    <mergeCell ref="I5:J5"/>
    <mergeCell ref="I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A52D-7CC9-48A3-8067-69C479FDC628}">
  <dimension ref="B2:M7"/>
  <sheetViews>
    <sheetView zoomScaleNormal="100" workbookViewId="0">
      <selection activeCell="L11" sqref="L11"/>
    </sheetView>
  </sheetViews>
  <sheetFormatPr defaultRowHeight="15" x14ac:dyDescent="0.25"/>
  <cols>
    <col min="1" max="1" width="9.140625" style="1"/>
    <col min="2" max="2" width="10.85546875" style="1" customWidth="1"/>
    <col min="3" max="10" width="14.140625" style="1" customWidth="1"/>
    <col min="11" max="11" width="7.5703125" customWidth="1"/>
    <col min="12" max="12" width="40" style="1" customWidth="1"/>
    <col min="13" max="13" width="25.7109375" style="1" customWidth="1"/>
    <col min="14" max="16384" width="9.140625" style="1"/>
  </cols>
  <sheetData>
    <row r="2" spans="2:13" x14ac:dyDescent="0.25">
      <c r="B2" s="6" t="s">
        <v>81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L2" s="6" t="s">
        <v>88</v>
      </c>
      <c r="M2" s="6" t="s">
        <v>77</v>
      </c>
    </row>
    <row r="3" spans="2:13" ht="30" x14ac:dyDescent="0.25">
      <c r="B3" s="3" t="s">
        <v>90</v>
      </c>
      <c r="C3" s="3" t="s">
        <v>89</v>
      </c>
      <c r="D3" s="3" t="s">
        <v>10</v>
      </c>
      <c r="E3" s="3" t="s">
        <v>11</v>
      </c>
      <c r="F3" s="3" t="s">
        <v>87</v>
      </c>
      <c r="G3" s="3" t="s">
        <v>87</v>
      </c>
      <c r="H3" s="3" t="s">
        <v>87</v>
      </c>
      <c r="I3" s="7" t="s">
        <v>9</v>
      </c>
      <c r="J3" s="7"/>
      <c r="L3" s="3" t="s">
        <v>93</v>
      </c>
      <c r="M3" s="5" t="s">
        <v>78</v>
      </c>
    </row>
    <row r="4" spans="2:13" ht="30" x14ac:dyDescent="0.25">
      <c r="B4" s="3" t="s">
        <v>91</v>
      </c>
      <c r="C4" s="3" t="s">
        <v>89</v>
      </c>
      <c r="D4" s="3" t="s">
        <v>10</v>
      </c>
      <c r="E4" s="3" t="s">
        <v>11</v>
      </c>
      <c r="F4" s="3" t="s">
        <v>87</v>
      </c>
      <c r="G4" s="3" t="s">
        <v>87</v>
      </c>
      <c r="H4" s="3" t="s">
        <v>87</v>
      </c>
      <c r="I4" s="7" t="s">
        <v>9</v>
      </c>
      <c r="J4" s="7"/>
      <c r="L4" s="3" t="s">
        <v>92</v>
      </c>
      <c r="M4" s="5" t="s">
        <v>78</v>
      </c>
    </row>
    <row r="5" spans="2:13" ht="30" x14ac:dyDescent="0.25">
      <c r="B5" s="3" t="s">
        <v>94</v>
      </c>
      <c r="C5" s="3" t="s">
        <v>89</v>
      </c>
      <c r="D5" s="3" t="s">
        <v>10</v>
      </c>
      <c r="E5" s="3" t="s">
        <v>11</v>
      </c>
      <c r="F5" s="3" t="s">
        <v>87</v>
      </c>
      <c r="G5" s="3" t="s">
        <v>87</v>
      </c>
      <c r="H5" s="3" t="s">
        <v>87</v>
      </c>
      <c r="I5" s="7" t="s">
        <v>9</v>
      </c>
      <c r="J5" s="7"/>
      <c r="L5" s="3" t="s">
        <v>95</v>
      </c>
      <c r="M5" s="5" t="s">
        <v>78</v>
      </c>
    </row>
    <row r="6" spans="2:13" ht="30" x14ac:dyDescent="0.25">
      <c r="B6" s="3" t="s">
        <v>97</v>
      </c>
      <c r="C6" s="3" t="s">
        <v>89</v>
      </c>
      <c r="D6" s="3" t="s">
        <v>10</v>
      </c>
      <c r="E6" s="3" t="s">
        <v>11</v>
      </c>
      <c r="F6" s="3" t="s">
        <v>87</v>
      </c>
      <c r="G6" s="3" t="s">
        <v>87</v>
      </c>
      <c r="H6" s="3" t="s">
        <v>87</v>
      </c>
      <c r="I6" s="7" t="s">
        <v>9</v>
      </c>
      <c r="J6" s="7"/>
      <c r="L6" s="3" t="s">
        <v>98</v>
      </c>
      <c r="M6" s="5" t="s">
        <v>78</v>
      </c>
    </row>
    <row r="7" spans="2:13" ht="30" x14ac:dyDescent="0.25">
      <c r="B7" s="3" t="s">
        <v>96</v>
      </c>
      <c r="C7" s="3" t="s">
        <v>89</v>
      </c>
      <c r="D7" s="3" t="s">
        <v>10</v>
      </c>
      <c r="E7" s="3" t="s">
        <v>11</v>
      </c>
      <c r="F7" s="3" t="s">
        <v>87</v>
      </c>
      <c r="G7" s="3" t="s">
        <v>87</v>
      </c>
      <c r="H7" s="3" t="s">
        <v>87</v>
      </c>
      <c r="I7" s="7" t="s">
        <v>9</v>
      </c>
      <c r="J7" s="7"/>
      <c r="L7" s="3" t="s">
        <v>99</v>
      </c>
      <c r="M7" s="5" t="s">
        <v>78</v>
      </c>
    </row>
  </sheetData>
  <mergeCells count="5">
    <mergeCell ref="I3:J3"/>
    <mergeCell ref="I4:J4"/>
    <mergeCell ref="I5:J5"/>
    <mergeCell ref="I6:J6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Uchmanowicz</dc:creator>
  <cp:lastModifiedBy>Dawid Uchmanowicz</cp:lastModifiedBy>
  <dcterms:created xsi:type="dcterms:W3CDTF">2015-06-05T18:17:20Z</dcterms:created>
  <dcterms:modified xsi:type="dcterms:W3CDTF">2024-09-13T22:02:00Z</dcterms:modified>
</cp:coreProperties>
</file>