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4"/>
  <workbookPr defaultThemeVersion="166925"/>
  <mc:AlternateContent xmlns:mc="http://schemas.openxmlformats.org/markup-compatibility/2006">
    <mc:Choice Requires="x15">
      <x15ac:absPath xmlns:x15ac="http://schemas.microsoft.com/office/spreadsheetml/2010/11/ac" url="https://uconet.sharepoint.com/sites/Uconnect-Rugrats/Shared Documents/General/Uconnect/DOO/"/>
    </mc:Choice>
  </mc:AlternateContent>
  <xr:revisionPtr revIDLastSave="17887" documentId="11_9248B46DC1CBB2E3ED7FF6F9903E8C1851038383" xr6:coauthVersionLast="47" xr6:coauthVersionMax="47" xr10:uidLastSave="{5F30079E-004B-4311-8877-2A117FC88610}"/>
  <bookViews>
    <workbookView xWindow="-110" yWindow="-110" windowWidth="19420" windowHeight="11020" firstSheet="15" activeTab="18" xr2:uid="{00000000-000D-0000-FFFF-FFFF00000000}"/>
  </bookViews>
  <sheets>
    <sheet name="Objetos de Dominio" sheetId="45" r:id="rId1"/>
    <sheet name="Administrador Estructura - M" sheetId="46" r:id="rId2"/>
    <sheet name="Administrador Estructura - E" sheetId="47" r:id="rId3"/>
    <sheet name="Administrador Organización - M" sheetId="11" r:id="rId4"/>
    <sheet name="Administrador Organización - E" sheetId="48" r:id="rId5"/>
    <sheet name="Agenda - M" sheetId="19" r:id="rId6"/>
    <sheet name="Agenda - E" sheetId="49" r:id="rId7"/>
    <sheet name="Causa Reporte - M" sheetId="10" r:id="rId8"/>
    <sheet name="Causa Reporte - E" sheetId="51" r:id="rId9"/>
    <sheet name="Chat - M" sheetId="91" r:id="rId10"/>
    <sheet name="Chat - E" sheetId="92" r:id="rId11"/>
    <sheet name="Comentario - M" sheetId="6" r:id="rId12"/>
    <sheet name="Comentario - E" sheetId="53" r:id="rId13"/>
    <sheet name="Estados - M" sheetId="36" r:id="rId14"/>
    <sheet name="Estados - E" sheetId="56" r:id="rId15"/>
    <sheet name="Estructura - M" sheetId="13" r:id="rId16"/>
    <sheet name="Estructura - E" sheetId="67" r:id="rId17"/>
    <sheet name="Estructura Admin Estruc - M" sheetId="93" r:id="rId18"/>
    <sheet name="Estructura Admin Estruc - E" sheetId="94" r:id="rId19"/>
    <sheet name="Evento - M" sheetId="25" r:id="rId20"/>
    <sheet name="Evento - E" sheetId="68" r:id="rId21"/>
    <sheet name="Grupo - M" sheetId="21" r:id="rId22"/>
    <sheet name="Grupo - E" sheetId="69" r:id="rId23"/>
    <sheet name="Historial Chat Grupo - M" sheetId="15" r:id="rId24"/>
    <sheet name="Historial Chat Grupo - E" sheetId="70" r:id="rId25"/>
    <sheet name="Historial Lectura - M" sheetId="18" r:id="rId26"/>
    <sheet name="Historial Lectura - E" sheetId="71" r:id="rId27"/>
    <sheet name="Mensaje - M" sheetId="14" r:id="rId28"/>
    <sheet name="Mensaje - E" sheetId="73" r:id="rId29"/>
    <sheet name="Organización - M" sheetId="12" r:id="rId30"/>
    <sheet name="Organización - E" sheetId="74" r:id="rId31"/>
    <sheet name="Organización Admin Org - M" sheetId="95" r:id="rId32"/>
    <sheet name="Organización Admin Org - E" sheetId="96" r:id="rId33"/>
    <sheet name="Participante Grupo - M" sheetId="85" r:id="rId34"/>
    <sheet name="Participante Grupo - E" sheetId="86" r:id="rId35"/>
    <sheet name="Participante - M" sheetId="22" r:id="rId36"/>
    <sheet name="Participante - E" sheetId="75" r:id="rId37"/>
    <sheet name="Pais - M" sheetId="103" r:id="rId38"/>
    <sheet name="Pais - E" sheetId="104" r:id="rId39"/>
    <sheet name="Persona - M" sheetId="1" r:id="rId40"/>
    <sheet name="Persona - E" sheetId="72" r:id="rId41"/>
    <sheet name="Publicación - M" sheetId="7" r:id="rId42"/>
    <sheet name="Publicación - E" sheetId="76" r:id="rId43"/>
    <sheet name="Reacción - M" sheetId="8" r:id="rId44"/>
    <sheet name="Reacción - E" sheetId="77" r:id="rId45"/>
    <sheet name="Reporte Comentario - M" sheetId="88" r:id="rId46"/>
    <sheet name="Reporte Comentario - E" sheetId="90" r:id="rId47"/>
    <sheet name="Reporte Mensaje - M" sheetId="87" r:id="rId48"/>
    <sheet name="Reporte Mensaje - E" sheetId="89" r:id="rId49"/>
    <sheet name="Reporte Publicación - M" sheetId="24" r:id="rId50"/>
    <sheet name="Reporte Publicación - E" sheetId="78" r:id="rId51"/>
    <sheet name="Respuesta ReporteComentario - M" sheetId="105" r:id="rId52"/>
    <sheet name="Respuesta ReporteComentario - E" sheetId="106" r:id="rId53"/>
    <sheet name="Respuesta Reporte Mensaje - M" sheetId="107" r:id="rId54"/>
    <sheet name="Respuesta Reporte Mensaje - E" sheetId="109" r:id="rId55"/>
    <sheet name="RespuestaReportePublicacion - M" sheetId="108" r:id="rId56"/>
    <sheet name="RespuestaReportePublicacion - E" sheetId="110" r:id="rId57"/>
    <sheet name="Hoja1" sheetId="111" r:id="rId58"/>
    <sheet name="Tipo Estado - M" sheetId="97" r:id="rId59"/>
    <sheet name="Tipo Estado - E" sheetId="98" r:id="rId60"/>
    <sheet name="Tipo Evento - M" sheetId="42" r:id="rId61"/>
    <sheet name="Tipo Evento - E" sheetId="80" r:id="rId62"/>
    <sheet name="Tipo Identificacion - M" sheetId="101" r:id="rId63"/>
    <sheet name="Tipo Identificacion - E" sheetId="102" r:id="rId64"/>
    <sheet name="Tipo Organización - M" sheetId="84" r:id="rId65"/>
    <sheet name="Tipo Organización - E" sheetId="83" r:id="rId66"/>
    <sheet name="Tipo Reacción - M" sheetId="39" r:id="rId67"/>
    <sheet name="Tipo Reacción - E" sheetId="82" r:id="rId68"/>
  </sheets>
  <definedNames>
    <definedName name="_xlnm._FilterDatabase" localSheetId="0" hidden="1">'Objetos de Dominio'!$A$1:$E$1</definedName>
    <definedName name="prioridad">'Objetos de Dominio'!$A$3:$A$30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9" l="1"/>
  <c r="B2" i="47"/>
  <c r="B3" i="110"/>
  <c r="B2" i="110"/>
  <c r="B3" i="109"/>
  <c r="B2" i="109"/>
  <c r="C18" i="110"/>
  <c r="C18" i="109"/>
  <c r="Q5" i="110"/>
  <c r="R5" i="110"/>
  <c r="S5" i="110"/>
  <c r="T5" i="110"/>
  <c r="U5" i="110"/>
  <c r="C20" i="72"/>
  <c r="C21" i="72"/>
  <c r="C22" i="72"/>
  <c r="Q5" i="109"/>
  <c r="R5" i="109"/>
  <c r="S5" i="109"/>
  <c r="T5" i="109"/>
  <c r="U5" i="109"/>
  <c r="U5" i="106"/>
  <c r="T5" i="106"/>
  <c r="C85" i="36"/>
  <c r="C84" i="36"/>
  <c r="C83" i="36"/>
  <c r="E85" i="36"/>
  <c r="E84" i="36"/>
  <c r="E83" i="36"/>
  <c r="C80" i="36"/>
  <c r="C79" i="36"/>
  <c r="C78" i="36"/>
  <c r="E80" i="36"/>
  <c r="E79" i="36"/>
  <c r="E78" i="36"/>
  <c r="E75" i="36"/>
  <c r="C75" i="36"/>
  <c r="C74" i="36"/>
  <c r="C73" i="36"/>
  <c r="E74" i="36"/>
  <c r="E73" i="36"/>
  <c r="B3" i="90"/>
  <c r="B3" i="89"/>
  <c r="B2" i="90"/>
  <c r="B2" i="89"/>
  <c r="B3" i="106"/>
  <c r="B2" i="106"/>
  <c r="C18" i="106"/>
  <c r="S5" i="106"/>
  <c r="R5" i="106"/>
  <c r="Q5" i="106"/>
  <c r="B3" i="102"/>
  <c r="B3" i="83"/>
  <c r="B2" i="83"/>
  <c r="H16" i="82"/>
  <c r="B3" i="82"/>
  <c r="B2" i="82"/>
  <c r="B3" i="78"/>
  <c r="B2" i="78"/>
  <c r="B2" i="102"/>
  <c r="Q5" i="92"/>
  <c r="R5" i="92"/>
  <c r="S5" i="92"/>
  <c r="B3" i="96"/>
  <c r="B2" i="96"/>
  <c r="H22" i="48"/>
  <c r="H19" i="48"/>
  <c r="H16" i="48"/>
  <c r="H18" i="49"/>
  <c r="H16" i="83"/>
  <c r="Q5" i="102"/>
  <c r="H16" i="80"/>
  <c r="B3" i="80"/>
  <c r="B2" i="80"/>
  <c r="H16" i="98"/>
  <c r="B3" i="98"/>
  <c r="B2" i="98"/>
  <c r="T5" i="78"/>
  <c r="T5" i="89"/>
  <c r="H27" i="89"/>
  <c r="H26" i="89"/>
  <c r="H23" i="89"/>
  <c r="T5" i="90"/>
  <c r="H27" i="90"/>
  <c r="H26" i="90"/>
  <c r="H23" i="90"/>
  <c r="H23" i="77"/>
  <c r="H18" i="77"/>
  <c r="B3" i="77"/>
  <c r="B2" i="77"/>
  <c r="T5" i="77"/>
  <c r="S5" i="77"/>
  <c r="R5" i="77"/>
  <c r="Q5" i="77"/>
  <c r="H26" i="76"/>
  <c r="H22" i="76"/>
  <c r="H19" i="76"/>
  <c r="H17" i="76"/>
  <c r="V5" i="76"/>
  <c r="U5" i="76"/>
  <c r="T5" i="76"/>
  <c r="S5" i="76"/>
  <c r="R5" i="76"/>
  <c r="Q5" i="76"/>
  <c r="B3" i="76"/>
  <c r="B2" i="76"/>
  <c r="B3" i="104"/>
  <c r="B2" i="104"/>
  <c r="Q5" i="104"/>
  <c r="H22" i="75"/>
  <c r="H19" i="75"/>
  <c r="H16" i="75"/>
  <c r="B3" i="75"/>
  <c r="B2" i="75"/>
  <c r="U5" i="75"/>
  <c r="T5" i="75"/>
  <c r="S5" i="75"/>
  <c r="R5" i="75"/>
  <c r="Q5" i="75"/>
  <c r="T5" i="96"/>
  <c r="S5" i="96"/>
  <c r="R5" i="96"/>
  <c r="Q5" i="96"/>
  <c r="H28" i="74"/>
  <c r="H27" i="74"/>
  <c r="H21" i="74"/>
  <c r="H18" i="74"/>
  <c r="B3" i="74"/>
  <c r="B2" i="74"/>
  <c r="U5" i="74"/>
  <c r="T5" i="74"/>
  <c r="S5" i="74"/>
  <c r="R5" i="74"/>
  <c r="Q5" i="74"/>
  <c r="H25" i="73"/>
  <c r="H22" i="73"/>
  <c r="H19" i="73"/>
  <c r="B3" i="73"/>
  <c r="B2" i="73"/>
  <c r="U5" i="73"/>
  <c r="T5" i="73"/>
  <c r="S5" i="73"/>
  <c r="R5" i="73"/>
  <c r="Q5" i="73"/>
  <c r="H37" i="72"/>
  <c r="H34" i="72"/>
  <c r="H30" i="72"/>
  <c r="H26" i="72"/>
  <c r="B3" i="72"/>
  <c r="B2" i="72"/>
  <c r="U5" i="72"/>
  <c r="T5" i="72"/>
  <c r="S5" i="72"/>
  <c r="R5" i="72"/>
  <c r="Q5" i="72"/>
  <c r="H24" i="71"/>
  <c r="H19" i="71"/>
  <c r="B3" i="71"/>
  <c r="B2" i="71"/>
  <c r="T5" i="71"/>
  <c r="S5" i="71"/>
  <c r="R5" i="71"/>
  <c r="Q5" i="71"/>
  <c r="H20" i="70"/>
  <c r="H17" i="70"/>
  <c r="B3" i="70"/>
  <c r="B2" i="70"/>
  <c r="T5" i="70"/>
  <c r="S5" i="70"/>
  <c r="R5" i="70"/>
  <c r="Q5" i="70"/>
  <c r="H19" i="86"/>
  <c r="H16" i="86"/>
  <c r="H20" i="69"/>
  <c r="H23" i="69"/>
  <c r="B3" i="86"/>
  <c r="B2" i="86"/>
  <c r="T5" i="86"/>
  <c r="S5" i="86"/>
  <c r="R5" i="86"/>
  <c r="Q5" i="86"/>
  <c r="V5" i="69"/>
  <c r="H26" i="69"/>
  <c r="H17" i="69"/>
  <c r="B3" i="69"/>
  <c r="B2" i="69"/>
  <c r="H31" i="68"/>
  <c r="H28" i="68"/>
  <c r="H25" i="68"/>
  <c r="H22" i="68"/>
  <c r="B3" i="68"/>
  <c r="B2" i="68"/>
  <c r="V5" i="68"/>
  <c r="U5" i="68"/>
  <c r="T5" i="68"/>
  <c r="S5" i="68"/>
  <c r="R5" i="68"/>
  <c r="Q5" i="68"/>
  <c r="T5" i="94"/>
  <c r="H19" i="94"/>
  <c r="H16" i="94"/>
  <c r="B3" i="94"/>
  <c r="B2" i="94"/>
  <c r="S5" i="94"/>
  <c r="R5" i="94"/>
  <c r="Q5" i="94"/>
  <c r="H29" i="67"/>
  <c r="H25" i="67"/>
  <c r="H22" i="67"/>
  <c r="H18" i="67"/>
  <c r="B3" i="67"/>
  <c r="B2" i="67"/>
  <c r="V5" i="67"/>
  <c r="U5" i="67"/>
  <c r="T5" i="67"/>
  <c r="S5" i="67"/>
  <c r="R5" i="67"/>
  <c r="Q5" i="67"/>
  <c r="B2" i="56"/>
  <c r="B3" i="56"/>
  <c r="Q5" i="56"/>
  <c r="H17" i="56"/>
  <c r="H26" i="53"/>
  <c r="H23" i="53"/>
  <c r="H20" i="53"/>
  <c r="B3" i="53"/>
  <c r="B2" i="53"/>
  <c r="U5" i="53"/>
  <c r="T5" i="53"/>
  <c r="S5" i="53"/>
  <c r="R5" i="53"/>
  <c r="Q5" i="53"/>
  <c r="H16" i="92"/>
  <c r="H19" i="92"/>
  <c r="B3" i="92"/>
  <c r="B2" i="92"/>
  <c r="T5" i="92"/>
  <c r="H15" i="51"/>
  <c r="B3" i="51"/>
  <c r="B2" i="51"/>
  <c r="Q5" i="51"/>
  <c r="H25" i="49"/>
  <c r="H24" i="49"/>
  <c r="H21" i="49"/>
  <c r="B3" i="49"/>
  <c r="W5" i="49"/>
  <c r="V5" i="49"/>
  <c r="U5" i="49"/>
  <c r="T5" i="49"/>
  <c r="S5" i="49"/>
  <c r="R5" i="49"/>
  <c r="Q5" i="49"/>
  <c r="U5" i="47"/>
  <c r="T5" i="47"/>
  <c r="S5" i="47"/>
  <c r="R5" i="47"/>
  <c r="B3" i="48"/>
  <c r="B2" i="48"/>
  <c r="U5" i="48"/>
  <c r="T5" i="48"/>
  <c r="S5" i="48"/>
  <c r="R5" i="48"/>
  <c r="Q5" i="48"/>
  <c r="H22" i="47"/>
  <c r="H19" i="47"/>
  <c r="H16" i="47"/>
  <c r="B3" i="47"/>
  <c r="Q5" i="47"/>
  <c r="C17" i="97"/>
  <c r="C16" i="97"/>
  <c r="C15" i="97"/>
  <c r="C14" i="97"/>
  <c r="C13" i="97"/>
  <c r="C12" i="97"/>
  <c r="C11" i="97"/>
  <c r="C10" i="97"/>
  <c r="C9" i="97"/>
  <c r="C8" i="97"/>
  <c r="C7" i="97"/>
  <c r="C6" i="97"/>
  <c r="C5" i="97"/>
  <c r="C4" i="97"/>
  <c r="C3" i="97"/>
  <c r="C8" i="101"/>
  <c r="C7" i="101"/>
  <c r="C6" i="101"/>
  <c r="C5" i="101"/>
  <c r="C4" i="101"/>
  <c r="C3" i="101"/>
  <c r="C8" i="42"/>
  <c r="C7" i="42"/>
  <c r="C6" i="42"/>
  <c r="C5" i="42"/>
  <c r="C4" i="42"/>
  <c r="C3" i="42"/>
  <c r="F4" i="24"/>
  <c r="F3" i="24"/>
  <c r="F4" i="87"/>
  <c r="F3" i="87"/>
  <c r="F4" i="88"/>
  <c r="F3" i="88"/>
  <c r="G4" i="24"/>
  <c r="C3" i="24"/>
  <c r="G3" i="24" s="1"/>
  <c r="G4" i="87"/>
  <c r="G3" i="87"/>
  <c r="C3" i="88"/>
  <c r="F4" i="108"/>
  <c r="E4" i="108"/>
  <c r="F3" i="108"/>
  <c r="E3" i="108"/>
  <c r="F4" i="107"/>
  <c r="E4" i="107"/>
  <c r="E3" i="107"/>
  <c r="C3" i="107"/>
  <c r="F3" i="107" s="1"/>
  <c r="F4" i="105"/>
  <c r="E4" i="105"/>
  <c r="E3" i="105"/>
  <c r="C3" i="105"/>
  <c r="F3" i="105" s="1"/>
  <c r="C5" i="8"/>
  <c r="C4" i="8"/>
  <c r="C3" i="8"/>
  <c r="C3" i="22"/>
  <c r="C4" i="22"/>
  <c r="C5" i="22"/>
  <c r="C6" i="22"/>
  <c r="C7" i="22"/>
  <c r="C8" i="22"/>
  <c r="C9" i="22"/>
  <c r="B4" i="95"/>
  <c r="E4" i="95" s="1"/>
  <c r="B3" i="95"/>
  <c r="E3" i="95" s="1"/>
  <c r="F3" i="12"/>
  <c r="E3" i="12"/>
  <c r="D3" i="12"/>
  <c r="F7" i="14"/>
  <c r="G7" i="14" s="1"/>
  <c r="F6" i="14"/>
  <c r="F5" i="14"/>
  <c r="G5" i="14" s="1"/>
  <c r="F4" i="14"/>
  <c r="F3" i="14"/>
  <c r="J14" i="1"/>
  <c r="H14" i="1"/>
  <c r="F14" i="1"/>
  <c r="J13" i="1"/>
  <c r="H13" i="1"/>
  <c r="F13" i="1"/>
  <c r="J12" i="1"/>
  <c r="H12" i="1"/>
  <c r="F12" i="1"/>
  <c r="J11" i="1"/>
  <c r="H11" i="1"/>
  <c r="F11" i="1"/>
  <c r="M11" i="1" s="1"/>
  <c r="J10" i="1"/>
  <c r="H10" i="1"/>
  <c r="F10" i="1"/>
  <c r="J9" i="1"/>
  <c r="H9" i="1"/>
  <c r="F9" i="1"/>
  <c r="M9" i="1" s="1"/>
  <c r="J8" i="1"/>
  <c r="H8" i="1"/>
  <c r="F8" i="1"/>
  <c r="M8" i="1" s="1"/>
  <c r="J7" i="1"/>
  <c r="H7" i="1"/>
  <c r="F7" i="1"/>
  <c r="J6" i="1"/>
  <c r="H6" i="1"/>
  <c r="F6" i="1"/>
  <c r="M6" i="1" s="1"/>
  <c r="J5" i="1"/>
  <c r="H5" i="1"/>
  <c r="F5" i="1"/>
  <c r="J4" i="1"/>
  <c r="H4" i="1"/>
  <c r="F4" i="1"/>
  <c r="M4" i="1" s="1"/>
  <c r="J3" i="1"/>
  <c r="H3" i="1"/>
  <c r="F3" i="1"/>
  <c r="D4" i="103"/>
  <c r="D3" i="103"/>
  <c r="G3" i="18"/>
  <c r="F3" i="18"/>
  <c r="E3" i="18"/>
  <c r="B3" i="18"/>
  <c r="F5" i="15"/>
  <c r="E5" i="15"/>
  <c r="F4" i="15"/>
  <c r="F3" i="15"/>
  <c r="E3" i="15"/>
  <c r="F8" i="21"/>
  <c r="F7" i="21"/>
  <c r="F6" i="21"/>
  <c r="F5" i="21"/>
  <c r="F4" i="21"/>
  <c r="F3" i="21"/>
  <c r="I6" i="25"/>
  <c r="I5" i="25"/>
  <c r="I4" i="25"/>
  <c r="I3" i="25"/>
  <c r="K6" i="25"/>
  <c r="G6" i="25"/>
  <c r="C6" i="25"/>
  <c r="K5" i="25"/>
  <c r="G5" i="25"/>
  <c r="C5" i="25"/>
  <c r="K4" i="25"/>
  <c r="G4" i="25"/>
  <c r="C4" i="25"/>
  <c r="K3" i="25"/>
  <c r="G3" i="25"/>
  <c r="C3" i="25"/>
  <c r="B9" i="93"/>
  <c r="E9" i="93" s="1"/>
  <c r="B8" i="93"/>
  <c r="E8" i="93" s="1"/>
  <c r="B7" i="93"/>
  <c r="E7" i="93" s="1"/>
  <c r="B6" i="93"/>
  <c r="E6" i="93" s="1"/>
  <c r="B5" i="93"/>
  <c r="E5" i="93" s="1"/>
  <c r="B4" i="93"/>
  <c r="E4" i="93" s="1"/>
  <c r="B3" i="93"/>
  <c r="E3" i="93" s="1"/>
  <c r="G20" i="13"/>
  <c r="B20" i="13"/>
  <c r="G19" i="13"/>
  <c r="B19" i="13"/>
  <c r="G18" i="13"/>
  <c r="B18" i="13"/>
  <c r="G17" i="13"/>
  <c r="B17" i="13"/>
  <c r="G16" i="13"/>
  <c r="B16" i="13"/>
  <c r="G15" i="13"/>
  <c r="B15" i="13"/>
  <c r="G14" i="13"/>
  <c r="B14" i="13"/>
  <c r="G13" i="13"/>
  <c r="B13" i="13"/>
  <c r="G12" i="13"/>
  <c r="B12" i="13"/>
  <c r="G11" i="13"/>
  <c r="B11" i="13"/>
  <c r="G10" i="13"/>
  <c r="B10" i="13"/>
  <c r="G9" i="13"/>
  <c r="B9" i="13"/>
  <c r="G8" i="13"/>
  <c r="B8" i="13"/>
  <c r="G7" i="13"/>
  <c r="B7" i="13"/>
  <c r="G6" i="13"/>
  <c r="B6" i="13"/>
  <c r="G5" i="13"/>
  <c r="B5" i="13"/>
  <c r="G4" i="13"/>
  <c r="G3" i="13"/>
  <c r="B4" i="13" s="1"/>
  <c r="F3" i="13"/>
  <c r="C70" i="36"/>
  <c r="C69" i="36"/>
  <c r="C65" i="36"/>
  <c r="C64" i="36"/>
  <c r="C60" i="36"/>
  <c r="C59" i="36"/>
  <c r="C58" i="36"/>
  <c r="C56" i="36"/>
  <c r="C55" i="36"/>
  <c r="C54" i="36"/>
  <c r="C52" i="36"/>
  <c r="C51" i="36"/>
  <c r="C50" i="36"/>
  <c r="C46" i="36"/>
  <c r="C45" i="36"/>
  <c r="C44" i="36"/>
  <c r="C40" i="36"/>
  <c r="C39" i="36"/>
  <c r="C35" i="36"/>
  <c r="C34" i="36"/>
  <c r="C33" i="36"/>
  <c r="C32" i="36"/>
  <c r="C28" i="36"/>
  <c r="C27" i="36"/>
  <c r="C26" i="36"/>
  <c r="C24" i="36"/>
  <c r="C23" i="36"/>
  <c r="C22" i="36"/>
  <c r="C20" i="36"/>
  <c r="C19" i="36"/>
  <c r="C18" i="36"/>
  <c r="C14" i="36"/>
  <c r="C13" i="36"/>
  <c r="C11" i="36"/>
  <c r="C10" i="36"/>
  <c r="C8" i="36"/>
  <c r="C7" i="36"/>
  <c r="C5" i="36"/>
  <c r="C4" i="36"/>
  <c r="E52" i="36"/>
  <c r="E3" i="7"/>
  <c r="H6" i="7"/>
  <c r="E6" i="7"/>
  <c r="D6" i="7"/>
  <c r="H5" i="7"/>
  <c r="E5" i="7"/>
  <c r="D5" i="7"/>
  <c r="H4" i="7"/>
  <c r="B4" i="8" s="1"/>
  <c r="E4" i="7"/>
  <c r="D4" i="7"/>
  <c r="H3" i="7"/>
  <c r="D3" i="7"/>
  <c r="B10" i="85"/>
  <c r="B9" i="85"/>
  <c r="B8" i="85"/>
  <c r="B7" i="85"/>
  <c r="B6" i="85"/>
  <c r="B5" i="85"/>
  <c r="B4" i="85"/>
  <c r="B3" i="85"/>
  <c r="B5" i="6"/>
  <c r="F4" i="6"/>
  <c r="B4" i="6"/>
  <c r="F3" i="6"/>
  <c r="B3" i="6"/>
  <c r="D4" i="91"/>
  <c r="B4" i="91"/>
  <c r="E4" i="91" s="1"/>
  <c r="D3" i="91"/>
  <c r="B3" i="91"/>
  <c r="E3" i="91" s="1"/>
  <c r="C9" i="10"/>
  <c r="C8" i="10"/>
  <c r="C7" i="10"/>
  <c r="C6" i="10"/>
  <c r="C5" i="10"/>
  <c r="C4" i="10"/>
  <c r="C3" i="10"/>
  <c r="G6" i="19"/>
  <c r="G5" i="19"/>
  <c r="G4" i="19"/>
  <c r="G3" i="19"/>
  <c r="E4" i="11"/>
  <c r="D4" i="95" s="1"/>
  <c r="B4" i="11"/>
  <c r="D4" i="11" s="1"/>
  <c r="E3" i="11"/>
  <c r="D3" i="95" s="1"/>
  <c r="B3" i="11"/>
  <c r="D3" i="11" s="1"/>
  <c r="D6" i="46"/>
  <c r="D3" i="46"/>
  <c r="D4" i="46"/>
  <c r="D5" i="46"/>
  <c r="B3" i="46"/>
  <c r="B4" i="46"/>
  <c r="B5" i="46"/>
  <c r="B6" i="46"/>
  <c r="E6" i="46"/>
  <c r="E5" i="46"/>
  <c r="E4" i="46"/>
  <c r="E3" i="46"/>
  <c r="E5" i="36"/>
  <c r="E7" i="36"/>
  <c r="E8" i="36"/>
  <c r="E10" i="36"/>
  <c r="E11" i="36"/>
  <c r="E13" i="36"/>
  <c r="E14" i="36"/>
  <c r="E18" i="36"/>
  <c r="E19" i="36"/>
  <c r="E20" i="36"/>
  <c r="E22" i="36"/>
  <c r="E23" i="36"/>
  <c r="E24" i="36"/>
  <c r="E26" i="36"/>
  <c r="E27" i="36"/>
  <c r="E28" i="36"/>
  <c r="E32" i="36"/>
  <c r="E33" i="36"/>
  <c r="E34" i="36"/>
  <c r="E35" i="36"/>
  <c r="E39" i="36"/>
  <c r="E40" i="36"/>
  <c r="E43" i="36"/>
  <c r="E44" i="36"/>
  <c r="E45" i="36"/>
  <c r="E46" i="36"/>
  <c r="E50" i="36"/>
  <c r="E51" i="36"/>
  <c r="E54" i="36"/>
  <c r="E55" i="36"/>
  <c r="E56" i="36"/>
  <c r="E58" i="36"/>
  <c r="E59" i="36"/>
  <c r="E60" i="36"/>
  <c r="E64" i="36"/>
  <c r="E65" i="36"/>
  <c r="E69" i="36"/>
  <c r="E70" i="36"/>
  <c r="E4" i="36"/>
  <c r="C19" i="78"/>
  <c r="C19" i="89"/>
  <c r="C19" i="90"/>
  <c r="Q5" i="69"/>
  <c r="R5" i="69"/>
  <c r="S5" i="69"/>
  <c r="T5" i="69"/>
  <c r="U5" i="69"/>
  <c r="Q5" i="98"/>
  <c r="Q5" i="80"/>
  <c r="Q5" i="83"/>
  <c r="Q5" i="82"/>
  <c r="S5" i="90"/>
  <c r="R5" i="90"/>
  <c r="Q5" i="90"/>
  <c r="R5" i="89"/>
  <c r="S5" i="89"/>
  <c r="Q5" i="89"/>
  <c r="S5" i="78"/>
  <c r="R5" i="78"/>
  <c r="Q5" i="78"/>
  <c r="C4" i="84"/>
  <c r="C5" i="84"/>
  <c r="C6" i="84"/>
  <c r="C7" i="84"/>
  <c r="C8" i="84"/>
  <c r="C9" i="84"/>
  <c r="C10" i="84"/>
  <c r="C11" i="84"/>
  <c r="C12" i="84"/>
  <c r="C13" i="84"/>
  <c r="C3" i="84"/>
  <c r="M3" i="1" l="1"/>
  <c r="B9" i="22"/>
  <c r="D9" i="22" s="1"/>
  <c r="M5" i="1"/>
  <c r="B3" i="22"/>
  <c r="D3" i="22" s="1"/>
  <c r="M7" i="1"/>
  <c r="B4" i="22"/>
  <c r="D4" i="22" s="1"/>
  <c r="M10" i="1"/>
  <c r="B6" i="22"/>
  <c r="D6" i="22" s="1"/>
  <c r="M12" i="1"/>
  <c r="B5" i="22"/>
  <c r="D5" i="22" s="1"/>
  <c r="M13" i="1"/>
  <c r="B7" i="22"/>
  <c r="D7" i="22" s="1"/>
  <c r="M14" i="1"/>
  <c r="B8" i="22"/>
  <c r="D8" i="22" s="1"/>
  <c r="B3" i="24"/>
  <c r="B3" i="8"/>
  <c r="B4" i="24"/>
  <c r="B5" i="8"/>
  <c r="G6" i="14"/>
  <c r="F4" i="13"/>
  <c r="F5" i="13"/>
  <c r="D7" i="93" s="1"/>
  <c r="F6" i="13"/>
  <c r="D5" i="93" s="1"/>
  <c r="F7" i="13"/>
  <c r="F8" i="13"/>
  <c r="E3" i="21" s="1"/>
  <c r="J3" i="25" s="1"/>
  <c r="F9" i="13"/>
  <c r="D8" i="93" s="1"/>
  <c r="F10" i="13"/>
  <c r="E4" i="21" s="1"/>
  <c r="F11" i="13"/>
  <c r="F12" i="13"/>
  <c r="F13" i="13"/>
  <c r="E8" i="21" s="1"/>
  <c r="F14" i="13"/>
  <c r="E7" i="21" s="1"/>
  <c r="F15" i="13"/>
  <c r="F16" i="13"/>
  <c r="F17" i="13"/>
  <c r="F18" i="13"/>
  <c r="F19" i="13"/>
  <c r="F20" i="13"/>
  <c r="G3" i="14"/>
  <c r="C5" i="85"/>
  <c r="F5" i="85" s="1"/>
  <c r="C3" i="85"/>
  <c r="F3" i="85" s="1"/>
  <c r="D3" i="24" l="1"/>
  <c r="D3" i="87"/>
  <c r="D3" i="88"/>
  <c r="G3" i="88" s="1"/>
  <c r="D4" i="8"/>
  <c r="F4" i="8" s="1"/>
  <c r="C5" i="15"/>
  <c r="D3" i="8"/>
  <c r="F3" i="8" s="1"/>
  <c r="C3" i="15"/>
  <c r="D7" i="14"/>
  <c r="H7" i="14" s="1"/>
  <c r="D3" i="14"/>
  <c r="H3" i="14" s="1"/>
  <c r="B3" i="87" s="1"/>
  <c r="E4" i="15"/>
  <c r="G4" i="14"/>
  <c r="E6" i="21"/>
  <c r="J5" i="25" s="1"/>
  <c r="E5" i="21"/>
  <c r="J4" i="25"/>
  <c r="J6" i="25"/>
  <c r="D6" i="93"/>
  <c r="D9" i="93"/>
  <c r="D4" i="93"/>
  <c r="D3" i="93"/>
  <c r="C4" i="85"/>
  <c r="F4" i="85" s="1"/>
  <c r="D6" i="14" s="1"/>
  <c r="H6" i="14" s="1"/>
  <c r="B4" i="87" s="1"/>
  <c r="C6" i="85"/>
  <c r="F6" i="85" s="1"/>
  <c r="C7" i="85"/>
  <c r="F7" i="85" s="1"/>
  <c r="G6" i="7" s="1"/>
  <c r="C10" i="85"/>
  <c r="F10" i="85" s="1"/>
  <c r="C8" i="85"/>
  <c r="F8" i="85" s="1"/>
  <c r="C9" i="85"/>
  <c r="F9" i="85" s="1"/>
  <c r="D4" i="14" s="1"/>
  <c r="H4" i="14" s="1"/>
  <c r="G3" i="6"/>
  <c r="H3" i="6" s="1"/>
  <c r="B3" i="88" s="1"/>
  <c r="G4" i="7"/>
  <c r="G4" i="6"/>
  <c r="H4" i="6" s="1"/>
  <c r="B4" i="88" s="1"/>
  <c r="G3" i="7"/>
  <c r="D4" i="24" l="1"/>
  <c r="D4" i="87"/>
  <c r="D4" i="88"/>
  <c r="G4" i="88" s="1"/>
  <c r="D5" i="8"/>
  <c r="F5" i="8" s="1"/>
  <c r="G5" i="6"/>
  <c r="H5" i="6" s="1"/>
  <c r="D5" i="14"/>
  <c r="H5" i="14" s="1"/>
  <c r="G5" i="7"/>
  <c r="C3" i="18"/>
  <c r="C4" i="15"/>
  <c r="E8" i="85"/>
  <c r="F6" i="19"/>
  <c r="E4" i="85"/>
  <c r="F4" i="19"/>
  <c r="E10" i="85" l="1"/>
  <c r="E9" i="85"/>
  <c r="E7" i="85"/>
  <c r="F5" i="19"/>
  <c r="E3" i="85"/>
  <c r="F3" i="19"/>
  <c r="E5" i="85"/>
  <c r="E6" i="85" l="1"/>
  <c r="D3" i="18"/>
</calcChain>
</file>

<file path=xl/sharedStrings.xml><?xml version="1.0" encoding="utf-8"?>
<sst xmlns="http://schemas.openxmlformats.org/spreadsheetml/2006/main" count="5929" uniqueCount="1482">
  <si>
    <t>Prioridad</t>
  </si>
  <si>
    <t>Objeto de dominio</t>
  </si>
  <si>
    <t>Requisito de información</t>
  </si>
  <si>
    <t>Datos de muestreo</t>
  </si>
  <si>
    <t>Descripción</t>
  </si>
  <si>
    <t>Administrador Estructura</t>
  </si>
  <si>
    <t>Enlace</t>
  </si>
  <si>
    <t>Objeto de dominio que representa el usuario encargado de coordinar, configurar una Estructura y sus permisos, administra los integrantes (Participantes)</t>
  </si>
  <si>
    <t>Administrador Organización</t>
  </si>
  <si>
    <t>Objeto de dominio que representa el usuario encargado de coordinar todas y cada una de las estructuras de una organización, este a su vez tiene acceso a cada grupo, puede configurarlo y también los permisos del mismo, también está en capacidad de administrar los integrantes (Participantes)</t>
  </si>
  <si>
    <t>Agenda</t>
  </si>
  <si>
    <t>Objeto de dominio que pertenece a un grupo y en él se verán representados todos los eventos pertenecientes a cada grupo</t>
  </si>
  <si>
    <t>Causa Reporte</t>
  </si>
  <si>
    <t>Objeto de dominio que define la causa por la cual un usuario considera un comentario/publicación/mensaje inapropiado, dado a que infringe las normas establecidas por la comunidad</t>
  </si>
  <si>
    <t>Chat</t>
  </si>
  <si>
    <t>Objeto de dominio perteneciente a un grupo, el cual es usado para interactuar entre los diferentes participantes para enviar mensajes o para reaccionar a los mismos</t>
  </si>
  <si>
    <t>Comentario</t>
  </si>
  <si>
    <t>Objeto de dominio que referencia una apreciación realizada por un usuario a una publicación u otro comentario</t>
  </si>
  <si>
    <t>Estado</t>
  </si>
  <si>
    <t>Objeto de dominio encargado de permitir dar a saber en qué estado se encuentra un objeto</t>
  </si>
  <si>
    <t>Estructura</t>
  </si>
  <si>
    <t xml:space="preserve">Objeto de dominio representante de la primer subdivisión de la organización, y secuencialmente puede tener más estructuras en sí misma, este cuenta con sus administradores propios </t>
  </si>
  <si>
    <t>Administrador Estructura Encargado</t>
  </si>
  <si>
    <t>Objeto de dominio que está encargado de agrupar todos los administradores que pueden estar asociados a una misma Estructura</t>
  </si>
  <si>
    <t>Evento</t>
  </si>
  <si>
    <t>Entorno de comunicación digital o presencial, por audio o vídeo para los integrantes de un grupo</t>
  </si>
  <si>
    <t xml:space="preserve">Grupo </t>
  </si>
  <si>
    <t>Espacio donde se reúnen usuarios con intereses similares, ya sea académico o laboral</t>
  </si>
  <si>
    <t>Historial Chat Grupo</t>
  </si>
  <si>
    <t>Objeto de dominio principalmente asociado a la funcionalidad del chat en un grupo, encargado de almacenar allí todos los mensajes pertenecientes a dicho chat, con su respectiva información</t>
  </si>
  <si>
    <t>Historial de Lectura</t>
  </si>
  <si>
    <t>Objeto de dominio que hace asociación entre un participante y un chat, en este se podrá registrar todos los datos de lectura de dichos mensajes</t>
  </si>
  <si>
    <t>Mensaje</t>
  </si>
  <si>
    <t>Objeto de comunicación que es enviado por un remitente y leída por un destinatario</t>
  </si>
  <si>
    <t>Organización</t>
  </si>
  <si>
    <t>Entidad padre de todas las diferentes estructuras y posteriormente grupos</t>
  </si>
  <si>
    <t>Administrador Organización Encargado</t>
  </si>
  <si>
    <t>Objeto de dominio que está encargado de agrupar todos los administradores que pueden estar asociados a una misma organización</t>
  </si>
  <si>
    <t>País</t>
  </si>
  <si>
    <t>Objeto de dominio que nos indica el nombre y el identificador del país en cuanto al número telefónico.</t>
  </si>
  <si>
    <t>Participante</t>
  </si>
  <si>
    <t>Es un usuario que participa de un grupo, colabora en el desarrollo del grupo y sus dinámicas, sus permisos están determinados por el coordinador de grupo</t>
  </si>
  <si>
    <t>Participante Grupo</t>
  </si>
  <si>
    <t>Objeto de dominio encargado de asociar un participante con el grupo al que pertenece</t>
  </si>
  <si>
    <t>Persona</t>
  </si>
  <si>
    <t>Objeto de domino encargado del almacenamiento de todos los diferentes datos de los usuarios involucrados, como lo son los administradores y los participantes</t>
  </si>
  <si>
    <t>Publicación</t>
  </si>
  <si>
    <t>Objeto de dominio que representa una obra científica, literaria o artística publicado en la plataforma con fines educativos, informativos, creativos, ETC.</t>
  </si>
  <si>
    <t>Reacción</t>
  </si>
  <si>
    <t>Objeto de dominio realizado por los diferentes integrantes de un grupo sobre una publicación o un mensaje, representando como les pareció dicha publicación o mensaje</t>
  </si>
  <si>
    <t>Reporte Comentario</t>
  </si>
  <si>
    <t>Objeto de dominio que representa el Reporte Comentario que tiene un Comentario. Por ejemplo, en un momento determinado un comentario reportado pudiera ser sancionado y archivado del sistema.</t>
  </si>
  <si>
    <t>Reporte Mensaje</t>
  </si>
  <si>
    <t>Objeto de dominio que representa el Reporte Mensaje que tiene un Mensaje. Por ejemplo, en un momento determinado un mensaje reportado pudiera ser reportado y evaluado por el administrador de estructura el resultado del sistema.</t>
  </si>
  <si>
    <t>Reporte Publicación</t>
  </si>
  <si>
    <t>Objeto de dominio que representa el Reporte Publicación que tiene una publicación. Por ejemplo, en un momento determinado una publicación reportada sea apta para el sistema y permanezca publicada en el sistema.</t>
  </si>
  <si>
    <t>Respuesta Reporte Publicación</t>
  </si>
  <si>
    <t>Objeto de dominio que representa la respuesta que efectuó el administrador frente a un Reporte Publicación.</t>
  </si>
  <si>
    <t>Respuesta Reporte Comentario</t>
  </si>
  <si>
    <t>Objeto de dominio que representa la respuesta que efectuó el administrador frente a un Reporte Comentario.</t>
  </si>
  <si>
    <t>Respuesta Reporte Mensaje</t>
  </si>
  <si>
    <t>Objeto de dominio que representa la respuesta que efectuó el administrador frente a un Reporte Mensaje.</t>
  </si>
  <si>
    <t>Tipo Estado</t>
  </si>
  <si>
    <t>Objeto de dominio encargado de referenciar a que tipo de estado pertenece alguna entidad asociada</t>
  </si>
  <si>
    <t>Tipo Evento</t>
  </si>
  <si>
    <t>Objeto de dominio encargado de describir los diferentes tipos de eventos que pueden estar presentes en la agenda de cada participante grupo</t>
  </si>
  <si>
    <t>Tipo Identificación</t>
  </si>
  <si>
    <t>Objeto de dominio que indica los tipos de identificación que puede tener una Persona</t>
  </si>
  <si>
    <t>Tipo Organización</t>
  </si>
  <si>
    <t>Objeto de dominio en representación de las diferentes organizaciones que pueden requerir del servicio de Uconnect</t>
  </si>
  <si>
    <t>Tipo Reacción</t>
  </si>
  <si>
    <t>Objeto de dominio que nos indica los tipos de reacciones existentes, representando una emoción de acuerdo a como al lector o participante le haya parecido la publicación</t>
  </si>
  <si>
    <t>&lt;- Volver al inicio</t>
  </si>
  <si>
    <t>Modelo Enriquecido</t>
  </si>
  <si>
    <t>Identificador</t>
  </si>
  <si>
    <t>Estado Calculado</t>
  </si>
  <si>
    <t>Relacioandor</t>
  </si>
  <si>
    <t>Activo</t>
  </si>
  <si>
    <t xml:space="preserve">                                                   </t>
  </si>
  <si>
    <t>Objeto de Dominio:</t>
  </si>
  <si>
    <t>Descripción:</t>
  </si>
  <si>
    <t>Datos simulados</t>
  </si>
  <si>
    <t>Atributo</t>
  </si>
  <si>
    <t>Tipo de Dato</t>
  </si>
  <si>
    <t>Longitud mínima</t>
  </si>
  <si>
    <t>Longitud máxima</t>
  </si>
  <si>
    <t>Precisión</t>
  </si>
  <si>
    <t>Rango Inicial</t>
  </si>
  <si>
    <t>Rango Final</t>
  </si>
  <si>
    <t>Formato</t>
  </si>
  <si>
    <t>Valor por defecto</t>
  </si>
  <si>
    <t>Regla especial</t>
  </si>
  <si>
    <t>¿Auto generado?</t>
  </si>
  <si>
    <t>¿Calculado?</t>
  </si>
  <si>
    <t>¿Obligatorio?</t>
  </si>
  <si>
    <t>¿Sensible?</t>
  </si>
  <si>
    <t>¿Identifica al registro?</t>
  </si>
  <si>
    <t>Alfanumérico</t>
  </si>
  <si>
    <t>Formato de un identificador único universal (UUID)</t>
  </si>
  <si>
    <t>-Siempre debe tener 36 caracteres, donde cada uno de ellos puede un dígito o una letra desde la A hasta la F.</t>
  </si>
  <si>
    <t>Si</t>
  </si>
  <si>
    <t>No</t>
  </si>
  <si>
    <t>Atributo que representa el identificador de un Administrador Estructura, asegurando que sea único.</t>
  </si>
  <si>
    <t>Requerido</t>
  </si>
  <si>
    <t>Filtro (Igual)/Listar</t>
  </si>
  <si>
    <t>No requerido</t>
  </si>
  <si>
    <t>persona</t>
  </si>
  <si>
    <t>Atributo que representa los datos personales de un Administrador Estructura.</t>
  </si>
  <si>
    <t>Filtro{identificador,Primer Nombre, Primer Apellido, Numero Identificación}/Listar</t>
  </si>
  <si>
    <t>estado</t>
  </si>
  <si>
    <t>Atributo que representa el estado del administrador.</t>
  </si>
  <si>
    <t>Filtro(Contiene)/Listar</t>
  </si>
  <si>
    <t>Combinaciones únicas</t>
  </si>
  <si>
    <t>Nombre combinación</t>
  </si>
  <si>
    <t>Atributos</t>
  </si>
  <si>
    <t>Información Personal</t>
  </si>
  <si>
    <t>No puede existir previamente otro Administrador Estructura con la misma Persona asociada. A no ser de que la Persona existente  pertenezca al Administrador Estructura enviado para modificar.</t>
  </si>
  <si>
    <t>Responsabilidad</t>
  </si>
  <si>
    <t>Entradas</t>
  </si>
  <si>
    <t>Salida</t>
  </si>
  <si>
    <t>Políticas (Reglas de Negocio)</t>
  </si>
  <si>
    <t>Excepción</t>
  </si>
  <si>
    <t>Parámetro</t>
  </si>
  <si>
    <t>Tipo de dato</t>
  </si>
  <si>
    <t>Política</t>
  </si>
  <si>
    <t>Detalle</t>
  </si>
  <si>
    <t>¿Qué hago?</t>
  </si>
  <si>
    <t>Conceder Permisos</t>
  </si>
  <si>
    <t xml:space="preserve">Permite darle los permisos de administrador a una Persona que cumple con los criterios. 		</t>
  </si>
  <si>
    <t>datosAdministradorEstructura</t>
  </si>
  <si>
    <t>Objeto que contiene los datos base que se necesitan
 para darle los permisos a un Administrador Estructura.</t>
  </si>
  <si>
    <t>No puede existir previamente otro Administrador Estructura con el mismo identificador.</t>
  </si>
  <si>
    <t>Se debe reportar un problema indicando que ya existe otro Administrador Estructura que tiene el mismo identificador</t>
  </si>
  <si>
    <t>Generar otro identificador y reintentar
el proceso, hasta que se garantice que cumpla la politica 1</t>
  </si>
  <si>
    <t>No puede existir previamente otro Administrador Estructura con la misma Persona asociada.</t>
  </si>
  <si>
    <t>Se debe reportar un problema indicando que ya existe otro Administrador Estructura con esa misma Persona</t>
  </si>
  <si>
    <t>Detener el proceso actual.</t>
  </si>
  <si>
    <t>Los datos del nuevo Administrador Estructura deben cumplir con las reglas de tipo de dato, formato, longitud, obligatoriedad, rango y falta de lógica.</t>
  </si>
  <si>
    <t>Se debe reportar un problema indicando que los datos no son válidos, entregando el detalle de cuáles fallaron, por qué y cómo puede remediarse el problema de ser posible.</t>
  </si>
  <si>
    <t xml:space="preserve">Cambiar estado </t>
  </si>
  <si>
    <t>Permite cambiar el Estado de Administrador Estructura existente, ya sea activo o inactivo.</t>
  </si>
  <si>
    <t>Objeto que contiene los datos con los cuales se cambiará el estado del Administrador Estructura deseado.</t>
  </si>
  <si>
    <t> </t>
  </si>
  <si>
    <t>El dato del Administrador Estructura que se desea cambiar de estado debe cumplir con las reglas de tipo de dato, formato, longitud, obligatoriedad, rango y falta de lógica.</t>
  </si>
  <si>
    <t>Tiene que existir previamente un Administrador Estructura con el mismo identificador.</t>
  </si>
  <si>
    <t>Se debe reportar un problema indicando que no existe un Administrador Estructura asociado al identificador recibido.</t>
  </si>
  <si>
    <t>El nuevo estado de Administrador Estructura tiene que ser diferente al estado actual de Administrador Estructura.</t>
  </si>
  <si>
    <t>Se debe reportar un problema indicando que el estado que se intentaba asignar al Administrados Estructura ya lo tenía asignado.</t>
  </si>
  <si>
    <t>Consultar</t>
  </si>
  <si>
    <t>Permite realizar la consulta de los Administradores Estructura que cumplen con un criterio de consulta determinado. Cuando no ingrese parámetros de consulta, lista todos los Administrador Estructura existentes.</t>
  </si>
  <si>
    <t>datosAdministrador Estructura</t>
  </si>
  <si>
    <t>Objeto que contiene los filtros de consulta que servirán para listar los Administradores Estructura.</t>
  </si>
  <si>
    <t xml:space="preserve">Administrador Estructura[]
</t>
  </si>
  <si>
    <t>Contendrá todos los Administradores Estructura que cumplen los filtros de consulta recibidos como entrada.</t>
  </si>
  <si>
    <t xml:space="preserve">Eliminar </t>
  </si>
  <si>
    <t>Permite eliminar un Administrador Estructura de forma definitiva</t>
  </si>
  <si>
    <t>indentificadorAdministradorEstructura</t>
  </si>
  <si>
    <t>Identificador del Administrador Estructura que se desea eliminar del sistema.</t>
  </si>
  <si>
    <t>Los datos del Administrador Estructura que se desea eliminar deben cumplir con las reglas de tipo de dato, formato, longitud, obligatoriedad, rango y falta de lógica.</t>
  </si>
  <si>
    <t>Se debe reportar un problema indicando que no existe ningún Administrador Estructura asociado al identificador recibido.</t>
  </si>
  <si>
    <t>El Administrador Estructura que se va a eliminar no puede estar siendo utilizado (relacionado) por un objeto de dominio diferente a Administrador Estructura.</t>
  </si>
  <si>
    <t>Se debe reportar un problema indicando que el Administrador Estructura se encuentra aún relacionado.</t>
  </si>
  <si>
    <t>Obtener Estado Real</t>
  </si>
  <si>
    <t>Permite obtener el estado real de un Administrador Estructura, haciendo las validaciones necesarias para saber que dependencias tiene su estado.</t>
  </si>
  <si>
    <t>Contendrá el estado real del administrador Estructura.</t>
  </si>
  <si>
    <t>Relacionador</t>
  </si>
  <si>
    <t>Siempre debe tener 36 caracteres, donde cada uno de ellos puede un dígito o una letra desde la A hasta la F.</t>
  </si>
  <si>
    <t>Atributo que representa el identificador de un Administrador Organizacion, asegurando que sea único.</t>
  </si>
  <si>
    <t>Atributo que representa los datos personales de un Administrador Organizacion.</t>
  </si>
  <si>
    <t>No puede existir previamente otro Administrador Organizacion con la misma Persona asociada. A no ser de que la Persona existente  pertenezca al Administrador Organizacion enviado para modificar.</t>
  </si>
  <si>
    <t>datosAdministradorOrganizacion</t>
  </si>
  <si>
    <t>Objeto que contiene los datos base que se necesitan
 para darle los permisos a un Administrador Organizacion.</t>
  </si>
  <si>
    <t>No puede existir previamente otro Administrador Organizacion con el mismo identificador.</t>
  </si>
  <si>
    <t>Se debe reportar un problema indicando que ya existe otro Administrador Organizacion que tiene el mismo identificador</t>
  </si>
  <si>
    <t>No puede existir previamente otro Administrador Organizacion con la misma Persona asociada.</t>
  </si>
  <si>
    <t>Se debe reportar un problema indicando que ya existe otro Administrador Organizacion con esa misma Persona</t>
  </si>
  <si>
    <t>Los datos del nuevo Administrador Organizacion deben cumplir con las reglas de tipo de dato, formato, longitud, obligatoriedad, rango y falta de lógica.</t>
  </si>
  <si>
    <t>Permite cambiar el Estado de Administrador Organizacion existente, ya sea activo o inactivo.</t>
  </si>
  <si>
    <t>Objeto que contiene los datos con los cuales se cambiará el estado del Administrador Organizacion deseado.</t>
  </si>
  <si>
    <t>El dato del Administrador Organizacion que se desea cambiar de estado debe cumplir con las reglas de tipo de dato, formato, longitud, obligatoriedad, rango y falta de lógica.</t>
  </si>
  <si>
    <t>Tiene que existir previamente un Administrador Organizacion con el mismo identificador.</t>
  </si>
  <si>
    <t>Se debe reportar un problema indicando que no existe un Administrador Organizacion asociado al identificador recibido.</t>
  </si>
  <si>
    <t>El nuevo estado de Administrador Organizacion tiene que ser diferente al estado actual de Administrador Organizacion.</t>
  </si>
  <si>
    <t>Se debe reportar un problema indicando que el estado que se intentaba asignar al Administrados Organizacion ya lo tenía asignado.</t>
  </si>
  <si>
    <t>Permite realizar la consulta de los Administradores Organizacion que cumplen con un criterio de consulta determinado. Cuando no ingrese parámetros de consulta, lista todos los Administrador Organizacion existentes.</t>
  </si>
  <si>
    <t>datosAdministrador Organizacion</t>
  </si>
  <si>
    <t>Objeto que contiene los filtros de consulta que servirán para listar los Administradores Organizacion.</t>
  </si>
  <si>
    <t xml:space="preserve">Administrador Organizacion[]
</t>
  </si>
  <si>
    <t>Contendrá todos los Administradores Organizacion que cumplen los filtros de consulta recibidos como entrada.</t>
  </si>
  <si>
    <t>Permite eliminar un Administrador Organizacion de forma definitiva</t>
  </si>
  <si>
    <t>indentificadorAdministradorOrganizacion</t>
  </si>
  <si>
    <t>Identificador del Administrador Organizacion que se desea eliminar del sistema.</t>
  </si>
  <si>
    <t>Los datos del Administrador Organizacion que se desea eliminar deben cumplir con las reglas de tipo de dato, formato, longitud, obligatoriedad, rango y falta de lógica.</t>
  </si>
  <si>
    <t>Se debe reportar un problema indicando que no existe ningún Administrador Organizacion asociado al identificador recibido.</t>
  </si>
  <si>
    <t>El Administrador Organizacion que se va a eliminar no puede estar siendo utilizado (relacionado) por un objeto de dominio diferente a Administrador Organizacion.</t>
  </si>
  <si>
    <t>Se debe reportar un problema indicando que el Administrador Organizacion se encuentra aún relacionado.</t>
  </si>
  <si>
    <t>ObtenerEstadoReal</t>
  </si>
  <si>
    <t>Permite obtener el estado real de un Administrador Organizacion, haciendo las validaciones necesarias para saber que dependencias tiene su estado.</t>
  </si>
  <si>
    <t>Contendrá el estado real del administrador Organizacion.</t>
  </si>
  <si>
    <t>Modelo enriquecido</t>
  </si>
  <si>
    <t>Grupo</t>
  </si>
  <si>
    <t xml:space="preserve">Fecha Inicio </t>
  </si>
  <si>
    <t>Fecha Fin</t>
  </si>
  <si>
    <t xml:space="preserve">Estado </t>
  </si>
  <si>
    <t>Estado (Calculable)</t>
  </si>
  <si>
    <t>Matemáticas Especiales 2023-1 Grupo1</t>
  </si>
  <si>
    <t>Antropología 1 2023-1 Grupo3</t>
  </si>
  <si>
    <t>Diseno Orientado a Objetos 2023-1 Grupo1</t>
  </si>
  <si>
    <t>Calculo Integral 1 2022-2 Grupo1</t>
  </si>
  <si>
    <t>Alfanumerico</t>
  </si>
  <si>
    <t>Atributo que representa el identificador de un Administrador Organización, asegurando que sea único.</t>
  </si>
  <si>
    <t>Atributo que contiene la información del grupo al cual se le esta creando un evento</t>
  </si>
  <si>
    <t>Requerido{identificador}</t>
  </si>
  <si>
    <t>Filtro{identificador,Nombre}/Listar</t>
  </si>
  <si>
    <t>Fecha</t>
  </si>
  <si>
    <t>Fecha y  Hora</t>
  </si>
  <si>
    <t xml:space="preserve">Formato de fecha americano MM/DD/YYYY </t>
  </si>
  <si>
    <t>Atributo que contiene la fecha en la cual inicia una agenda</t>
  </si>
  <si>
    <t>Listar</t>
  </si>
  <si>
    <t>SI</t>
  </si>
  <si>
    <t>Atributo que contiene la fecha en la cual finaliza una agenda</t>
  </si>
  <si>
    <t>No requerido/Modificable</t>
  </si>
  <si>
    <t>Atributo que representa el estado de la Agenda.</t>
  </si>
  <si>
    <t>No puede existir previamente otra Agenda con el mismo Grupo.</t>
  </si>
  <si>
    <t>Registrar</t>
  </si>
  <si>
    <t xml:space="preserve">Permite realizar el registro de una Agenda que cumple con los criterios de registro. 		</t>
  </si>
  <si>
    <t>datosAgenda</t>
  </si>
  <si>
    <t>Objeto que contiene los datos base que se necesitan
 para registrar una Agenda.</t>
  </si>
  <si>
    <t>No puede existir previamente otra Agenda con el mismo identificador.</t>
  </si>
  <si>
    <t>Se debe reportar un problema indicando que ya existe otra Agenda que tiene el mismo identificador</t>
  </si>
  <si>
    <t>Generar otro identificador y reintentar
el registro, hasta que se garantice que cumpla la politica 1</t>
  </si>
  <si>
    <t>No puede existir previamente otra Agenda con el mismo grupo.</t>
  </si>
  <si>
    <t>Se debe reportar un problema indicando que ya existe otra Agenda con el mismo Grupo</t>
  </si>
  <si>
    <t>Se debe detener el proceso de registro</t>
  </si>
  <si>
    <t>Los datos de la nueva Agenda deben cumplir con las reglas de tipo de dato, formato, longitud, obligatoriedad, rango y falta de lógica.</t>
  </si>
  <si>
    <t>Modificar fecha Finalizacion</t>
  </si>
  <si>
    <t>Permite modificar la información de una Agenda</t>
  </si>
  <si>
    <t>Objeto que contiene los datos modificables de la Agenda deseado.</t>
  </si>
  <si>
    <t>Tiene que existir previamente una Agenda con el mismo identificador.</t>
  </si>
  <si>
    <t>Se debe reportar un problema indicando que no existe un identificador asociado al recibido</t>
  </si>
  <si>
    <t>Detener el proceso actual</t>
  </si>
  <si>
    <t>No puede existir previamente otra Agenda con el mismo Grupo. A no ser de que el Grupo existente  pertenezca a la Agenda enviada para modificar.</t>
  </si>
  <si>
    <t xml:space="preserve">Se debe reportar al sistema que se encontraron dos Agendas en grupos iguales </t>
  </si>
  <si>
    <t>Los datos de la Agenda que se desea modificar deben cumplir con las reglas de tipo de dato, formato, longitud, obligatoriedad, rango y falta de lógica.</t>
  </si>
  <si>
    <t xml:space="preserve">Se debe reportar un problema indicando que los datos no son válidos, entregando el detalle de cuáles fallaron, por qué y cómo puede remediarse el problema de ser posible.
</t>
  </si>
  <si>
    <t>Consultar Agenda</t>
  </si>
  <si>
    <t>Permite realizar la consulta de las Agendas que cumplan con un criterio de consulta determinado. Cuando no ingrese parámetros de consulta, lista todos las Agendas existentes.</t>
  </si>
  <si>
    <t xml:space="preserve">datosAgenda
</t>
  </si>
  <si>
    <t>Objeto que contiene los filtros de consulta que servirán para listar las Agendas.</t>
  </si>
  <si>
    <t xml:space="preserve">Agenda[]
</t>
  </si>
  <si>
    <t>Contendrá todas las Agendas que cumplen los filtros de consulta recibidos como entrada.</t>
  </si>
  <si>
    <t>Permite cambiar el Estado de una Agenda existente.</t>
  </si>
  <si>
    <t>Objeto que contiene los datos con los cuales se cambiará el estado de la Agenda deseado.</t>
  </si>
  <si>
    <t>Eliminar una Agenda</t>
  </si>
  <si>
    <t>Permite eliminar una Agenda de forma definitiva</t>
  </si>
  <si>
    <t>identificadorAgenda</t>
  </si>
  <si>
    <t>Identificador de la Agenda que se desea eliminar del sistema.</t>
  </si>
  <si>
    <t>Los datos de la Agenda que se desea eliminar deben cumplir con las reglas de tipo de dato, formato, longitud, obligatoriedad, rango y falta de lógica.</t>
  </si>
  <si>
    <t>Se debe reportar un problema indicando que no existe ninguna Agenda asociada al identificador recibido.</t>
  </si>
  <si>
    <t>La Agenda que se va a eliminar no puede estar siendo utilizado (relacionado) por un objeto de dominio diferente a Agenda.</t>
  </si>
  <si>
    <t>Se debe reportar un problema indicando que la Agenda está relacionada a un grupo.</t>
  </si>
  <si>
    <t>Abrir</t>
  </si>
  <si>
    <t>Permite abrir la Agenda que se esté buscando</t>
  </si>
  <si>
    <t xml:space="preserve">identificadorAgenda
</t>
  </si>
  <si>
    <t>Objeto que contiene el identificador de la Agenda que se desea abrir.</t>
  </si>
  <si>
    <t xml:space="preserve">Agenda
</t>
  </si>
  <si>
    <t>Contendrá la Agenda que coincida con el identificador.</t>
  </si>
  <si>
    <t>Permite obtener el estado real de una Agenda, haciendo las validaciones necesarias para saber que dependencias tiene su estado.</t>
  </si>
  <si>
    <t>Contendrá el estado real de la Agenda.</t>
  </si>
  <si>
    <t>Nombre</t>
  </si>
  <si>
    <t>Violencia</t>
  </si>
  <si>
    <t>Spam</t>
  </si>
  <si>
    <t>Desnudo</t>
  </si>
  <si>
    <t>Acoso</t>
  </si>
  <si>
    <t>Terrorismo</t>
  </si>
  <si>
    <t>Fake News</t>
  </si>
  <si>
    <t>Otro</t>
  </si>
  <si>
    <t>Atributo que representa el identificador de una causa por la cual puede haber un reporte, asegurando que sea único.</t>
  </si>
  <si>
    <t>Filtro(igual)/Listar</t>
  </si>
  <si>
    <t>Sólo letras y espacios</t>
  </si>
  <si>
    <t>-Quitar espacios en blanco al inicio y al final.</t>
  </si>
  <si>
    <t>Atributo que representa el nombre de una causa de reporte.</t>
  </si>
  <si>
    <t>Nombre único</t>
  </si>
  <si>
    <t>No es posible tener más de una Causa Reporte con el mismo nombre</t>
  </si>
  <si>
    <t>Consultar Causa Reporte</t>
  </si>
  <si>
    <t>Permite realizar la consulta de las Causa Reporte que cumplen con un criterio de consulta determinado. Cuando no ingrese parámetros de consulta, lista todas las Causa Reporte existentes.</t>
  </si>
  <si>
    <t xml:space="preserve">datosCausaReporte
</t>
  </si>
  <si>
    <t>Objeto que contiene los filtros de consulta que servirán para listar las Causas Reporte.</t>
  </si>
  <si>
    <t xml:space="preserve">Causa Reporte[]
</t>
  </si>
  <si>
    <t>Contendrá todos las Causas Reporte que cumplen los filtros de consulta recibidos como entrada.</t>
  </si>
  <si>
    <t>Inactivo</t>
  </si>
  <si>
    <t>Quitar espacios en blanco al inicio y al final.
-Siempre debe tener 36 caracteres, donde cada uno de ellos puede un dígito o una letra desde la A hasta la F.</t>
  </si>
  <si>
    <t>Cualquier Caracter</t>
  </si>
  <si>
    <t xml:space="preserve">Quitar espacios en blanco al inicio y al final.
</t>
  </si>
  <si>
    <t>Atributo que contiene la informacion del grupo en la cual se encuentra cada chat</t>
  </si>
  <si>
    <t>Filtro{identificador,Estructura,nombre}/Listar</t>
  </si>
  <si>
    <t>Atributo que contiene el estado en el cual se encuentra el chat por defecto es activo pero si se llega a borrar el grupo el chat cambia el campo a inactivo</t>
  </si>
  <si>
    <t>No puede existir previamente otro Chat con el mismo Grupo. A no ser de que el Grupo existente  pertenezca al Chat enviado para modificar.</t>
  </si>
  <si>
    <t>Cambiar estado Chat</t>
  </si>
  <si>
    <t>Permite cambiar el Estado de un Chat existente.</t>
  </si>
  <si>
    <t xml:space="preserve">datosFiltroChat
</t>
  </si>
  <si>
    <t>Objeto que contiene los datos con los cuales se cambiará el estado del Chat deseado.</t>
  </si>
  <si>
    <t>El dato del Chat que se desea cambiar de estado debe cumplir con las reglas de tipo de dato, formato, longitud, obligatoriedad, rango y falta de lógica.</t>
  </si>
  <si>
    <t>Tiene que existir previamente un Chat con el mismo identificador.</t>
  </si>
  <si>
    <t>Se debe reportar un problema indicando que no existe un Chat asociado al identificador recibido.</t>
  </si>
  <si>
    <t>El nuevo estado de Chat tiene que ser diferente al estado actual del Chat.</t>
  </si>
  <si>
    <t>Se debe reportar un problema indicando que el estado que se intentaba asignar al Chat ya lo tenía asignado.</t>
  </si>
  <si>
    <t>Consultar Autor Publicación</t>
  </si>
  <si>
    <t>Permite realizar la consulta de los Chats que cumplen con un criterio de consulta determinado. Cuando no ingrese parámetros de consulta, lista todos los Chats existentes.</t>
  </si>
  <si>
    <t>Objeto que contiene los filtros de consulta que servirán para listar los Chats.</t>
  </si>
  <si>
    <t xml:space="preserve">Chat[]
</t>
  </si>
  <si>
    <t>Contendrá todos los Chats que cumplen los filtros de consulta recibidos como entrada.</t>
  </si>
  <si>
    <t xml:space="preserve">Eliminar un Autor Publicación
</t>
  </si>
  <si>
    <t>Permite eliminar un Chat de forma definitiva</t>
  </si>
  <si>
    <t xml:space="preserve">identificadorChat
</t>
  </si>
  <si>
    <t>Identificador del  Chat que se desea eliminar del sistema.</t>
  </si>
  <si>
    <t>Los datos del Chat que se desea eliminar deben cumplir con las reglas de tipo de dato, formato, longitud, obligatoriedad, rango y falta de lógica.</t>
  </si>
  <si>
    <t>Se debe reportar un problema indicando que no existe ningún Chat asociado al identificador recibido.</t>
  </si>
  <si>
    <t>El Chat que se va a eliminar no puede tener Mensajes.</t>
  </si>
  <si>
    <t>Se debe reportar un problema indicando que el Chat se encuentra aún relacionado con algún Mensaje.</t>
  </si>
  <si>
    <t>Permite obtener el estado real de un Chat, haciendo las validaciones necesarias para saber que dependencias tiene su estado.</t>
  </si>
  <si>
    <t>Contendrá el estado real del Chat.</t>
  </si>
  <si>
    <t>Comentario Padre</t>
  </si>
  <si>
    <t>Contenido</t>
  </si>
  <si>
    <t xml:space="preserve">Autor </t>
  </si>
  <si>
    <t xml:space="preserve">Relacionador </t>
  </si>
  <si>
    <t>Tiene Padre</t>
  </si>
  <si>
    <t>Excelente, quisiera apuntarme en desarrollo de aplicaciones con enfoques modernos!</t>
  </si>
  <si>
    <t>El horario de este semestre me va a matar jajaja 😂😂</t>
  </si>
  <si>
    <t>C Valentina.Llanos3233 - 45234</t>
  </si>
  <si>
    <t>f4csfsvtdn</t>
  </si>
  <si>
    <t>Eliminado por Autor</t>
  </si>
  <si>
    <t>Aributo encargado de referencia la publicación a la cual pertenece determinado comentario.</t>
  </si>
  <si>
    <t>Filtro{identificador,Grupo, Autor}/Listar</t>
  </si>
  <si>
    <t>Atributo que representa el Comentario Padre al que pertenece, puede o no pertenecer a uno.</t>
  </si>
  <si>
    <t>Filtro{Identificador, Publicación, Fecha}/Listar</t>
  </si>
  <si>
    <t>Atributo que representa el nombre de un Estado de un Tipo de Relación Institución.</t>
  </si>
  <si>
    <t>Fecha y hora</t>
  </si>
  <si>
    <t>Formato de fecha americano MM/DD/YYYY HH:MM</t>
  </si>
  <si>
    <t>Siempre debe crearse por defecto con la fecha y horta del instante en que se crea el reporte.</t>
  </si>
  <si>
    <t>Sí</t>
  </si>
  <si>
    <t>Atrinuto que representa le fecha y hora exacta del instante en el que un reporte comentario tiene lugar.</t>
  </si>
  <si>
    <t>Atributo que representa el estado al que hace referencia un Comentario en especifico.</t>
  </si>
  <si>
    <t>Filtro{Nombre}/Listar</t>
  </si>
  <si>
    <t>Atributo que representa un detalle adicional que se deba dar respecto a un Estado de un Tipo de Relación Institución, con el objetivo de que pueda ser comprendido más fácilmente.</t>
  </si>
  <si>
    <t>Autor Comentario</t>
  </si>
  <si>
    <t>No puede existir previamente otro Comentario con el mismo Autor y con la misma Fecha.</t>
  </si>
  <si>
    <t>Autor</t>
  </si>
  <si>
    <t>Comentar</t>
  </si>
  <si>
    <t xml:space="preserve">Permite comentar el Comentario que cumple con los criterios. 		</t>
  </si>
  <si>
    <t>datosComentario</t>
  </si>
  <si>
    <t>Objeto que contiene los datos base que se necesitan
 para poder comentar.</t>
  </si>
  <si>
    <t>No puede existir previamente otro Comentario con el mismo identificador.</t>
  </si>
  <si>
    <t>Se debe reportar un problema indicando que ya existe otro Comentario que tiene el mismo identificador</t>
  </si>
  <si>
    <t>Generar otro identificador y reintentar
el proceso de comentar, hasta que se garantice que cumpla la politica 1</t>
  </si>
  <si>
    <t>Se debe reportar un problema indicando que ya existe otro Comentario asociado con el mismo Autor en la misma Fecha</t>
  </si>
  <si>
    <t>Los datos del nuevo Comentario deben cumplir con las reglas de tipo de dato, formato, longitud, obligatoriedad, rango y falta de lógica.</t>
  </si>
  <si>
    <t>Permite cambiar el Estado de un Comentario existente.</t>
  </si>
  <si>
    <t xml:space="preserve">datosComentario
</t>
  </si>
  <si>
    <t>Objeto que contiene los datos con los cuales se cambiará el estado del Comentario deseado.</t>
  </si>
  <si>
    <t>El dato del Comentario que se desea cambiar de estado debe cumplir con las reglas de tipo de dato, formato, longitud, obligatoriedad, rango y falta de lógica.</t>
  </si>
  <si>
    <t>Tiene que existir previamente un Comentario con el mismo identificador.</t>
  </si>
  <si>
    <t>Se debe reportar un problema indicando que no existe un Comentario asociado al identificador recibido.</t>
  </si>
  <si>
    <t>El nuevo estado de Comentario tiene que ser diferente al estado actual del Comentario.</t>
  </si>
  <si>
    <t>Se debe reportar un problema indicando que el estado que se intentaba asignar al Comentario ya lo tenía asignado.</t>
  </si>
  <si>
    <t>Permite abrir los Comentarios que cumplen con un criterio de consulta determinado.</t>
  </si>
  <si>
    <t>Objeto que contiene los filtros de consulta que servirán para listar los Comentarios.</t>
  </si>
  <si>
    <t xml:space="preserve">Comentario[]
</t>
  </si>
  <si>
    <t>Contendrá todos los Comentario que cumplen los filtros de consulta recibidos como entrada.</t>
  </si>
  <si>
    <t xml:space="preserve">Eliminar
</t>
  </si>
  <si>
    <t>Permite eliminar un Comentario de forma definitiva</t>
  </si>
  <si>
    <t>indentificadorComentario</t>
  </si>
  <si>
    <t>Identificador del  Comentario que se desea eliminar del sistema.</t>
  </si>
  <si>
    <t>Los datos del Comentario que se desea eliminar deben cumplir con las reglas de tipo de dato, formato, longitud, obligatoriedad, rango y falta de lógica.</t>
  </si>
  <si>
    <t>El Comentario que se va a eliminar no puede tener un Comentario Hijo, o un Reporte Comentario</t>
  </si>
  <si>
    <t>Se debe reportar un problema indicando que el Comentario tiene un Comentario Hijo o algún Reporte.</t>
  </si>
  <si>
    <t>El identificador del Participante que desea Eliminar Comentario tiene que ser el mismo identificador del Autor Comentario.</t>
  </si>
  <si>
    <t>Se debe reportar un problema indicando que un Participante que no es el Autor va a eliminar el Comentario.</t>
  </si>
  <si>
    <t>Permite obtener el estado real de un Comentario, haciendo las validaciones necesarias para saber que dependencias tiene su estado.</t>
  </si>
  <si>
    <t>Contendrá el estado real del Comentario.</t>
  </si>
  <si>
    <t>Es un estado que permite indicar que una organización este en operación</t>
  </si>
  <si>
    <t>Es un estado que indica cuando una organización se encuenta inactiva, por ende las operaciones de ésta se encuentran suspendidas</t>
  </si>
  <si>
    <t>d9e1f2</t>
  </si>
  <si>
    <t>Es un estado que permite que una estructura este en operación, para este estar activo es estrictamente necesario que la organización a la que pertenece este activa</t>
  </si>
  <si>
    <t>b4c6e7</t>
  </si>
  <si>
    <t>Es un estado que indica cuando una estructura se encuenta inactiva, por ende las operaciones de ésta se encuentran suspendidas, también puede estar en este si su organización madre se encuentra inactiva</t>
  </si>
  <si>
    <t>8ea9db</t>
  </si>
  <si>
    <t>4472c4</t>
  </si>
  <si>
    <t>Es un estado que permite que un grupo este en operación, para este estar activo es estrictamente necesario que la estructura a la que pertenece este activa</t>
  </si>
  <si>
    <t>Es un estado que indica cuando un grupo se encuenta inactivo, por ende las operaciones de éste se encuentran suspendidas, también puede estar en este si su estructura madre se encuentra inactiva</t>
  </si>
  <si>
    <t>Es un estado que permite el funcionamiento de una chat, no puede estar activo si el grupo al que este pertenece se encuentra inactivo</t>
  </si>
  <si>
    <t>Es un estado que restringe el funcionamiento de una chat, este se puede inactivar sin necesidad de afectar cualquier otra funcionalidad</t>
  </si>
  <si>
    <t>Publicado</t>
  </si>
  <si>
    <t>Estado que indica cuando un comentario se encuentra ya publicado</t>
  </si>
  <si>
    <t>Suspendido</t>
  </si>
  <si>
    <t>Estado que indica que un comentario ya paso por un reporte previo y este fue aceptado por infrigir las normas de la comunidad</t>
  </si>
  <si>
    <t>Estado encargado de indicar cuando el mismo autor del comentario decide eliminarlo</t>
  </si>
  <si>
    <t>Enviado</t>
  </si>
  <si>
    <t>Estado que indica cuando un mensaje se encuentra ya enviado en un grupo con mas participantes</t>
  </si>
  <si>
    <t>Estado que indica que un mensaje ya paso por un reporte previo y este fue aceptado por infrigir las normas de la comunidad dentro del mismo grupo</t>
  </si>
  <si>
    <t xml:space="preserve">Estado encargado de indicar cuando el mismo autor del mensaje decide eliminar este mensaje del grupo al que se realizo </t>
  </si>
  <si>
    <t>Estado que indica cuando una publicación se encuentra ya publicada en un grupo/estructura o en la misma organización</t>
  </si>
  <si>
    <t>Programado</t>
  </si>
  <si>
    <t>Estado que indica cuando un evento esta programado, por ende desde allí ha de aparecer en las diferentes agendas de la organización/estructura/grupo al que pertenece y también a los participantes asociados a dichas entidades</t>
  </si>
  <si>
    <t>Cancelado</t>
  </si>
  <si>
    <t>Estado dado cuando el organizador de dicho evento decide por causas externas prescindir de dicho evento, por ende, cancelandolo así para todas las entidades que hagan referencia a este</t>
  </si>
  <si>
    <t>Realizado</t>
  </si>
  <si>
    <t>Este estado se dará cuando se haya llegado la fecha del evento y en ningún momento dicho evento haya sido cancelado o reprogramado</t>
  </si>
  <si>
    <t>Reprogramado</t>
  </si>
  <si>
    <t>A este estado se llegará cuando el organizador haya tomado la decisión de posponer la fecha de relización de dicho evento</t>
  </si>
  <si>
    <t>Entregado</t>
  </si>
  <si>
    <t>Indica cuando el mensaje ha sido envidado, pero aun se encuentra pendiente de lectura por parte de los demas participantes</t>
  </si>
  <si>
    <t>Leído</t>
  </si>
  <si>
    <t>Estado que indica que actualmente el mensaje al que hace referencia dicho historial, ha sido leído</t>
  </si>
  <si>
    <t xml:space="preserve">Descripción </t>
  </si>
  <si>
    <t>Pendiente</t>
  </si>
  <si>
    <t xml:space="preserve">Estado encargado de indicar cuando un reporte ha sido enviado por parte de un participante, pendiente por su respectiva revisión </t>
  </si>
  <si>
    <t>Penalizado</t>
  </si>
  <si>
    <t>Estado que indica cuando un reporte, después de su respectiva revisión, se considera acertivo e inmediatamente es penalizado el usuario remitente de dicho escrito</t>
  </si>
  <si>
    <t>Anulado</t>
  </si>
  <si>
    <t>Estado que indica cuando un reporte, después de su respectiva revisión, no se considera acertivo, inmediatamente este es anulado</t>
  </si>
  <si>
    <t>Estado encargado de indicar si un Administrador Organización se encuentra operativo</t>
  </si>
  <si>
    <t>Estado encargado de indicar si un Administrador Organización no se encuentra en operación</t>
  </si>
  <si>
    <t>Estado encargado de indicar si un Administrador Organización se encuentra suspendido por algún comportamiento del mismo o una razón válida</t>
  </si>
  <si>
    <t>Estado encargado de indicar si un Administrador Estructura se encuentra operativo</t>
  </si>
  <si>
    <t>Estado encargado de indicar si un Administrador Estructura no se encuentra en operación</t>
  </si>
  <si>
    <t>Estado encargado de indicar si un Administrador Estructura se encuentra suspendido por algún comportamiento del mismo o una razón válida</t>
  </si>
  <si>
    <t>Estado encargado de indicar si un Participante se encuentra operativo</t>
  </si>
  <si>
    <t>Estado encargado de indicar si un Participante no se encuentra en operación</t>
  </si>
  <si>
    <t>Estado encargado de indicar si un Participante se encuentra suspendido por algún comportamiento del mismo o una razón válida</t>
  </si>
  <si>
    <t>Accesible</t>
  </si>
  <si>
    <t>Inaccesible</t>
  </si>
  <si>
    <t xml:space="preserve">Vigente </t>
  </si>
  <si>
    <t>Estado que indica que actualmente la agenda a la que se hace referencia se encuentra en vigencia, no ha sido vencida</t>
  </si>
  <si>
    <t>Caducada</t>
  </si>
  <si>
    <t>Estado que indica que actualmente la agenda a la que se hace referencia no se encuentra en vigencia, ha sido vencida</t>
  </si>
  <si>
    <t>ReporteAceptado</t>
  </si>
  <si>
    <t>Estado que indica que actualmente la Respuesta Reporte Comentario indica que el Reporte Comentario asociado es válido y se deben tomar acciones contra el Comentario</t>
  </si>
  <si>
    <t>ReporteAnulado</t>
  </si>
  <si>
    <t>Estado que indica que actualmente la Respuesta Reporte Comentario indica que el Reporte Comentario asociado es inválido y se debe dejar el comentario como estaba</t>
  </si>
  <si>
    <t>ReportePendiente</t>
  </si>
  <si>
    <t>Estado que indica que actualmente la Respuesta Reporte Comentario indica que el Reporte Comentario asociado está pendiente para su revisión</t>
  </si>
  <si>
    <t>Estado que indica que actualmente la Respuesta Reporte Mensaje indica que el Reporte Mensaje asociado es válido y se deben tomar acciones contra el Mensaje</t>
  </si>
  <si>
    <t>Estado que indica que actualmente la Respuesta Reporte Mensaje indica que el Reporte Mensaje asociado es inválido y se debe dejar el Mensaje como estaba</t>
  </si>
  <si>
    <t>Estado que indica que actualmente la Respuesta Reporte Mensaje indica que el Reporte Mensaje asociado está pendiente para su revisión</t>
  </si>
  <si>
    <t>Estado que indica que actualmente la Respuesta Reporte Publicacion indica que el Reporte Publicacion asociado es válido y se deben tomar acciones contra la Publicacion</t>
  </si>
  <si>
    <t>Estado que indica que actualmente la Respuesta Reporte Publicacion indica que el Reporte Publicacion asociado es inválido y se debe dejar la Publicacion como estaba</t>
  </si>
  <si>
    <t>Estado que indica que actualmente la Respuesta Reporte Publicacion indica que el Reporte Publicacion asociado está pendiente para su revisión</t>
  </si>
  <si>
    <t>-Quitar espacios en blanco al inicio y al final.
-Siempre debe tener 36 caracteres, donde cada uno de ellos puede un dígito o una letra desde la A hasta la F.</t>
  </si>
  <si>
    <t>Atributo que representa el identificador de un Estado para las diferentes entes que hacen referencia a este.</t>
  </si>
  <si>
    <t>Atributo que representa el nombre de un Estado.</t>
  </si>
  <si>
    <t>Atributo que representa la entidad a la que hace referencia dicho Estado.</t>
  </si>
  <si>
    <t>Filtro{Identificador, Nombre}/Listar</t>
  </si>
  <si>
    <t>Cualquier tipo de carácter</t>
  </si>
  <si>
    <t>En caso de que no se registre una descripción se registrará en este atributo el valor del &lt;Nombre&gt;</t>
  </si>
  <si>
    <t>Atributo que representa un detalle adicional que se deba dar respecto a Estado Equipo, con el objetivo de que pueda ser comprendido más fácilmente.</t>
  </si>
  <si>
    <t>No es posible tener más de un Estado con el mismo nombre para el mismo tipo Estado</t>
  </si>
  <si>
    <t>Consultar Estado</t>
  </si>
  <si>
    <t>Permite realizar la consulta de los Estados que cumplen con un criterio de consulta determinado. Cuando no ingrese parámetros de consulta, lista todos los Estados existentes.</t>
  </si>
  <si>
    <t xml:space="preserve">datosEstadoEstado
</t>
  </si>
  <si>
    <t>Objeto que contiene los filtros de consulta que servirán para listar los Estado.</t>
  </si>
  <si>
    <t xml:space="preserve">Estado[]
</t>
  </si>
  <si>
    <t>Contendrá todos los Estados que cumplen los filtros de consulta recibidos como entrada.</t>
  </si>
  <si>
    <t>Estructura Padre</t>
  </si>
  <si>
    <t>Universidad Católica de Oriente</t>
  </si>
  <si>
    <t>Académico</t>
  </si>
  <si>
    <t>Facultad</t>
  </si>
  <si>
    <t>Departamento</t>
  </si>
  <si>
    <t>Ciencias Exactas y Naturales</t>
  </si>
  <si>
    <t>Matemáticas Especiales</t>
  </si>
  <si>
    <t>Teología y Humanística</t>
  </si>
  <si>
    <t>Antropología 1</t>
  </si>
  <si>
    <t>Calculo Integral 1</t>
  </si>
  <si>
    <t>Ingeniería</t>
  </si>
  <si>
    <t>Sistemas</t>
  </si>
  <si>
    <t>Diseno Orientado a Objetos</t>
  </si>
  <si>
    <t>Calculo Integral 2</t>
  </si>
  <si>
    <t>Antropología 2</t>
  </si>
  <si>
    <t>Antropología 3</t>
  </si>
  <si>
    <t>Administrativo</t>
  </si>
  <si>
    <t>Operativo</t>
  </si>
  <si>
    <t>Algoritmos II 1</t>
  </si>
  <si>
    <t>Atributo que representa el identificador de un Tipo de Estado para las diferentes entes que hacen referencia a este.</t>
  </si>
  <si>
    <t>Atributo que representa el identificador de un Estado de un Tipo de Relación Institución, asegurando que sea único.</t>
  </si>
  <si>
    <t>Requerido{identificador,Primer Nombre, Primer Apellido, Numero Identificación}/Modificable{Primer Nombre, Segundo Nombre, Primer Apellido, Segundo Apellido, Numero Identificación,Correo electrónico, teléfono}</t>
  </si>
  <si>
    <t>Atributo que representa el nombre de una Organización.</t>
  </si>
  <si>
    <t xml:space="preserve">Organización </t>
  </si>
  <si>
    <t>Filtro (Contiene)/Listar</t>
  </si>
  <si>
    <t>Atributo que representa el Estado de una Estructura</t>
  </si>
  <si>
    <t>No es posible tener más de una Estructura con el mismo nombre</t>
  </si>
  <si>
    <t>Crear Nueva</t>
  </si>
  <si>
    <t>Permite realizar el registro de una nueva Estructura que cumple con los criterios de registro.</t>
  </si>
  <si>
    <t>datosEstructura</t>
  </si>
  <si>
    <t>Objeto que contiene los datos base que se necesitan
 para crear una Estructura.</t>
  </si>
  <si>
    <t>Los datos de la nueva Estructura deben cumplir con las reglas de tipo de dato, formato, longitud, obligatoriedad, rango y falta de lógica.</t>
  </si>
  <si>
    <t>No puede existir previamente otra Estructura con el mismo identificador.</t>
  </si>
  <si>
    <t>Se debe reportar un problema indicando que ya existe otra Organización que tiene el mismo identificador</t>
  </si>
  <si>
    <t>Se debe reportar un problema indicando que ya existe otra Estructura que tiene el mismo identificador</t>
  </si>
  <si>
    <t>No puede existir previamente otro Estructura con el mismo Nombre y la misma Estructura padre.</t>
  </si>
  <si>
    <t>Se debe reportar un problema indicando que ya existe otra Estructura con ese mismo nombre</t>
  </si>
  <si>
    <t>Cambiar Nombre</t>
  </si>
  <si>
    <t>Permite modificar la información de una Estructura.</t>
  </si>
  <si>
    <t>Objeto que contiene los datos modificables de la Estructuradeseada.</t>
  </si>
  <si>
    <t>Los datos de la Estructura que se desea modificar deben cumplir con las reglas de tipo de dato, formato, longitud, obligatoriedad, rango y falta de lógica.</t>
  </si>
  <si>
    <t>Se debe reportar un problema indicando que no estan correctamente ingresados los datos para la modificación</t>
  </si>
  <si>
    <t>Tiene que existir previamente una Estructura con el mismo identificador.</t>
  </si>
  <si>
    <t>Se debe reportar un problema indicando que no existe una Estructura asociada a dicho identificador</t>
  </si>
  <si>
    <t>No puede existir previamente otra Estructura con el mismo Nombre y la misma Estructura padre. A no ser de que el Nombre y la  Estructura padre existente  pertenezca a la Estructura enviada para modificar.</t>
  </si>
  <si>
    <t>Se debe reportar un problema indicando que existen dos Estructuras con el mismo nombre</t>
  </si>
  <si>
    <t>Permite eliminar una Estructura de forma definitiva</t>
  </si>
  <si>
    <t>Identificador de la Estructura que se desea eliminar del sistema.</t>
  </si>
  <si>
    <t>Los datos de la Estructura que se desea eliminar deben cumplir con las reglas de tipo de dato, formato, longitud, obligatoriedad, rango y falta de lógica.</t>
  </si>
  <si>
    <t>La Estructura que se va a eliminar no puede tener Estructura Hija, o Grupo.</t>
  </si>
  <si>
    <t>La Organización que se va a eliminar no puede tener Estructuras relacionadas.</t>
  </si>
  <si>
    <t>Se debe reportar un problema indicando que la Organización no puede ser eliminada</t>
  </si>
  <si>
    <t xml:space="preserve">Consultar </t>
  </si>
  <si>
    <t>Permite realizar la consulta de las Organizaciones que cumplen con un criterio de consulta determinado. Cuando no ingrese parámetros de consulta, lista todas las Estructuraexistentes.</t>
  </si>
  <si>
    <t>Objeto que contiene los filtros de consulta que servirán para listar las Estructura.</t>
  </si>
  <si>
    <t>Administrador Estructura[]</t>
  </si>
  <si>
    <t>Contendrá todas las Organizaciónes que cumplen los filtros de consulta recibidos como entrada.</t>
  </si>
  <si>
    <t>Cambiar estado</t>
  </si>
  <si>
    <t>Permite cambiar el Estado de una Estructura, ya sea activo o inactivo.</t>
  </si>
  <si>
    <t>identificadorEstructura</t>
  </si>
  <si>
    <t>Objeto que contiene los datos con los cuales se cambiará el estado de la Organización deseada.</t>
  </si>
  <si>
    <t>El dato de la Estructura que se desea cambiar de estado debe cumplir con las reglas de tipo de dato, formato, longitud, obligatoriedad, rango y falta de lógica.</t>
  </si>
  <si>
    <t>La nuevo estado de la Estructura tiene que ser diferente al estado actual de Estructura</t>
  </si>
  <si>
    <t>Se debe reportar un problema indicando que dicho estado ya esta referenciado por la estructura</t>
  </si>
  <si>
    <t>Permite obtener el estado real de una Estructura, haciendo las validaciones necesarias para saber que dependencias tiene su estado.</t>
  </si>
  <si>
    <t>Contendrá el estado real de la Estructura.</t>
  </si>
  <si>
    <t>Estado Calculable</t>
  </si>
  <si>
    <t>Ivan.Jaramillo9803 AdmE</t>
  </si>
  <si>
    <t>Juan.Martinez1111 AdmE</t>
  </si>
  <si>
    <t>Wilder.Sánchez6789 AdmE</t>
  </si>
  <si>
    <t>Atributo que representa el identificador de una Estructura Administrador Estructura, asegurando que sea único.</t>
  </si>
  <si>
    <t>Atributo que contiene la estructura que cada Administrador Estructura se hace cargo</t>
  </si>
  <si>
    <t>Filtro{identificador,Nombre }/Listar</t>
  </si>
  <si>
    <t>Administrador de estructura</t>
  </si>
  <si>
    <t>Atributo contiene al Administrador Estructura</t>
  </si>
  <si>
    <t>No puede existir previamente otro Administrador Estructura Encargado con el Administrador Estructura para la misma Estructura. A no ser de que el Administrador Estructura para la misma Estructura existente  pertenezca a la Estructura Administrador Estructura enviada para modificar.</t>
  </si>
  <si>
    <t>AdministradorEstructura</t>
  </si>
  <si>
    <t>Asignar Estructura</t>
  </si>
  <si>
    <t xml:space="preserve">Permite asignar a un Administrador Estructura a la Estructura que va a moderar. 		</t>
  </si>
  <si>
    <t>datosEstructura Administrador Estructura</t>
  </si>
  <si>
    <t>Objeto que contiene los datos base que se necesitan para registrar un Estructura Administrador Estructura.</t>
  </si>
  <si>
    <t>No puede existir previamente otro Estructura Administrador Estructura con el mismo identificador.</t>
  </si>
  <si>
    <t>Se debe reportar un problema indicando que ya existe otro Administrador Organización que tiene el mismo identificador</t>
  </si>
  <si>
    <t>No puede existir previamente otra Estructura Administrador Estructura con el mismo Administrador Estructura para la misma Estructura.</t>
  </si>
  <si>
    <t>Se debe reportar un problema indicando que ya existe otra Estructura Administrador Estructura con el mismo Administrador para la misma Estructura</t>
  </si>
  <si>
    <t>Los datos de la nueva Estructura Administrador Estructura debe cumplir con las reglas de tipo de dato, formato, longitud, obligatoriedad, rango y falta de lógica.</t>
  </si>
  <si>
    <t>Permite realizar la consulta de las Estructura Administrador Estructura que cumplen con un criterio de consulta determinado. Cuando no ingrese parámetros de consulta, lista todas las Estructura Administrador Estructura existentes.</t>
  </si>
  <si>
    <t xml:space="preserve">datosEstructura AdministradorEstructura
</t>
  </si>
  <si>
    <t>Objeto que contiene los filtros de consulta que servirán para listar los Estructura Administrador Estructura.</t>
  </si>
  <si>
    <t xml:space="preserve">Estructura Administrador Estructura[]
</t>
  </si>
  <si>
    <t>Contendrá todas las Estructura Administrador Estructura que cumplen los filtros de consulta recibidos como entrada.</t>
  </si>
  <si>
    <t xml:space="preserve">Eliminar 
</t>
  </si>
  <si>
    <t>Permite eliminar una Estructura Administrador Estructura de forma definitiva</t>
  </si>
  <si>
    <t>identificadorEstructuraAdministradorEstructura</t>
  </si>
  <si>
    <t>Identificador del  Estructura Administrador Estructura que se desea eliminar del sistema.</t>
  </si>
  <si>
    <t>Los datos del Estructura Administrador Estructura que se desea eliminar deben cumplir con las reglas de tipo de dato, formato, longitud, obligatoriedad, rango y falta de lógica.</t>
  </si>
  <si>
    <t>Tiene que existir previamente un Estructura Administrador Estructura con el mismo identificador.</t>
  </si>
  <si>
    <t>Se debe reportar un problema indicando que no existe ningún Estructura Administrador Estructura asociado al identificador recibido.</t>
  </si>
  <si>
    <t>La Estructura Administrador Estructura que se va a eliminar no puede estar siendo utilizado (relacionado) por un objeto de dominio diferente a Estructura Administrador Estructura.</t>
  </si>
  <si>
    <t>Se debe reportar un problema indicando que la Estructura Administrador Estructura que se va a eliminar está relacionada por un objeto de dominio diferente a Estructura Administrador Estructura.</t>
  </si>
  <si>
    <t>Permite obtener el estado real de una Estructura Administrador Estructura, haciendo las validaciones necesarias para saber que dependencias tiene su estado.</t>
  </si>
  <si>
    <t>Contendrá el estado real de la Estructura Administrador Estructura.</t>
  </si>
  <si>
    <t>Nombre Evento</t>
  </si>
  <si>
    <t>Organizador</t>
  </si>
  <si>
    <t>Lugar</t>
  </si>
  <si>
    <t>Dia del cura</t>
  </si>
  <si>
    <t>Celebración</t>
  </si>
  <si>
    <t>*Texto*</t>
  </si>
  <si>
    <t>Bloque M 404</t>
  </si>
  <si>
    <t>Innovacion</t>
  </si>
  <si>
    <t>Reunión</t>
  </si>
  <si>
    <t>Parque Rionegro</t>
  </si>
  <si>
    <t>Feria matematica</t>
  </si>
  <si>
    <t>Feria</t>
  </si>
  <si>
    <t>ZOOM</t>
  </si>
  <si>
    <t>Charla con el rector</t>
  </si>
  <si>
    <t>Evento Social</t>
  </si>
  <si>
    <t>MEET</t>
  </si>
  <si>
    <t>Cualquier caracter</t>
  </si>
  <si>
    <t>Quitar espacios en blanco al inicio y al final.</t>
  </si>
  <si>
    <t>Atributo que contiene el nombre del evento al cual se esta haciendo referencia</t>
  </si>
  <si>
    <t>Requerido/Modificable</t>
  </si>
  <si>
    <t>Atributo que contiene todo la información perteneciente al Organizador de dicho evento</t>
  </si>
  <si>
    <t>Requerido{identificador, Nombre}</t>
  </si>
  <si>
    <t>Filtro{Identificador,Nombre}/Listar</t>
  </si>
  <si>
    <t>Tipo evento</t>
  </si>
  <si>
    <t xml:space="preserve">Atributo encargado de referenciar el tipo de evento al que va enfocado un evento en especifico </t>
  </si>
  <si>
    <t>Requerido{Nombre}</t>
  </si>
  <si>
    <t xml:space="preserve">Atributo que contiene la descripción del evento, su tipo descrito más explicitamente </t>
  </si>
  <si>
    <t>Atributo encargado de almacenar la fecha en la cual se realizará el evento</t>
  </si>
  <si>
    <t xml:space="preserve">Atributo que contiene el grupo/estructura/organización al cual pertenece un evento en especifico </t>
  </si>
  <si>
    <t>Requerido{Identifiador, Nombre}</t>
  </si>
  <si>
    <t>Filtro{Identificador,Nombre,Estructura}/Listar</t>
  </si>
  <si>
    <t>Atributo que contiene el lugar donde se va a realizar el evento</t>
  </si>
  <si>
    <t xml:space="preserve">Atributo que contiene el estado de un evento por defecto, a la hora de crearse es activo </t>
  </si>
  <si>
    <t>Filtro {Identificador,Nombre}/Listar</t>
  </si>
  <si>
    <t>No puede existir previamente otro Evento con el mismo Nombre y la misma Fecha. A no ser de que el Nombre y Fecha existente  pertenezca al Evento enviado para modificar.</t>
  </si>
  <si>
    <t xml:space="preserve">Crear </t>
  </si>
  <si>
    <t xml:space="preserve">Permite realizar el registro de un Evento que cumple con los criterios de registro. 		</t>
  </si>
  <si>
    <t>datosEvento</t>
  </si>
  <si>
    <t>Objeto que contiene los datos base que se necesitan
 para crear un Evento.</t>
  </si>
  <si>
    <t>No puede existir previamente otro Evento con el mismo identificador.</t>
  </si>
  <si>
    <t>Se debe reportar un problema indicando que ya existe otro Evento que tiene el mismo identificador</t>
  </si>
  <si>
    <t>No puede existir previamente otro Evento con el mismo Nombre y la misma Fecha.</t>
  </si>
  <si>
    <t>Se debe reportar un problema indicando que ya existe otro Evento asociado a ese Nombre y Fecha</t>
  </si>
  <si>
    <t>Los datos del nuevo Evento deben cumplir con las reglas de tipo de dato, formato, longitud, obligatoriedad, rango y falta de lógica.</t>
  </si>
  <si>
    <t>Editar</t>
  </si>
  <si>
    <t>Permite editar cierta información de un Evento</t>
  </si>
  <si>
    <t>Objeto que contiene los datos modificables del Evento deseado.</t>
  </si>
  <si>
    <t>Tiene que existir previamente un Evento con el mismo identificador.</t>
  </si>
  <si>
    <t>Se debe reportar al sistema que se encontraron dos Eventos que tienen el mismo Nombre y Fecha</t>
  </si>
  <si>
    <t>Los datos del Evento que se desea modificar deben cumplir con las reglas de tipo de dato, formato, longitud, obligatoriedad, rango y falta de lógica.</t>
  </si>
  <si>
    <t>Permite cambiar el Estado de un Evento existente.</t>
  </si>
  <si>
    <t xml:space="preserve">datosEvento
</t>
  </si>
  <si>
    <t>Objeto que contiene los datos con los cuales se cambiará el estado del Evento deseado.</t>
  </si>
  <si>
    <t>El dato del Evento que se desea cambiar de estado debe cumplir con las reglas de tipo de dato, formato, longitud, obligatoriedad, rango y falta de lógica.</t>
  </si>
  <si>
    <t>Se debe reportar un problema indicando que no existe un Evento asociado al identificador recibido.</t>
  </si>
  <si>
    <t>El nuevo estado de Evento tiene que ser diferente al estado actual del Evento.</t>
  </si>
  <si>
    <t>Se debe reportar un problema indicando que el estado que se intentaba asignar al Evento ya lo tenía asignado.</t>
  </si>
  <si>
    <t>Permite realizar la consulta de los Eventos que cumplen con un criterio de consulta determinado. Cuando no ingrese parámetros de consulta, lista todos los Eventos existentes.</t>
  </si>
  <si>
    <t>Objeto que contiene los filtros de consulta que servirán para listar los Eventos.</t>
  </si>
  <si>
    <t xml:space="preserve">Evento[]
</t>
  </si>
  <si>
    <t>Contendrá todos los Eventos que cumplen los filtros de consulta recibidos como entrada.</t>
  </si>
  <si>
    <t>Permite eliminar un Evento de forma definitiva</t>
  </si>
  <si>
    <t>identificadorEvento</t>
  </si>
  <si>
    <t>Identificador del  Evento que se desea eliminar del sistema.</t>
  </si>
  <si>
    <t>Los datos del Evento que se desea eliminar deben cumplir con las reglas de tipo de dato, formato, longitud, obligatoriedad, rango y falta de lógica.</t>
  </si>
  <si>
    <t>Se debe reportar un problema indicando que no existe ningún Evento asociado al identificador recibido.</t>
  </si>
  <si>
    <t>El Evento que se va a eliminar no puede estar siendo utilizado (relacionado) por un objeto de dominio diferente a Evento.</t>
  </si>
  <si>
    <t>Se debe reportar un problema indicando que el Evento se encuentra relacionado con otro objetos.</t>
  </si>
  <si>
    <t>Permite obtener el estado real de un Evento, haciendo las validaciones necesarias para saber que dependencias tiene su estado.</t>
  </si>
  <si>
    <t>Contendrá el estado real del Evento.</t>
  </si>
  <si>
    <t>2023-1 Grupo1</t>
  </si>
  <si>
    <t>2023-1 Grupo3</t>
  </si>
  <si>
    <t>2022-2 Grupo1</t>
  </si>
  <si>
    <t>2023-1 Grupo2</t>
  </si>
  <si>
    <t>Ingeniería-Sistemas</t>
  </si>
  <si>
    <t>Ingeniería de Sistemas</t>
  </si>
  <si>
    <t>Atributo que representa el identificador de un Grupo, asegurando que sea único.</t>
  </si>
  <si>
    <t xml:space="preserve">Atributo que contiene la estructura a la cual esta asociada un grupo, por ejemplo puede ser una que se llame DOO, esta nos trae toda la informacion de este curso </t>
  </si>
  <si>
    <t>Requerido{Identificador, Nombre}</t>
  </si>
  <si>
    <t>Atributo que contiene el nombre de cada grupo.</t>
  </si>
  <si>
    <t>Atributo que contiene el estado de cada Grupo, este puede ser activo o inactivo, a su vez este también depende de que tanto la estrucutra como la organización a la que pertenece esten activas.</t>
  </si>
  <si>
    <t>No puede existir previamente otro Grupo con el mismo Nombre dentro de una Estructura. A no ser de que el Nombre dentro de una Estructura. existente  pertenezca al Grupo enviado para modificar.</t>
  </si>
  <si>
    <t>Crear Grupo</t>
  </si>
  <si>
    <t xml:space="preserve">Permite realizar el registro de un Grupo que cumple con los criterios de registro. 		</t>
  </si>
  <si>
    <t>datosGrupo</t>
  </si>
  <si>
    <t>Objeto que contiene los datos base que se necesitan
 para registrar un Grupo.</t>
  </si>
  <si>
    <t>No puede existir previamente otro Grupo con el mismo identificador.</t>
  </si>
  <si>
    <t>Se debe reportar un problema indicando que ya existe otro Grupo que tiene el mismo identificador</t>
  </si>
  <si>
    <t xml:space="preserve">No puede existir previamente otro Grupo con el mismo Nombre dentro de una Estructura. </t>
  </si>
  <si>
    <t>Se debe reportar un problema indicando que ya existe otro Grupo asociado a ese Nombre y Fecha</t>
  </si>
  <si>
    <t>Los datos del nuevo Grupo debe cumplir con las reglas de tipo de dato, formato, longitud, obligatoriedad, rango y falta de lógica.</t>
  </si>
  <si>
    <t>Editar información Grupo</t>
  </si>
  <si>
    <t>Permite modificar la información de un Grupo</t>
  </si>
  <si>
    <t>Objeto que contiene los datos modificables del Grupo deseado.</t>
  </si>
  <si>
    <t>Tiene que existir previamente un Grupo con el mismo identificador.</t>
  </si>
  <si>
    <t>Se debe reportar al sistema que se encontraron dos Grupos que se llaman igual en la misma Estructura</t>
  </si>
  <si>
    <t>Los datos del Grupo que se desea modificar deben cumplir con las reglas de tipo de dato, formato, longitud, obligatoriedad, rango y falta de lógica.</t>
  </si>
  <si>
    <t>Cambiar estado Grupo</t>
  </si>
  <si>
    <t>Permite cambiar el Estado de un Grupo existente.</t>
  </si>
  <si>
    <t xml:space="preserve">datosGrupo
</t>
  </si>
  <si>
    <t>Objeto que contiene los datos con los cuales se cambiará el estado del Grupo deseado.</t>
  </si>
  <si>
    <t>El dato del Grupo que se desea cambiar de estado debe cumplir con las reglas de tipo de dato, formato, longitud, obligatoriedad, rango y falta de lógica.</t>
  </si>
  <si>
    <t>Se debe reportar un problema indicando que no existe un Grupo asociado al identificador recibido.</t>
  </si>
  <si>
    <t>El nuevo estado de Grupo tiene que ser diferente al estado actual de Grupo.</t>
  </si>
  <si>
    <t>Se debe reportar un problema indicando que el estado que se intentaba asignar al Grupo ya lo tenía asignado.</t>
  </si>
  <si>
    <t>Buscar Grupo</t>
  </si>
  <si>
    <t>Permite realizar la consulta de los Grupo que cumplen con un criterio de consulta determinado. Cuando no ingrese parámetros de consulta, lista todos los Grupo existentes.</t>
  </si>
  <si>
    <t xml:space="preserve">datosGrupo
</t>
  </si>
  <si>
    <t>Objeto que contiene los filtros de consulta que servirán para listar los Grupos.</t>
  </si>
  <si>
    <t xml:space="preserve">Grupo[]
</t>
  </si>
  <si>
    <t>Contendrá todos los Grupos que cumplen los filtros de consulta recibidos como entrada.</t>
  </si>
  <si>
    <t xml:space="preserve">Eliminar un Grupo
</t>
  </si>
  <si>
    <t>Permite eliminar un Grupo de forma definitiva</t>
  </si>
  <si>
    <t>identificadorGrupo</t>
  </si>
  <si>
    <t>Identificador del  Grupo que se desea eliminar del sistema.</t>
  </si>
  <si>
    <t>Los datos del Grupo que se desea eliminar deben cumplir con las reglas de tipo de dato, formato, longitud, obligatoriedad, rango y falta de lógica.</t>
  </si>
  <si>
    <t>Se debe reportar un problema indicando que no existe ningún Grupo asociado al identificador recibido.</t>
  </si>
  <si>
    <t>El Grupo que se va a eliminar no puede tener relacionado, Grupo Participante, Chat, Agenda, Publicación.</t>
  </si>
  <si>
    <t>Se debe reportar un problema indicando que el Grupo tiene alguna relación con algún objeto.</t>
  </si>
  <si>
    <t>Permite obtener el estado real de un Grupo, haciendo las validaciones necesarias para saber que dependencias tiene su estado.</t>
  </si>
  <si>
    <t>Contendrá el estado real del Grupo.</t>
  </si>
  <si>
    <t>Fecha Ingreso</t>
  </si>
  <si>
    <t>C Matemáticas Especiales 2023-1 Grupo1</t>
  </si>
  <si>
    <t>C Diseno Orientado a Objetos 2023-1 Grupo1</t>
  </si>
  <si>
    <t>Atributo que representa el identificador de un Historial Chat Grupo asegurando que sea único.</t>
  </si>
  <si>
    <t>Atributo que contiene el Chat el cual está el Historial</t>
  </si>
  <si>
    <t>ParticipanteGrupo</t>
  </si>
  <si>
    <t>Atributo que contiene el Participante que participará en el Historial</t>
  </si>
  <si>
    <t>Fecha y Hora</t>
  </si>
  <si>
    <t xml:space="preserve">Atributo que contiene la fecha en la que participante ha entrado al chat </t>
  </si>
  <si>
    <t>No es posible tener más de un Historial Chat Grupo con el mismo identificador</t>
  </si>
  <si>
    <t>Generar</t>
  </si>
  <si>
    <t>Permite realizar el registro de un Historial Chat Grupo que cumple con los criterios de registro.</t>
  </si>
  <si>
    <t>datosHistorialChatGrupo</t>
  </si>
  <si>
    <t>Objeto que contiene los datos base que se necesitan para registrar un Administrador Estructura.</t>
  </si>
  <si>
    <t>No puede existir previamente otro Historial Chat Grupo con el mismo identificador.</t>
  </si>
  <si>
    <t>Los datos del nuevo Historial Chat Grupo deben cumplir con las reglas de tipo de dato, formato, longitud, obligatoriedad, rango y falta de lógica.</t>
  </si>
  <si>
    <t>No puede existir previamente otro Historial Chat Grupo con el mismo Participante en la misma Fecha.</t>
  </si>
  <si>
    <t>Se debe reportar un problema indicando que existe previamente un Historial Chat Grupo con la misma Fecha.</t>
  </si>
  <si>
    <t>Permite consultar todos los chats buscando la información relacionada con el Historial Chat Grupo, cuando no ingrese parámetros de consulta, lista todos los Historial Chat Grupo mas recientes.</t>
  </si>
  <si>
    <t>datosFiltroHistorialChatGrupo</t>
  </si>
  <si>
    <t>Objeto que contiene los filtros de consulta que servirán para listar los Historiales Chat Grupo.</t>
  </si>
  <si>
    <t>Historial Chat Grupo[]</t>
  </si>
  <si>
    <t>Contendrá todos los Historial Chat Grupo que cumplen los filtros de consulta recibidos como entrada.</t>
  </si>
  <si>
    <t>Contendrá el estado real del Historial Chat Grupo.</t>
  </si>
  <si>
    <t>Eliminar</t>
  </si>
  <si>
    <t>Permite eliminar un Historial Chat Grupo de forma definitiva</t>
  </si>
  <si>
    <t>identificadorHistorialChatGrupo</t>
  </si>
  <si>
    <t>Identificador del Historial Chat Grupo que se desea eliminar del sistema.</t>
  </si>
  <si>
    <t>Los datos del Historial Chat Grupo que se desea eliminar deben cumplir con las reglas de tipo de dato, formato, longitud, obligatoriedad, rango y falta de lógica.</t>
  </si>
  <si>
    <t>Tiene que existir previamente un Historial Chat Grupo con el mismo identificador.</t>
  </si>
  <si>
    <t>El Historial Chat Grupo que se va a eliminar no puede tener relación con otro objeto.</t>
  </si>
  <si>
    <t>Estado Historial de Lectura</t>
  </si>
  <si>
    <t>Atributo que representa el identificador de un Historial Lectura, asegurando que sea único.</t>
  </si>
  <si>
    <t>No Requerido</t>
  </si>
  <si>
    <t xml:space="preserve">Atributo que contiene el grupo donde se encuentra el mensaje </t>
  </si>
  <si>
    <t>Atributo que contiene el Participante que ve el Mensaje</t>
  </si>
  <si>
    <t xml:space="preserve">Atributo que contiene el  mensaje al cual se le va a hacer lectura </t>
  </si>
  <si>
    <t>Atributo que contiene el estado del historial de lectura</t>
  </si>
  <si>
    <t>Atributo que contiene la ultima conexion que se hace en un mensaje o una publicacion</t>
  </si>
  <si>
    <t>No puede existir previamente otro Historial Lectura con el mismo Participante en la misma Fecha.</t>
  </si>
  <si>
    <t xml:space="preserve">Permite realizar el registro de un Historial Lectura que cumple con los criterios de registro. 		</t>
  </si>
  <si>
    <t>datosHistorialLectura</t>
  </si>
  <si>
    <t>Objeto que contiene los datos base que se necesitan
 para generar un Historial de Lectura.</t>
  </si>
  <si>
    <t>No puede existir previamente otro Historial de Lectura con el mismo identificador.</t>
  </si>
  <si>
    <t>Generar otro identificador y reintentar el registro, hasta que se garantice que cumpla la politica 1</t>
  </si>
  <si>
    <t>Se debe reportar un problema indicando que ya existe otro Historial Lectura con el mismo Participante en la misma Fecha</t>
  </si>
  <si>
    <t>Los datos del nuevo Historial Lectura debe cumplir con las reglas de tipo de dato, formato, longitud, obligatoriedad, rango y falta de lógica.</t>
  </si>
  <si>
    <t>Leer Mensaje</t>
  </si>
  <si>
    <t>Permite dar por leído a un Mensaje.</t>
  </si>
  <si>
    <t xml:space="preserve">IdentificadorHistorialLectura
</t>
  </si>
  <si>
    <t>Objeto que contiene los filtros de consulta que servirán para listar los Historial Lectura.</t>
  </si>
  <si>
    <t>Permite obtener el estado real de un Historial Lectura, haciendo las validaciones necesarias para saber que dependencias tiene su estado.</t>
  </si>
  <si>
    <t>Contendrá el estado real del Historial Lectura.</t>
  </si>
  <si>
    <t>Mostrar Información Mensaje</t>
  </si>
  <si>
    <t>Permite realizar la consulta de los Historial Lectura que cumplen con un criterio de consulta determinado. Cuando no ingrese parámetros de consulta, lista todos los Historial Lectura existentes.</t>
  </si>
  <si>
    <t xml:space="preserve">datosHistorialLectura
</t>
  </si>
  <si>
    <t xml:space="preserve">HistorialLectura[]
</t>
  </si>
  <si>
    <t>Contendrá todos los Historial Lectura que cumplen los filtros de consulta recibidos como entrada.</t>
  </si>
  <si>
    <t>Hola</t>
  </si>
  <si>
    <t>Profe una pregunta</t>
  </si>
  <si>
    <t>Donde envio la asistencia</t>
  </si>
  <si>
    <t>Grndisímo hijo de puta OJALÁ SE LE MUERA LA MAMÁ</t>
  </si>
  <si>
    <t>Clave Netflix: 123laColmenaExpress</t>
  </si>
  <si>
    <t>Atributo que representa el identificador de un Mensaje, asegurando que sea único.</t>
  </si>
  <si>
    <t>Cualquier tipo de caracter</t>
  </si>
  <si>
    <t xml:space="preserve">Atributo que tiene el contenido de cada mensaje que puede enviar un participante </t>
  </si>
  <si>
    <t xml:space="preserve">Atributo que contiene la fecha exacta en que se envia cada mensaje </t>
  </si>
  <si>
    <t>Filtro(Igual)/Listar</t>
  </si>
  <si>
    <t>Atributo que contiene el Participante que envía el Mensaje</t>
  </si>
  <si>
    <t>Filtro {Participante{identificador,Primer Nombre}}/Listar</t>
  </si>
  <si>
    <t>Atributo que contiene el Chat a que pertenece el Mensaje</t>
  </si>
  <si>
    <t>Filtro{Mensaje{Nombre}}/Listar</t>
  </si>
  <si>
    <t>Atributo que contiene el estado de un mensaje</t>
  </si>
  <si>
    <t>No puede existir previamente otro Mensaje con el mismo Autor y con la misma Fecha.</t>
  </si>
  <si>
    <t>Enviar</t>
  </si>
  <si>
    <t xml:space="preserve">Permite realizar el registro de un Mensaje que cumple con los criterios de registro. 		</t>
  </si>
  <si>
    <t>datosMensaje</t>
  </si>
  <si>
    <t>Objeto que contiene los datos base que se necesitan
 para enviar un mensaje.</t>
  </si>
  <si>
    <t>No puede existir previamente otro Mensaje con el mismo identificador.</t>
  </si>
  <si>
    <t>Se debe reportar un problema indicando que ya existe otro Mensaje que tiene el mismo identificador</t>
  </si>
  <si>
    <t xml:space="preserve">Se debe reportar un problema indicando que ya existe otro Mensaje asociado a ese Autor en la misma Fecha
</t>
  </si>
  <si>
    <t>Los datos del nuevo Mensaje debe cumplir con las reglas de tipo de dato, formato, longitud, obligatoriedad, rango y falta de lógica.</t>
  </si>
  <si>
    <t>Permite cambiar el Estado de un Mensaje existente.</t>
  </si>
  <si>
    <t xml:space="preserve">datosFiltroMensaje
</t>
  </si>
  <si>
    <t>Objeto que contiene los datos con los cuales se cambiará el estado del Mensaje deseado.</t>
  </si>
  <si>
    <t>El dato del Mensaje que se desea cambiar de estado debe cumplir con las reglas de tipo de dato, formato, longitud, obligatoriedad, rango y falta de lógica.</t>
  </si>
  <si>
    <t>Tiene que existir previamente un Mensaje con el mismo identificador.</t>
  </si>
  <si>
    <t>Se debe reportar un problema indicando que no existe un Mensaje asociado al identificador recibido.</t>
  </si>
  <si>
    <t>El nuevo estado de Mensaje tiene que ser diferente al estado actual del Mensaje.</t>
  </si>
  <si>
    <t>Se debe reportar un problema indicando que el estado que se intentaba asignar al Mensaje ya lo tenía asignado.</t>
  </si>
  <si>
    <t>Cargar</t>
  </si>
  <si>
    <t>Permite realizar la consulta de los Mensajes que cumplen con un criterio de consulta determinado. Cuando no ingrese parámetros de consulta, lista todos los Mensaje existentes.</t>
  </si>
  <si>
    <t xml:space="preserve">datosMensaje
</t>
  </si>
  <si>
    <t>Objeto que contiene los filtros de consulta que servirán para listar los Mensajes.</t>
  </si>
  <si>
    <t xml:space="preserve">Mensaje[]
</t>
  </si>
  <si>
    <t>Contendrá todos los Mensajes que cumplen los filtros de consulta recibidos como entrada.</t>
  </si>
  <si>
    <t>Permite eliminar un Mensaje de forma definitiva</t>
  </si>
  <si>
    <t>identificadorMensaje</t>
  </si>
  <si>
    <t>Identificador del  Mensaje que se desea eliminar del sistema.</t>
  </si>
  <si>
    <t>Los datos del Mensaje que se desea eliminar deben cumplir con las reglas de tipo de dato, formato, longitud, obligatoriedad, rango y falta de lógica.</t>
  </si>
  <si>
    <t>Se debe reportar un problema indicando que no existe ningún Mensaje asociado al identificador recibido.</t>
  </si>
  <si>
    <t>El Mensaje que se va a eliminar no puede tener un reporte pendiente por resolver.</t>
  </si>
  <si>
    <t>Se debe reportar un problema indicando que el Mensaje sigue asociado a algún reporte.</t>
  </si>
  <si>
    <t> El Identificador del Participante que quiere eliminar el mensaje tiene que ser el mismo identificador que el Autor Mensaje</t>
  </si>
  <si>
    <t>Se debe reportar un problema indicando que el Mensaje se quiere eliminar por alguien que no es el Autor del Mensaje</t>
  </si>
  <si>
    <t>Permite obtener el estado real de un Mensaje, haciendo las validaciones necesarias para saber que dependencias tiene su estado.</t>
  </si>
  <si>
    <t>Contendrá el estado real del Mensaje.</t>
  </si>
  <si>
    <t>Tipo</t>
  </si>
  <si>
    <t>Es una universidad católica colombiana ubicada en Rionegro y perteneciente a la diócesis de Sonsón-Rionegro</t>
  </si>
  <si>
    <t>Atributo que representa un detalle adicional que se deba dar respecto a una Organización, con el objetivo de que pueda ser comprendido más fácilmente su función.</t>
  </si>
  <si>
    <t>Atributo que define el enfoque que tendra alguna organización en especifico</t>
  </si>
  <si>
    <t xml:space="preserve">Atributo que contiene el estado de la organizacion puede ser activa o inactiva, eso lo determina el administrador </t>
  </si>
  <si>
    <t>No es posible tener más de una Organización con el mismo nombre</t>
  </si>
  <si>
    <t>Crear nueva</t>
  </si>
  <si>
    <t xml:space="preserve">Permite realizar la creación de una Organización que cumple con los criterios de registro. 		</t>
  </si>
  <si>
    <t>datosOrganización</t>
  </si>
  <si>
    <t>Objeto que contiene los datos base que se necesitan
 para crear una Organización.</t>
  </si>
  <si>
    <t>Los datos de la nueva Organización deben cumplir con las reglas de tipo de dato, formato, longitud, obligatoriedad, rango y falta de lógica.</t>
  </si>
  <si>
    <t>No puede existir previamente otra Organización con el mismo identificador.</t>
  </si>
  <si>
    <t>No puede existir previamente otra Organización con el mismo Nombre.</t>
  </si>
  <si>
    <t>Se debe reportar un problema indicando que ya existe otra Organización con ese mismo nombre</t>
  </si>
  <si>
    <t>Cambiar nombre</t>
  </si>
  <si>
    <t>Permite modificar el nombre de una Organización.</t>
  </si>
  <si>
    <t>Objeto que contiene el nuevo nombre de la Organizacion deseada.</t>
  </si>
  <si>
    <t>Los datos de la Organización que se desea modificar deben cumplir con las reglas de tipo de dato, formato, longitud, obligatoriedad, rango y falta de lógica.</t>
  </si>
  <si>
    <t>Tiene que existir previamente una Organización con el mismo identificador.</t>
  </si>
  <si>
    <t>Se debe reportar un problema indicando que no existe una Organización asociada a dicho identificador</t>
  </si>
  <si>
    <t>No puede existir previamente otra Organización con el mismo Nombre. A no ser de que el Nombre existente  pertenezca a la Organización enviada para modificar.</t>
  </si>
  <si>
    <t>Se debe reportar un problema indicando que existen dos Organizaciones con el mismo nombre</t>
  </si>
  <si>
    <t>Eliminar Organización</t>
  </si>
  <si>
    <t>Permite eliminar una Organización de forma definitiva</t>
  </si>
  <si>
    <t>identificadorOrganización</t>
  </si>
  <si>
    <t>Identificador de la Organización que se desea eliminar del sistema.</t>
  </si>
  <si>
    <t>Los datos de la Organización que se desea eliminar deben cumplir con las reglas de tipo de dato, formato, longitud, obligatoriedad, rango y falta de lógica.</t>
  </si>
  <si>
    <t>Consultar Organización</t>
  </si>
  <si>
    <t>Permite realizar la consulta de las Organizaciones que cumplen con un criterio de consulta determinado. Cuando no ingrese parámetros de consulta, lista todas las Organizaciones existentes.</t>
  </si>
  <si>
    <t>Objeto que contiene los filtros de consulta que servirán para listar las Organizaciones.</t>
  </si>
  <si>
    <t>Cambiar estado Organización</t>
  </si>
  <si>
    <t>Permite cambiar el Estado de una Organización, ya sea activo o inactivo.</t>
  </si>
  <si>
    <t>El dato del Organización que se desea cambiar de estado debe cumplir con las reglas de tipo de dato, formato, longitud, obligatoriedad, rango y falta de lógica.</t>
  </si>
  <si>
    <t>Tiene que existir previamente un Organización con el mismo identificador.</t>
  </si>
  <si>
    <t>El nuevo estado de Organización tiene que ser diferente al estado actual de Organización</t>
  </si>
  <si>
    <t>Se debe reportar un problema indicando que dicho estado ya esta referenciado por la Organización</t>
  </si>
  <si>
    <t>Wilder.Sánchez6789 AdmO</t>
  </si>
  <si>
    <t>Elkin.Narvaéz2222 AdmO</t>
  </si>
  <si>
    <t>Atributo que representa el identificador de una Organización Administrador Organización, asegurando que sea único.</t>
  </si>
  <si>
    <t>Atributo que contiene la Organización en la que está relacionado a una Organización Administrador Organización</t>
  </si>
  <si>
    <t>Atributo que tiene el Administrador Organización que participa en una Organización Administrador Organización</t>
  </si>
  <si>
    <t>Filtro{identificador,informacion Personal{Primer Nombre, Identificación}}/Listar</t>
  </si>
  <si>
    <t>No puede existir previamente otro Administrador Organización Encargo con el Administrador Organización para la misma Organización. A no ser de que el Administrador Organización para la misma Organización existente  pertenezca a la Organización Administrador Organización enviada para modificar.</t>
  </si>
  <si>
    <t>Asignar Organización</t>
  </si>
  <si>
    <t xml:space="preserve">Permite asignar a un Administrador Organizacion a la Organizacion que va a moderar. 					
			</t>
  </si>
  <si>
    <t>datosOrganizaciónAdministradorOrganización</t>
  </si>
  <si>
    <t>Organizacion Administrador Organizacion</t>
  </si>
  <si>
    <t>Objeto que contiene los datos base que se necesitan para registrar un Organización Administrador Organización.</t>
  </si>
  <si>
    <t>No puede existir previamente otra Organización Administrador Organización con el Administrador Organización para la misma Organización.</t>
  </si>
  <si>
    <t>Se debe reportar un problema indicando que ya existe otra Organización Administrador Organización para la misma Organización</t>
  </si>
  <si>
    <t>Los datos de la nueva Organización Administrador Organización debe cumplir con las reglas de tipo de dato, formato, longitud, obligatoriedad, rango y falta de lógica.</t>
  </si>
  <si>
    <t>Permite realizar la consulta de las Organización Administrador Organización que cumplen con un criterio de consulta determinado. Cuando no ingrese parámetros de consulta, lista todas las Organización Administrador Organización existentes.</t>
  </si>
  <si>
    <t>Objeto que contiene los filtros de consulta que servirán para listar los Organización Administrador Organización.</t>
  </si>
  <si>
    <t>Organización Administrador Organización[]</t>
  </si>
  <si>
    <t>Contendrá todas las Organizaciones Administrador Organización que cumplen los filtros de consulta recibidos como entrada.</t>
  </si>
  <si>
    <t>Permite eliminar una Organización Administrador Organización de forma definitiva</t>
  </si>
  <si>
    <t>identificadorOrganizaciónAdministradorOrganización</t>
  </si>
  <si>
    <t>Identificador de la Organización Administrador Organización que se desea eliminar del sistema.</t>
  </si>
  <si>
    <t>Los datos de la Organización Administrador Organización que se desea eliminar deben cumplir con las reglas de tipo de dato, formato, longitud, obligatoriedad, rango y falta de lógica.</t>
  </si>
  <si>
    <t>Tiene que existir previamente una Organización Administrador Organización con el mismo identificador.</t>
  </si>
  <si>
    <t>Se debe reportar un problema indicando que no existe ningún Organización Administrador Organización asociado al identificador recibido.</t>
  </si>
  <si>
    <t>La Organización Administrador Organización que se va a eliminar no puede estar siendo utilizado (relacionado) por un objeto de dominio diferente a Organización Administrador Organización.</t>
  </si>
  <si>
    <t>Se debe reportar un problema indicando que la Organización Administrador Organización  que se va a eliminar está relacionada por un objeto de dominio diferente a Organización Administrador Organización.</t>
  </si>
  <si>
    <t>Permite obtener el estado real de una Organizacion Administrador Organizacion, haciendo las validaciones necesarias para saber que dependencias tiene su estado.</t>
  </si>
  <si>
    <t>Contendrá el estado real de la Organizacion Administrador Organizacion.</t>
  </si>
  <si>
    <t>Puede Publicar</t>
  </si>
  <si>
    <t>Atributo que contiene la informacion del Grupo en el cual esta el participante</t>
  </si>
  <si>
    <t>Atributo que contiene la informacion personal del participante que se encuentra en el grupo</t>
  </si>
  <si>
    <t>Filtro{Indentificador, Primer Nombre, Primer Apellido,Indentificación}/Listar</t>
  </si>
  <si>
    <t>No es posible tener más de un Participante Grupo con el mismo identificador</t>
  </si>
  <si>
    <t>Asignar Grupo</t>
  </si>
  <si>
    <t xml:space="preserve">Permite realizar el registro de un Participante Grupo que cumple con los criterios de registro. 		</t>
  </si>
  <si>
    <t>datosGrupoParticipante</t>
  </si>
  <si>
    <t>Objeto que contiene los datos base que se necesitan
 para registrar un Participante Grupo.</t>
  </si>
  <si>
    <t>No puede existir previamente otro Participante Grupo con el mismo Participante dentro de un Grupo.</t>
  </si>
  <si>
    <t xml:space="preserve">Se debe reportar un problema indicando que ya existe otro Participante en el mismo Participante Grupo
</t>
  </si>
  <si>
    <t>Los datos del nuevo Participante Grupo debe cumplir con las reglas de tipo de dato, formato, longitud, obligatoriedad, rango y falta de lógica.</t>
  </si>
  <si>
    <t>Permite realizar la consulta de los Grupos Participante que cumplen con un criterio de consulta determinado. Cuando no ingrese parámetros de consulta, lista todos los Grupos Participante existentes.</t>
  </si>
  <si>
    <t xml:space="preserve">datosFiltroGrupoParticipante
</t>
  </si>
  <si>
    <t>Objeto que contiene los filtros de consulta que servirán para listar los Grupos Participante.</t>
  </si>
  <si>
    <t xml:space="preserve">GrupoPartipante[]
</t>
  </si>
  <si>
    <t>Contendrá todos los Grupos Participante que cumplen los filtros de consulta recibidos como entrada.</t>
  </si>
  <si>
    <t>Permite eliminar un Participante Grupo de forma definitiva</t>
  </si>
  <si>
    <t>identificadorGrupoParticipante</t>
  </si>
  <si>
    <t>Identificador del  Participante Grupo que se desea eliminar del sistema.</t>
  </si>
  <si>
    <t>Los datos del Participante Grupo que se desea eliminar deben cumplir con las reglas de tipo de dato, formato, longitud, obligatoriedad, rango y falta de lógica.</t>
  </si>
  <si>
    <t>Tiene que existir previamente un Participante Grupo con el mismo identificador.</t>
  </si>
  <si>
    <t>Se debe reportar un problema indicando que no existe ningún Participante Grupo asociado al identificador recibido.</t>
  </si>
  <si>
    <t>El Participante Grupo que se va a eliminar no puede estar siendo utilizado (relacionado) por un objeto de dominio diferente a Participante Grupo.</t>
  </si>
  <si>
    <t>Se debe reportar un problema indicando que el Participante Grupo tiene alguna relación con algún objeto.</t>
  </si>
  <si>
    <t>Permite obtener el estado real de un Participante Grupo, haciendo las validaciones necesarias para saber que dependencias tiene su estado.</t>
  </si>
  <si>
    <t>Contendrá el estado real de un Participante Grupo.</t>
  </si>
  <si>
    <t>Organizacion</t>
  </si>
  <si>
    <t>Atributo que representa el identificador de un Participante, asegurando que sea único.</t>
  </si>
  <si>
    <t>Filtrar (Igual)/ Listar</t>
  </si>
  <si>
    <t>Atributo que contiene la informacion personal de cada particpante</t>
  </si>
  <si>
    <t>Filtro{identificador,Primer Nombre, Primer Apellido, Numero Identificación}/Listar {}</t>
  </si>
  <si>
    <t>Atributo que muestra el estado que puede tener un participante</t>
  </si>
  <si>
    <t>Requerido/ Modificable</t>
  </si>
  <si>
    <t>Filtrar (Contiene) / Listar</t>
  </si>
  <si>
    <t>No es posible tener más de un Participante con la misma Información Personal</t>
  </si>
  <si>
    <t>Informacion Personal</t>
  </si>
  <si>
    <t xml:space="preserve">Registrar </t>
  </si>
  <si>
    <t xml:space="preserve">Permite realizar el registro de un Participante que cumple con los criterios de registro. 		</t>
  </si>
  <si>
    <t>datosParticipante</t>
  </si>
  <si>
    <t>Objeto que contiene los datos base que se necesitan
 para registrar un Participante.</t>
  </si>
  <si>
    <t>No puede existir previamente otro Participante con el mismo identificador.</t>
  </si>
  <si>
    <t>Se debe reportar un problema indicando que ya existe otro Participante que tiene el mismo identificador</t>
  </si>
  <si>
    <t>No puede existir previamente otro Participante con la misma Información Personal.</t>
  </si>
  <si>
    <t>Se debe reportar un problema indicando que ya existe otro Participante con esa misma información personal</t>
  </si>
  <si>
    <t>Los datos del nuevo Participante deben cumplir con las reglas de tipo de dato, formato, longitud, obligatoriedad, rango y falta de lógica.</t>
  </si>
  <si>
    <t>Permite cambiar el Estado de Participante existente, ya sea activo o inactivo.</t>
  </si>
  <si>
    <t>Objeto que contiene los datos con los cuales se cambiará el estado del Participante deseado.</t>
  </si>
  <si>
    <t>El dato del Participante que se desea cambiar de estado debe cumplir con las reglas de tipo de dato, formato, longitud, obligatoriedad, rango y falta de lógica.</t>
  </si>
  <si>
    <t>Tiene que existir previamente un Participante con el mismo identificador.</t>
  </si>
  <si>
    <t>Se debe reportar un problema indicando que no existe un Participante asociado al identificador recibido.</t>
  </si>
  <si>
    <t>El nuevo estado de Participante tiene que ser diferente al estado actual de Participante.</t>
  </si>
  <si>
    <t>Se debe reportar un problema indicando que el estado que se intentaba asignar al Participante ya lo tenía asignado.</t>
  </si>
  <si>
    <t>Permite realizar la consulta de los Participante que cumplen con un criterio de consulta determinado. Cuando no ingrese parámetros de consulta, lista todos los Participante existentes.</t>
  </si>
  <si>
    <t>Objeto que contiene los filtros de consulta que servirán para listar los Participante.</t>
  </si>
  <si>
    <t xml:space="preserve">Participante[]
</t>
  </si>
  <si>
    <t>Permite eliminar un Participante de forma definitiva</t>
  </si>
  <si>
    <t>identificadorParticipante</t>
  </si>
  <si>
    <t>Identificador del Participante que se desea eliminar del sistema.</t>
  </si>
  <si>
    <t>Los datos del Participante que se desea eliminar deben cumplir con las reglas de tipo de dato, formato, longitud, obligatoriedad, rango y falta de lógica.</t>
  </si>
  <si>
    <t>Se debe reportar un problema indicando que no existe ningún Participante asociado al identificador recibido.</t>
  </si>
  <si>
    <t>El Participante que se va a eliminar no puede estar siendo utilizado (relacionado) por un objeto de dominio diferente a Participante.</t>
  </si>
  <si>
    <t>Se debe reportar un problema indicando que el Participante se encuentra aún relacionado.</t>
  </si>
  <si>
    <t>Permite obtener el estado real de un Participante, haciendo las validaciones necesarias para saber que dependencias tiene su estado.</t>
  </si>
  <si>
    <t>Contendrá el estado real de un Participante.</t>
  </si>
  <si>
    <t>Indicador País</t>
  </si>
  <si>
    <t>Colombia</t>
  </si>
  <si>
    <t>España</t>
  </si>
  <si>
    <t>Atributo que representa el identificador de un Pais por la cual puede haber un reporte, asegurando que sea único.</t>
  </si>
  <si>
    <t xml:space="preserve">Filtro (Igual)/ Listar </t>
  </si>
  <si>
    <t>Atributo que representa el nombre de un Pais.</t>
  </si>
  <si>
    <t xml:space="preserve">Filtro (Contiene)/ Listar </t>
  </si>
  <si>
    <t>IndicadorPais</t>
  </si>
  <si>
    <t>Solo números</t>
  </si>
  <si>
    <t>-Quitar espacios en blanco al inicio y al final.
-Debe ir siempre al inicio con un +</t>
  </si>
  <si>
    <t>Atributo que representa un identificador del Pais, representado por un número</t>
  </si>
  <si>
    <t>No es posible tener más de un Pais con el mismo nombre</t>
  </si>
  <si>
    <t>Permite realizar la consulta de los Pais que cumplen con un criterio de consulta determinado. Cuando no ingrese parámetros de consulta, lista todos los Paises existentes.</t>
  </si>
  <si>
    <t>datosPais</t>
  </si>
  <si>
    <t>Pais</t>
  </si>
  <si>
    <t>Objeto que contiene los filtros de consulta que servirán para listar los Paises.</t>
  </si>
  <si>
    <t xml:space="preserve">Pais[]
</t>
  </si>
  <si>
    <t>Contendrá todos los Paises que cumplen los filtros de consulta recibidos como entrada.</t>
  </si>
  <si>
    <t xml:space="preserve">Primer nombre </t>
  </si>
  <si>
    <t>Segunto nombre</t>
  </si>
  <si>
    <t>Primer apellido</t>
  </si>
  <si>
    <t>Segundo apellido</t>
  </si>
  <si>
    <t>Correo electronico</t>
  </si>
  <si>
    <t>Numero identificacion</t>
  </si>
  <si>
    <t>Telefono</t>
  </si>
  <si>
    <t>Jose</t>
  </si>
  <si>
    <t>Alberto</t>
  </si>
  <si>
    <t>Ramirez</t>
  </si>
  <si>
    <t>Perez</t>
  </si>
  <si>
    <t>@uco.net.co</t>
  </si>
  <si>
    <t>Mario</t>
  </si>
  <si>
    <t>Andres</t>
  </si>
  <si>
    <t xml:space="preserve">Gutierrez </t>
  </si>
  <si>
    <t>Lopez</t>
  </si>
  <si>
    <t>Valentina</t>
  </si>
  <si>
    <t>Llanos</t>
  </si>
  <si>
    <t>Quintero</t>
  </si>
  <si>
    <t>Felipe</t>
  </si>
  <si>
    <t>Tejada</t>
  </si>
  <si>
    <t>Garcia</t>
  </si>
  <si>
    <t>Manuel</t>
  </si>
  <si>
    <t>Torres</t>
  </si>
  <si>
    <t>Valeria</t>
  </si>
  <si>
    <t>Nuñez</t>
  </si>
  <si>
    <t>Sara</t>
  </si>
  <si>
    <t>Maria</t>
  </si>
  <si>
    <t>Juan</t>
  </si>
  <si>
    <t>Camilo</t>
  </si>
  <si>
    <t>Ordoñez</t>
  </si>
  <si>
    <t>Castro</t>
  </si>
  <si>
    <t>Ivan</t>
  </si>
  <si>
    <t>Dario</t>
  </si>
  <si>
    <t>Jaramillo</t>
  </si>
  <si>
    <t>Wilder</t>
  </si>
  <si>
    <t>Farid</t>
  </si>
  <si>
    <t>Sánchez</t>
  </si>
  <si>
    <t>Garzón</t>
  </si>
  <si>
    <t>David</t>
  </si>
  <si>
    <t>Martinez</t>
  </si>
  <si>
    <t>Baena</t>
  </si>
  <si>
    <t>Elkin</t>
  </si>
  <si>
    <t>Narvaéz</t>
  </si>
  <si>
    <t>Gómez</t>
  </si>
  <si>
    <t xml:space="preserve">No </t>
  </si>
  <si>
    <t>Atributo que representa el identificador de la  Persona, asegurando que sea único</t>
  </si>
  <si>
    <t>Filtro (Igual)/ Listar</t>
  </si>
  <si>
    <t>Tipo identificacion</t>
  </si>
  <si>
    <t>Atributo que contiene el tipo de identificacion que puede tener una  Persona</t>
  </si>
  <si>
    <t>Filtro (Contiene)/ Listar</t>
  </si>
  <si>
    <t>Número Identificación</t>
  </si>
  <si>
    <t>Numérico</t>
  </si>
  <si>
    <t xml:space="preserve">Atributo que contiene el numero de identificación, dato que representa a cada  Persona como única </t>
  </si>
  <si>
    <t>Primer Nombre</t>
  </si>
  <si>
    <t>Solo letras y espacios</t>
  </si>
  <si>
    <t xml:space="preserve">Atributo que tiene el primer nombre de una  Persona </t>
  </si>
  <si>
    <t>Modificable</t>
  </si>
  <si>
    <t>Segundo Nombre</t>
  </si>
  <si>
    <t>Atributo que tiene el segundo nombre de una  Persona si lo tiene, asi que este campo es opcional</t>
  </si>
  <si>
    <t>Primer Apellido</t>
  </si>
  <si>
    <t xml:space="preserve">Atributo que tiene el primer apellido una de  Persona </t>
  </si>
  <si>
    <t>Segundo Apellido</t>
  </si>
  <si>
    <t>Atributo que tiene el segundo apellido de una  Persona si lo tiene, asi que este campo es opcional</t>
  </si>
  <si>
    <t>Correo Electrónico</t>
  </si>
  <si>
    <t>Todos los caracteres son válidos (RFC), a excepción de
- las letras acentuadas
- los caracteres de control (CTRL + tecla del teclado)
- los espacios
- los signos especiales como ()&lt;&gt;,;:"[]ç%&amp;</t>
  </si>
  <si>
    <t>Atributo que tiene el correo electronico de una  Persona, este campo es único ya que se crea automáticamente con los datos de la  Persona</t>
  </si>
  <si>
    <t>Estados</t>
  </si>
  <si>
    <t>Atributo que representa si una  Persona se encuentra accesible o Inaccesible.</t>
  </si>
  <si>
    <t>No Modificable</t>
  </si>
  <si>
    <t>Filtro (Igual)/ Listar {Nombre}</t>
  </si>
  <si>
    <t>País Teléfono</t>
  </si>
  <si>
    <t>Atributo que contiene el indicador del país donde se encuentre una  Persona</t>
  </si>
  <si>
    <t>Número Teléfono Móvil</t>
  </si>
  <si>
    <t>Sólo Numeros</t>
  </si>
  <si>
    <t xml:space="preserve">Atributo que contiene el número de celular de cada  Persona </t>
  </si>
  <si>
    <t>No puede existir previamente otra  Persona con el mismo Correo Electrónico. A no ser de que la  Persona existente  pertenezca al Correo Electrónico enviado para modificar.</t>
  </si>
  <si>
    <t>Identificación</t>
  </si>
  <si>
    <t>No puede existir previamente otra con la misma Identificación. A no ser de que la Persona existente  pertenezca a la  Persona enviada para modificar.</t>
  </si>
  <si>
    <t xml:space="preserve">Permite realizar el registro de una  Persona que cumple con los criterios de registro. 		</t>
  </si>
  <si>
    <t>datosPersona</t>
  </si>
  <si>
    <t>Objeto que contiene los datos base que se necesitan
 para registrar una  Persona.</t>
  </si>
  <si>
    <t>No puede existir previamente otra Persona con el mismo identificador.</t>
  </si>
  <si>
    <t>Se debe reportar un problema indicando que ya existe otra Persona que tiene el mismo identificador</t>
  </si>
  <si>
    <t>No puede existir previamente otra Persona con la misma Identificación.</t>
  </si>
  <si>
    <t>Se debe reportar un problema indicando que ya existe otro Persona con la misma Identificación</t>
  </si>
  <si>
    <t>No puede existir previamente otra Persona con el mismo Correo Electrónico.</t>
  </si>
  <si>
    <t>Se debe reportar un problema indicando que ya existe otra Persona con el mismo Correo Electrónico.</t>
  </si>
  <si>
    <t>Los datos de la nuevo Persona deben cumplir con las reglas de tipo de dato, formato, longitud, obligatoriedad, rango y falta de lógica.</t>
  </si>
  <si>
    <t>Permite editar los datos de una  Persona</t>
  </si>
  <si>
    <t>Objeto que contiene los datos modificables de la Persona deseada.</t>
  </si>
  <si>
    <t>Tiene que existir previamente una Persona con el mismo identificador.</t>
  </si>
  <si>
    <t>No puede existir previamente otra Persona con la Identificación. A no ser de que la Identificación existente  pertenezca a la Persona enviado para modificar.</t>
  </si>
  <si>
    <t>Se debe reportar al sistema que se encontraron dos informaciones  Personales con una combinación única repetida.</t>
  </si>
  <si>
    <t>No puede existir previamente otra Persona con el mismo Correo Electrónico. A no ser de que el Correo Electrónico existente  pertenezca a la Persona enviado para modificar.</t>
  </si>
  <si>
    <t>Los datos de la Persona que se desea modificar deben cumplir con las reglas de tipo de dato, formato, longitud, obligatoriedad, rango y falta de lógica.</t>
  </si>
  <si>
    <t>Permite cambiar el Estado de Persona existente, ya sea accesible o Inaccesible.</t>
  </si>
  <si>
    <t>Objeto que contiene los datos con los cuales se cambiará el estado de la Persona deseada.</t>
  </si>
  <si>
    <t>El dato de la Persona que se desea cambiar de estado debe cumplir con las reglas de tipo de dato, formato, longitud, obligatoriedad, rango y falta de lógica.</t>
  </si>
  <si>
    <t>Se debe reportar un problema indicando que no existe una Persona asociada al identificador recibido.</t>
  </si>
  <si>
    <t>El nuevo estado de la Persona tiene que ser diferente al estado actual de Persona.</t>
  </si>
  <si>
    <t>Se debe reportar un problema indicando que el estado que se intentaba asignar a la Persona ya lo tenía asignado.</t>
  </si>
  <si>
    <t>Permite realizar la consulta de las Persona que cumplen con un criterio de consulta determinado. Cuando no ingrese parámetros de consulta, lista todas las Persona existentes.</t>
  </si>
  <si>
    <t>Objeto que contiene los filtros de consulta que servirán para listar las Persona.</t>
  </si>
  <si>
    <t>Persona[]</t>
  </si>
  <si>
    <t>Contendrá todas las Personas que cumplen los filtros de consulta recibidos como entrada.</t>
  </si>
  <si>
    <t>Permite eliminar una Persona de forma definitiva</t>
  </si>
  <si>
    <t>IdentificadorPersona</t>
  </si>
  <si>
    <t>Identificador de la Persona que se desea eliminar del sistema.</t>
  </si>
  <si>
    <t>Los datos de la Persona que se desea eliminar deben cumplir con las reglas de tipo de dato, formato, longitud, obligatoriedad, rango y falta de lógica.</t>
  </si>
  <si>
    <t>Se debe reportar un problema indicando que no existe ninguna Persona asociada al identificador recibido.</t>
  </si>
  <si>
    <t>La Persona que se va a eliminar no puede estar siendo utilizado por Participante, Administrador Estructura, y Administrador Organización.</t>
  </si>
  <si>
    <t>Se debe reportar un problema indicando que la Persona se encuentra aún relacionada.</t>
  </si>
  <si>
    <t>Título</t>
  </si>
  <si>
    <t>Fecha Publicacion</t>
  </si>
  <si>
    <t>Semilleros uco Ingeniería sistemas 2023</t>
  </si>
  <si>
    <t>23/10/2023  11:54:00 AM</t>
  </si>
  <si>
    <t xml:space="preserve"> ¡Explora los emocionantes semilleros de la Facultad de Ingeniería en Sistemas de la UCO para el 2023! 
La Facultad de Ingeniería en Sistemas de la Universidad Católica de Oriente se enorgullece en presentar una amplia gama de semilleros emocionantes para el próximo año. Estos semilleros ofrecen una oportunidad única para que los estudiantes de ingeniería en sistemas adquieran habilidades prácticas, desarrollen proyectos innovadores y exploren áreas especializadas de su campo. ¡No te pierdas la oportunidad de crecer y destacar en tu carrera!
* Semillero de Desarrollo de Software: Si eres apasionado por la programación y el desarrollo de aplicaciones, este semillero te permitirá aprender las últimas tecnologías y prácticas de desarrollo de software. 
* Semillero de Seguridad Informática: Si te interesa proteger la información y los sistemas de amenazas cibernéticas.
* Semillero de Inteligencia Artificial: Si deseas explorar el campo de la inteligencia artificial y el aprendizaje automático.
* Semillero de Big Data y Analítica: Si te apasiona trabajar con grandes volúmenes de datos y extraer información valiosa, este semillero te brindará habilidades en análisis de datos, minería de datos y visualización de información. Podrás utilizar herramientas y técnicas para tomar decisiones basadas en datos.
* Semillero de Desarrollo de Videojuegos: Si eres un amante de los videojuegos y quieres explorar el proceso de creación, este semillero te permitirá aprender sobre diseño de juegos, programación de motores gráficos y desarrollo de prototipos. ¡Podrás crear tus propios juegos y dar vida a tus ideas!</t>
  </si>
  <si>
    <t>Horario</t>
  </si>
  <si>
    <t>¡Horario de la materia Cálculo Integral - Grupo 2 - Semestre 2023-1! 
Estimados estudiantes del Grupo 2 de Cálculo Integral para el semestre 2023-1, les compartimos el horario de clases de esta emocionante materia. ¡Asegúrense de anotar estos detalles para no perderse ninguna sesión y aprovechar al máximo su aprendizaje!
Materia: Cálculo Integral
Grupo: 2
Semestre: 2023-1
Horario:
Lunes: 9:00 AM - 11:00 AM
Miércoles: 10:00 AM - 12:00 PM
Aula: Bloque J, salón j2
Recuerden que el horario puede estar sujeto a cambios, por lo que les recomendamos estar atentos a cualquier actualización.</t>
  </si>
  <si>
    <t>Fechas examenes parciales</t>
  </si>
  <si>
    <t xml:space="preserve"> ¡Horarios de Parciales - Facultad de Ingeniería de Sistemas - Semestre 2023-1! 
Estimados estudiantes de la Facultad de Ingeniería de Sistemas, les compartimos los horarios de los parciales de algunas de las materias más importantes para el semestre 2023-1. Tomen nota de estas fechas para estar preparados y planificar su estudio adecuadamente. ¡Les deseamos mucho éxito en sus exámenes!
Materia: Diseño Orientado a Objetos
Fecha: 15 de marzo de 2023
Hora: 5:00PM - 7:00 PM
Materia: Bases de Datos
Fecha: 20 de Marzo de 2023
Hora: 10:00 AM - 12:00 PM
Materia: Matemáticas Especiales
Fecha: 25 de Marzo de 2023
Hora: 6:00 PM - 8:00 PM
Materia: Física de Campos
Fecha: 28 de Marzo de 2023
Hora: 5:00 PM - 7:00 PM
Materia: Ingeniería de Software 1
Parcial: Parcial 2
Fecha: 2 de abril de 2023
Hora: 10:00 AM - 12:00 PM</t>
  </si>
  <si>
    <t xml:space="preserve">Signos en una ecuacion </t>
  </si>
  <si>
    <t>¡Descubre los signos en una ecuación y su importancia en Cálculo Integral! 
Estimados estudiantes del Grupo 2 de Cálculo Integral, en esta publicación queremos destacar la importancia de los signos en una ecuación y cómo afectan nuestros cálculos y soluciones. ¡Sigue leyendo para entender mejor su papel fundamental en esta disciplina!
 Signo positivo (+): El signo positivo indica una cantidad o término que se suma en una ecuación. Representa valores o contribuciones que aumentan el resultado final. Por ejemplo, en la ecuación "2x + 3 = 7", el término "+3" significa que sumamos 3 a la variable "x".
Signo negativo (-): El signo negativo indica una cantidad o término que se resta en una ecuación. Representa valores o contribuciones que disminuyen el resultado final. Siguiendo el ejemplo anterior, si tenemos la ecuación "2x - 3 = 7", el término "-3" significa que restamos 3 a la variable "x".
Signo de multiplicación: El signo de multiplicación indica que dos o más términos deben ser multiplicados entre sí. Por ejemplo, en la ecuación "2x = 3y", el signo de multiplicación (*) entre los términos "2" y "x" indica que estamos multiplicando ambos.
 Signo de división: El signo de división indica que un término se divide por otro. Por ejemplo, en la ecuación "x / 2 = 5", el signo de división (/) muestra que la variable "x" se divide por 2 para obtener el resultado deseado.
Es esencial comprender los signos en una ecuación para interpretar correctamente los problemas matemáticos y llegar a soluciones precisas. Recuerden prestar atención a los signos al realizar operaciones y manipular ecuaciones en el Cálculo Integral.</t>
  </si>
  <si>
    <t>Atributo que representa el identificador de un Estado de una Publicación, asegurando que sea único.</t>
  </si>
  <si>
    <t>Filtro (igual)/ Listar</t>
  </si>
  <si>
    <t>Tútulo</t>
  </si>
  <si>
    <t>Texto</t>
  </si>
  <si>
    <t>Atributo que representa el título de una publicación.</t>
  </si>
  <si>
    <t>Filtro (contiene)/ Listar</t>
  </si>
  <si>
    <t>Atributo que representa el Grupo en el que está relacionado la Publicación.</t>
  </si>
  <si>
    <t>Atributo que contiene el estado de una publicacion, puede ser publicada, penalizada, etc.</t>
  </si>
  <si>
    <t>Filtro (igual)/ Listar {Nombre}</t>
  </si>
  <si>
    <t>Cualquier caracter posible</t>
  </si>
  <si>
    <t>Quitar espacios en blanco al inicio y al final</t>
  </si>
  <si>
    <t>Atributo donde se almacena el contenido textual de una Publicación</t>
  </si>
  <si>
    <t>Autor Publicación</t>
  </si>
  <si>
    <t>Atributo que contiene el Autor Publicación, y es la persona a quien se le informa si un Administrador le cambia el estado a la Publicación</t>
  </si>
  <si>
    <t>Atributo que contiene la fecha en que se publicó dicha Publicación</t>
  </si>
  <si>
    <t>Publicar</t>
  </si>
  <si>
    <t>Permite publicar una Publicación que cumple con los criterios de creación</t>
  </si>
  <si>
    <t>datosPublicación</t>
  </si>
  <si>
    <t>Objeto que contiene los datos base que se necesitan
 para publicar.</t>
  </si>
  <si>
    <t>No puede existir previamente otra Publicación con el mismo identificador.</t>
  </si>
  <si>
    <t>Se debe reportar un problema indicando que ya existe otra Publicación que tiene el mismo identificador</t>
  </si>
  <si>
    <t>Los datos de la nueva Publicación deben cumplir con las reglas de tipo de dato, formato, longitud, obligatoriedad, rango y falta de lógica.</t>
  </si>
  <si>
    <t>Permite cambiar el Estado de Publicación existente, ya sea Publicada, Eliminada por Autor, o Archivada</t>
  </si>
  <si>
    <t>Objeto que contiene los datos con los cuales se cambiará el estado de la Publicación deseada.</t>
  </si>
  <si>
    <t>El dato de la Publicación que se desea cambiar de estado debe cumplir con las reglas de tipo de dato, formato, longitud, obligatoriedad, rango y falta de lógica.</t>
  </si>
  <si>
    <t>Tiene que existir previamente una Publicación con el mismo identificador.</t>
  </si>
  <si>
    <t>Se debe reportar un problema indicando que no existe una Publicación asociado al identificador recibido.</t>
  </si>
  <si>
    <t>El nuevo estado de la Publicación tiene que ser diferente al estado actual de Publicación.</t>
  </si>
  <si>
    <t>Se debe reportar un problema indicando que el estado que se intentaba asignar a la Publicación ya lo tenía asignado.</t>
  </si>
  <si>
    <t>Permite realizar la consulta de las Publicación que cumplen con un criterio de consulta determinado. Cuando no ingrese parámetros de consulta, lista todos los Publicación existentes.</t>
  </si>
  <si>
    <t>Objeto que contiene los filtros de consulta que servirán para listar las Publicación.</t>
  </si>
  <si>
    <t xml:space="preserve">Publicación[]
</t>
  </si>
  <si>
    <t>Contendrá todos las Publicación que cumplen los filtros de consulta recibidos como entrada.</t>
  </si>
  <si>
    <t>Permite eliminar una Publicación de forma definitiva</t>
  </si>
  <si>
    <t>identificadorPublicación</t>
  </si>
  <si>
    <t>Identificador de la Publicación que se desea eliminar del sistema.</t>
  </si>
  <si>
    <t>Los datos del Publicación que se desea eliminar deben cumplir con las reglas de tipo de dato, formato, longitud, obligatoriedad, rango y falta de lógica.</t>
  </si>
  <si>
    <t>Se debe reportar un problema indicando que no existe ninguna Publicación asociada al identificador recibido.</t>
  </si>
  <si>
    <t>La Publicación que se va a eliminar no puede estar relacionada en Comentario, Reporte Publicación.</t>
  </si>
  <si>
    <t>Se debe reportar un problema indicando que el Publicación se encuentra aún relacionada.</t>
  </si>
  <si>
    <t>Permite abrir la Publicación recibiendo un identificador.</t>
  </si>
  <si>
    <t>Objeto que contiene el identificador de la Publicación.</t>
  </si>
  <si>
    <t xml:space="preserve">Publicación
</t>
  </si>
  <si>
    <t>Contendrá la Publicación que está relacionada al identificador pasado por parámetro.</t>
  </si>
  <si>
    <t>Permite obtener el estado real de una Publicación, haciendo las validaciones necesarias para saber que dependencias tiene su estado.</t>
  </si>
  <si>
    <t>Contendrá el estado real de un Publicación.</t>
  </si>
  <si>
    <t>Pulicación</t>
  </si>
  <si>
    <t>Atributo que representa el identificador de una  Reacción, asegurando que sea único.</t>
  </si>
  <si>
    <t>Atributo que trae la Publicación a la que pertenece</t>
  </si>
  <si>
    <t>Filtro {Identificador, Titulo, Autor}/ Listar</t>
  </si>
  <si>
    <t xml:space="preserve">Atributo que contiene el tipo Reacción que se hace, puede ser una cara feliz o cualquier emoji que esté disponible </t>
  </si>
  <si>
    <t xml:space="preserve">Atributo que contiene el Autor que haya reaccionado, ya sea un mensaje o una publicación </t>
  </si>
  <si>
    <t xml:space="preserve">Atributo que contiene la fecha en la cual se hizo la reacción </t>
  </si>
  <si>
    <t>No puede existir previamente otra Reacción con el mismo Participante en la misma Publicación.</t>
  </si>
  <si>
    <t>Reaccionar</t>
  </si>
  <si>
    <t>Permite Agregar una Reacción que cumple con los criterios.</t>
  </si>
  <si>
    <t>datosReacción</t>
  </si>
  <si>
    <t>Objeto que contiene los datos base que se necesitan
 para Agregar Reacción.</t>
  </si>
  <si>
    <t>No puede existir previamente otra Reacción con el mismo identificador.</t>
  </si>
  <si>
    <t>Se debe reportar un problema indicando que ya existe otra Reacción que tiene el mismo identificador</t>
  </si>
  <si>
    <t>Se debe reportar un problema indicando que ya existe otra Reacción con ese misma Participante en la misma Publicación.</t>
  </si>
  <si>
    <t>Los datos del la nueva Reacción deben cumplir con las reglas de tipo de dato, formato, longitud, obligatoriedad, rango y falta de lógica.</t>
  </si>
  <si>
    <t>Permite eliminar una Reacción de forma definitiva</t>
  </si>
  <si>
    <t>IdentificadorReacción</t>
  </si>
  <si>
    <t>Identificador de la Reacción que se desea eliminar del sistema.</t>
  </si>
  <si>
    <t>Los datos de la Reacción que se desea eliminar deben cumplir con las reglas de tipo de dato, formato, longitud, obligatoriedad, rango y falta de lógica.</t>
  </si>
  <si>
    <t>Tiene que existir previamente un Reacción con el mismo identificador.</t>
  </si>
  <si>
    <t>Se debe reportar un problema indicando que no existe ninguna Reacción asociada al identificador recibido.</t>
  </si>
  <si>
    <t>Mostrar</t>
  </si>
  <si>
    <t xml:space="preserve">Permite realizar la consulta de las Reacción que cumplen con un criterio de consulta determinado. Cuando no ingrese parámetros de consulta, lista todos las Reacción existentes.			</t>
  </si>
  <si>
    <t>DatosReacción</t>
  </si>
  <si>
    <t>Objeto que contiene los filtros de consulta que servirán para listar la Reacción.</t>
  </si>
  <si>
    <t>Reacción[]</t>
  </si>
  <si>
    <t>Contendrá todos las Reacción que cumplen los filtros de consulta recibidos como entrada.</t>
  </si>
  <si>
    <t>Permite obtener el estado real de una Reacción, haciendo las validaciones necesarias para saber que dependencias tiene su estado.</t>
  </si>
  <si>
    <t>Contendrá el estado real de una Reacción.</t>
  </si>
  <si>
    <t>Fecha Hora</t>
  </si>
  <si>
    <t>Causa</t>
  </si>
  <si>
    <t>Atributo que representa el identificador de un Reporte Comentario, asegurando que sea único.</t>
  </si>
  <si>
    <t>Atributo que representa el comentario reportado que puede tener un Reporte Comentario.</t>
  </si>
  <si>
    <t>Atributo que representa le fecha y hora exacta del instante en el que un reporte comentario tiene lugar</t>
  </si>
  <si>
    <t>Atributo que representa el participante autor del reporte comentario</t>
  </si>
  <si>
    <t>Atributo que representa la causa que puede tener un reporte</t>
  </si>
  <si>
    <t>Respuesta</t>
  </si>
  <si>
    <t>Atributo que representa un detalle adicional a la respuesta dada a un reporte comentario, con el objetivo de la desición pueda ser comprendida más fácilmente.</t>
  </si>
  <si>
    <t>Siempre debe crearse por defecto con un estado PENDIENTE.</t>
  </si>
  <si>
    <t>Atributo que representa el estado que tiene el reporte.</t>
  </si>
  <si>
    <t>Fecha única</t>
  </si>
  <si>
    <t>No es posible tener más de un reporte con el mismo autor y la misma fecha hora</t>
  </si>
  <si>
    <t>Único reporte</t>
  </si>
  <si>
    <t>No es posible tener más de un reporte con el mismo autor y el mismo comentario reportado</t>
  </si>
  <si>
    <t>Reportar</t>
  </si>
  <si>
    <t>Permite realizar el Reporte Comentario que cumple con los criterios de registro.</t>
  </si>
  <si>
    <t>datosReporteComentario</t>
  </si>
  <si>
    <t>Objeto que contiene los datos base que se necesitan
 para registrar un Reporte Comentario.</t>
  </si>
  <si>
    <t>No puede existir previamente otro Reporte Comentario con el mismo identificador.</t>
  </si>
  <si>
    <t>Se debe reportar un problema indicando que ya existe otro Reporte Comentario que tiene el mismo identificador</t>
  </si>
  <si>
    <t>No puede existir previamente otro Reporte Comentario con la misma Información Personal.</t>
  </si>
  <si>
    <t>Se debe reportar un problema indicando que ya existe otro Reporte Comentario con esa misma información personal</t>
  </si>
  <si>
    <t>Los datos del nuevo Reporte Comentario deben cumplir con las reglas de tipo de dato, formato, longitud, obligatoriedad, rango y falta de lógica.</t>
  </si>
  <si>
    <t>Permite realizar la consulta de los Reporte Comentario que cumplen con un criterio de consulta determinado. Cuando no ingrese parámetros de consulta, lista todos los Reporte Comentario existentes.</t>
  </si>
  <si>
    <t>Objeto que contiene los filtros de consulta que servirán para listar los Reporte Comentario.</t>
  </si>
  <si>
    <t>Reporte Comentario[]</t>
  </si>
  <si>
    <t>Contendrá todos los Reporte Comentario que cumplen los filtros de consulta recibidos como entrada.</t>
  </si>
  <si>
    <t>Cambiar Estado</t>
  </si>
  <si>
    <t>Permite cambiar el Estado de Reporte Comentario existente, ya sea activo o inactivo.</t>
  </si>
  <si>
    <t>Objeto que contiene los datos con los cuales se cambiará el estado del Reporte Comentario deseado.</t>
  </si>
  <si>
    <t>El dato del Reporte Comentario que se desea cambiar de estado debe cumplir con las reglas de tipo de dato, formato, longitud, obligatoriedad, rango y falta de lógica.</t>
  </si>
  <si>
    <t>Tiene que existir previamente un Reporte Comentario con el mismo identificador.</t>
  </si>
  <si>
    <t>Se debe reportar un problema indicando que no existe un Reporte Comentario asociado al identificador recibido.</t>
  </si>
  <si>
    <t>El nuevo estado de Reporte Comentario tiene que ser diferente al estado actual de Reporte Comentario.</t>
  </si>
  <si>
    <t>Se debe reportar un problema indicando que el estado que se intentaba asignar al Reporte Comentario ya lo tenía asignado.</t>
  </si>
  <si>
    <t>Permite obtener el estado real de un Reporte Comentario, haciendo las validaciones necesarias para saber que dependencias tiene su estado.</t>
  </si>
  <si>
    <t>Contendrá el estado real de un Reporte Comentario.</t>
  </si>
  <si>
    <t>Atributo que representa el identificador de un Reporte Mensaje, asegurando que sea único.</t>
  </si>
  <si>
    <t>Atributo que representa el Mensaje reportado que puede tener un Reporte Mensaje.</t>
  </si>
  <si>
    <t>Atrinuto que representa le fecha y hora exacta del instante en el que un reporte tiene lugar</t>
  </si>
  <si>
    <t>Atrinuto que representa el participante autor del reporte Mensaje</t>
  </si>
  <si>
    <t>Atrinuto que representa la causa que puede tener un reporte</t>
  </si>
  <si>
    <t>Atributo que representa un detalle adicional a la respuesta dada a un reporte Mensaje, con el objetivo de la desición pueda ser comprendida más fácilmente.</t>
  </si>
  <si>
    <t>Estado Reporte</t>
  </si>
  <si>
    <t>No es posible tener más de un reporte con el mismo autor y el mismo Mensaje reportado</t>
  </si>
  <si>
    <t xml:space="preserve">Reportar </t>
  </si>
  <si>
    <t>Permite realizar el  Reporte Mensaje que cumple con los criterios de registro.</t>
  </si>
  <si>
    <t>datosReporteMensaje</t>
  </si>
  <si>
    <t>Objeto que contiene los datos base que se necesitan
 para registrar un Reporte Mensaje.</t>
  </si>
  <si>
    <t>No puede existir previamente otro Reporte Mensaje con el mismo identificador.</t>
  </si>
  <si>
    <t>Se debe reportar un problema indicando que ya existe otro Reporte Mensaje que tiene el mismo identificador</t>
  </si>
  <si>
    <t>No puede existir previamente otro Reporte Mensaje con la misma Información Personal.</t>
  </si>
  <si>
    <t>Se debe reportar un problema indicando que ya existe otro Reporte Mensaje con esa misma información personal</t>
  </si>
  <si>
    <t>Los datos del nuevo Reporte Mensaje deben cumplir con las reglas de tipo de dato, formato, longitud, obligatoriedad, rango y falta de lógica.</t>
  </si>
  <si>
    <t>Permite realizar la consulta de los Reporte Mensaje que cumplen con un criterio de consulta determinado. Cuando no ingrese parámetros de consulta, lista todos los Reporte Mensaje existentes.</t>
  </si>
  <si>
    <t>Objeto que contiene los filtros de consulta que servirán para listar los Reporte Mensaje.</t>
  </si>
  <si>
    <t xml:space="preserve">Reporte Mensaje[]
</t>
  </si>
  <si>
    <t>Contendrá todos los Reporte Mensaje que cumplen los filtros de consulta recibidos como entrada.</t>
  </si>
  <si>
    <t>Permite cambiar el Estado de Reporte Mensaje existente, ya sea activo o inactivo.</t>
  </si>
  <si>
    <t>Objeto que contiene los datos con los cuales se cambiará el estado del Reporte Mensaje deseado.</t>
  </si>
  <si>
    <t>El dato del Reporte Mensaje que se desea cambiar de estado debe cumplir con las reglas de tipo de dato, formato, longitud, obligatoriedad, rango y falta de lógica.</t>
  </si>
  <si>
    <t>Tiene que existir previamente un Reporte Mensaje con el mismo identificador.</t>
  </si>
  <si>
    <t>Se debe reportar un problema indicando que no existe un Reporte Mensaje asociado al identificador recibido.</t>
  </si>
  <si>
    <t>El nuevo estado de Reporte Mensaje tiene que ser diferente al estado actual de Reporte Mensaje.</t>
  </si>
  <si>
    <t>Se debe reportar un problema indicando que el estado que se intentaba asignar al Reporte Mensaje ya lo tenía asignado.</t>
  </si>
  <si>
    <t>Permite obtener el estado real de un Reporte Mensaje, haciendo las validaciones necesarias para saber que dependencias tiene su estado.</t>
  </si>
  <si>
    <t>Contendrá el estado real de un Reporte Mensaje.</t>
  </si>
  <si>
    <t>Atributo que representa el identificador de un Reporte Publicación, asegurando que sea único.</t>
  </si>
  <si>
    <t>Atributo que representa la Publicación reportado que puede tener un Reporte Publicación.</t>
  </si>
  <si>
    <t>Siempre debe crearse por defecto con la fecha y hora del instante en que se crea el reporte.</t>
  </si>
  <si>
    <t>Atributo que representa le fecha y hora exacta del instante en el que un reporte tiene lugar</t>
  </si>
  <si>
    <t>Atributo que representa el participante autor del reporte Publicación</t>
  </si>
  <si>
    <t>Respuesta Reporte Publicacion</t>
  </si>
  <si>
    <t>Atributo que representa un detalle adicional a la respuesta dada a un reporte Publicación, con el objetivo de la decisión pueda ser comprendida más fácilmente.</t>
  </si>
  <si>
    <t>No es posible tener más de un reporte con el mismo autor y la misma Publicación reportado</t>
  </si>
  <si>
    <t>Permite realizar el Resporte Publicación que cumple con los criterios de registro.</t>
  </si>
  <si>
    <t>datosReportePublicación</t>
  </si>
  <si>
    <t>Reporte Publicacion</t>
  </si>
  <si>
    <t>Objeto que contiene los datos base que se necesitan
 para registrar un Reporte Publicación.</t>
  </si>
  <si>
    <t>No puede existir previamente otro Reporte Publicación con el mismo identificador.</t>
  </si>
  <si>
    <t>Se debe reportar un problema indicando que ya existe otro Reporte Publicación que tiene el mismo identificador</t>
  </si>
  <si>
    <t>No puede existir previamente otro Reporte con el mismo autor y la misma publicacion.</t>
  </si>
  <si>
    <t>Se debe reportar un problema indicando que ya existe otro Reporte con ese autor en la misma publicacion</t>
  </si>
  <si>
    <t>Los datos del nuevo Reporte Publicación deben cumplir con las reglas de tipo de dato, formato, longitud, obligatoriedad, rango y falta de lógica.</t>
  </si>
  <si>
    <t>Permite realizar la consulta de los Reporte Publicación que cumplen con un criterio de consulta determinado. Cuando no ingrese parámetros de consulta, lista todos los Reporte Publicación existentes.</t>
  </si>
  <si>
    <t>Objeto que contiene los filtros de consulta que servirán para listar los Reporte Publicación.</t>
  </si>
  <si>
    <t xml:space="preserve">Reporte Publicación[]
</t>
  </si>
  <si>
    <t>Contendrá todos los Reporte Publicación que cumplen los filtros de consulta recibidos como entrada.</t>
  </si>
  <si>
    <t>Permite cambiar el Estado de Reporte Publicación existente, ya sea activo o inactivo.</t>
  </si>
  <si>
    <t>Objeto que contiene los datos con los cuales se cambiará el estado del Reporte Publicación deseado.</t>
  </si>
  <si>
    <t>El dato del Reporte Publicación que se desea cambiar de estado debe cumplir con las reglas de tipo de dato, formato, longitud, obligatoriedad, rango y falta de lógica.</t>
  </si>
  <si>
    <t>Tiene que existir previamente un Reporte Publicación con el mismo identificador.</t>
  </si>
  <si>
    <t>Se debe reportar un problema indicando que no existe un Reporte Publicación asociado al identificador recibido.</t>
  </si>
  <si>
    <t>El nuevo estado de Reporte Publicación tiene que ser diferente al estado actual de Reporte Publicación.</t>
  </si>
  <si>
    <t>Se debe reportar un problema indicando que el estado que se intentaba asignar al Reporte Publicación ya lo tenía asignado.</t>
  </si>
  <si>
    <t>Permite obtener el estado real de un Reporte Publicacion, haciendo las validaciones necesarias para saber que dependencias tiene su estado.</t>
  </si>
  <si>
    <t>Contendrá el estado real de un Reporte Publicacion.</t>
  </si>
  <si>
    <t>ReporteComentario</t>
  </si>
  <si>
    <t>ExplicacionVeredicto</t>
  </si>
  <si>
    <t>Administrador</t>
  </si>
  <si>
    <t>RC Valentina.Llanos3233 - 00-00-00 - Fake News</t>
  </si>
  <si>
    <t>Comentario muy ofensivo</t>
  </si>
  <si>
    <t>RC Elkin.Narvaéz2222 - 15-00-00 - Terrorismo</t>
  </si>
  <si>
    <t>No va en contra de las normal del sistema</t>
  </si>
  <si>
    <t>Fecha Respuesta</t>
  </si>
  <si>
    <t>Atributo que representa la fecha y hora exacta del instante en el que la respuesta de un Reporte Comentario tiene lugar</t>
  </si>
  <si>
    <t>Resporte Comentario</t>
  </si>
  <si>
    <t>Atributo que representa el Reporte Comentario</t>
  </si>
  <si>
    <t>Explicacion Veredicto</t>
  </si>
  <si>
    <t>Atributo que representa la respuesta que dio el administrador a dicho reporte comentario</t>
  </si>
  <si>
    <t>Atributo que representa el administrador a cargo de responder el reporte comentario</t>
  </si>
  <si>
    <t>Atributo que representa el estado que tiene la respuesta del reporte comentario</t>
  </si>
  <si>
    <t>No es posible tener más de una respuesta con el mismo administrador y la misma fecha hora</t>
  </si>
  <si>
    <t>No es posible tener más de una respuesta con el mismo administrador y el mismo comentario reportado</t>
  </si>
  <si>
    <t>Revisar</t>
  </si>
  <si>
    <t>Permite realizar la respuesta del Reporte Comentario que cumple con los criterios de registro.</t>
  </si>
  <si>
    <t>datosRespuestaReporteComentario</t>
  </si>
  <si>
    <t>Objeto que contiene los datos base que se necesitan para revisar una Respuesta Reporte Comentario.</t>
  </si>
  <si>
    <t>No puede existir previamente otra Respuesta Reporte Comentario con el mismo identificador.</t>
  </si>
  <si>
    <t>Se debe reportar un problema indicando que ya existe otra Respuesta Reporte Comentario que tiene el mismo identificador</t>
  </si>
  <si>
    <t>No puede existir previamente otra Respuesta Reporte Comentario con el mismo administrador en el mismo reporte.</t>
  </si>
  <si>
    <t>Se debe reportar un problema indicando que ya existe otra Respuesta Reporte Comentario con ese administrador en el mismo reporte.</t>
  </si>
  <si>
    <t>Se debe detener el proceso de revisión</t>
  </si>
  <si>
    <t>Los datos de la nueva Respuesta Reporte Comentario deben cumplir con las reglas de tipo de dato, formato, longitud, obligatoriedad, rango y falta de lógica.</t>
  </si>
  <si>
    <t>Permite realizar la consulta de las Respuestas Reporte Comentario que cumplen con un criterio de consulta determinado. Cuando no ingrese parámetros de consulta, lista todas las Respuestas Reporte Comentario existentes.</t>
  </si>
  <si>
    <t>Objeto que contiene los filtros de consulta que servirán para listar las Respuesta Reporte Comentario</t>
  </si>
  <si>
    <t xml:space="preserve">Respuesta Reporte Comentario[]
</t>
  </si>
  <si>
    <t>Contendrá todas las Respuestas Reporte Comentario que cumplen los filtros de consulta recibidos como entrada.</t>
  </si>
  <si>
    <t>CerrarRespuesta</t>
  </si>
  <si>
    <t>Permite cambiar el Estado de Respuesta Reporte Comentario.</t>
  </si>
  <si>
    <t>Objeto que contiene los datos con los cuales se cambiará el estado de la Respuesta Reporte Comentario deseado.</t>
  </si>
  <si>
    <t>El dato de la Respuesta Reporte Comentario que se desea cambiar de estado debe cumplir con las reglas de tipo de dato, formato, longitud, obligatoriedad, rango y falta de lógica.</t>
  </si>
  <si>
    <t>Tiene que existir previamente una Respuesta Reporte Comentario con el mismo identificador.</t>
  </si>
  <si>
    <t>Se debe reportar un problema indicando que no existe una Respuesta Reporte Comentario asociado al identificador recibido.</t>
  </si>
  <si>
    <t>El nuevo estado de la Respuesta Reporte Comentario tiene que ser diferente al estado actual de la Respuesta Reporte Comentario.</t>
  </si>
  <si>
    <t>Se debe reportar un problema indicando que el estado que se intentaba asignar a la Respuesta Reporte Comentario ya lo tenía asignado.</t>
  </si>
  <si>
    <t>Permite eliminar una Respuesta Reporte Comentario de forma definitiva</t>
  </si>
  <si>
    <t>IdentificadorRespuestaReporteComentario</t>
  </si>
  <si>
    <t>Identificador de la Respuesta Reporte Comentario que se desea eliminar del sistema.</t>
  </si>
  <si>
    <t>Los datos de la Respuesta Reporte Comentario que se desea eliminar deben cumplir con las reglas de tipo de dato, formato, longitud, obligatoriedad, rango y falta de lógica.</t>
  </si>
  <si>
    <t>Se debe reportar un problema indicando que no existe ninguna Respuesta Reporte Comentario asociada al identificador recibido.</t>
  </si>
  <si>
    <t>Permite obtener el estado real de una Respuesta Reporte Comentario, haciendo las validaciones necesarias para saber que dependencias tiene su estado.</t>
  </si>
  <si>
    <t>Contendrá el estado real de una Respuesta Reporte Comentario.</t>
  </si>
  <si>
    <t>ReporteMensaje</t>
  </si>
  <si>
    <t>RM 2023-02-17 - 13-00-00 - Terrorismo</t>
  </si>
  <si>
    <t>RM 2023-01-16 - 21-00-00 - Fake News</t>
  </si>
  <si>
    <t>Noticias falsas sobre los constructores</t>
  </si>
  <si>
    <t>Atributo que representa la fecha y hora exacta del instante en el que la respuesta de un Reporte Mensaje tiene lugar</t>
  </si>
  <si>
    <t>Resporte Mensaje</t>
  </si>
  <si>
    <t>Atributo que representa el Reporte Mensaje</t>
  </si>
  <si>
    <t>Atributo que representa la respuesta que dio el administrador a dicho reporte Mensaje</t>
  </si>
  <si>
    <t>Atributo que representa el administrador a cargo de responder el reporte Mensaje</t>
  </si>
  <si>
    <t>Atributo que representa el estado que tiene la respuesta del reporte Mensaje</t>
  </si>
  <si>
    <t>No es posible tener más de una respuesta con el mismo administrador y el mismo Mensaje reportado</t>
  </si>
  <si>
    <t>Permite realizar la respuesta del Reporte Mensaje que cumple con los criterios de registro.</t>
  </si>
  <si>
    <t>datosRespuestaReporteMensaje</t>
  </si>
  <si>
    <t>Objeto que contiene los datos base que se necesitan para revisar una Respuesta Reporte Mensaje.</t>
  </si>
  <si>
    <t>No puede existir previamente otra Respuesta Reporte Mensaje con el mismo identificador.</t>
  </si>
  <si>
    <t>Se debe reportar un problema indicando que ya existe otra Respuesta Reporte Mensaje que tiene el mismo identificador</t>
  </si>
  <si>
    <t>No puede existir previamente otra Respuesta Reporte Mensaje con el mismo administrador en el mismo reporte.</t>
  </si>
  <si>
    <t>Se debe reportar un problema indicando que ya existe otra Respuesta Reporte Mensaje con ese administrador en el mismo reporte.</t>
  </si>
  <si>
    <t>Los datos de la nueva Respuesta Reporte Mensaje deben cumplir con las reglas de tipo de dato, formato, longitud, obligatoriedad, rango y falta de lógica.</t>
  </si>
  <si>
    <t>Permite realizar la consulta de las Respuestas Reporte Mensaje que cumplen con un criterio de consulta determinado. Cuando no ingrese parámetros de consulta, lista todas las Respuestas Reporte Mensaje existentes.</t>
  </si>
  <si>
    <t>Objeto que contiene los filtros de consulta que servirán para listar las Respuesta Reporte Mensaje</t>
  </si>
  <si>
    <t>Contendrá todas las Respuestas Reporte Mensaje que cumplen los filtros de consulta recibidos como entrada.</t>
  </si>
  <si>
    <t>Permite cambiar el Estado de Respuesta Reporte Mensaje.</t>
  </si>
  <si>
    <t>Objeto que contiene los datos con los cuales se cambiará el estado de la Respuesta Reporte Mensaje deseado.</t>
  </si>
  <si>
    <t>El dato de la Respuesta Reporte Mensaje que se desea cambiar de estado debe cumplir con las reglas de tipo de dato, formato, longitud, obligatoriedad, rango y falta de lógica.</t>
  </si>
  <si>
    <t>Tiene que existir previamente una Respuesta Reporte Mensaje con el mismo identificador.</t>
  </si>
  <si>
    <t>Se debe reportar un problema indicando que no existe una Respuesta Reporte Mensaje asociado al identificador recibido.</t>
  </si>
  <si>
    <t>El nuevo estado de la Respuesta Reporte Mensaje tiene que ser diferente al estado actual de la Respuesta Reporte Mensaje.</t>
  </si>
  <si>
    <t>Se debe reportar un problema indicando que el estado que se intentaba asignar a la Respuesta Reporte Mensaje ya lo tenía asignado.</t>
  </si>
  <si>
    <t>Permite eliminar una Respuesta Reporte Mensaje de forma definitiva</t>
  </si>
  <si>
    <t>IdentificadorRespuestaReporteMensaje</t>
  </si>
  <si>
    <t>Identificador de la Respuesta Reporte Mensaje que se desea eliminar del sistema.</t>
  </si>
  <si>
    <t>Los datos de la Respuesta Reporte Mensaje que se desea eliminar deben cumplir con las reglas de tipo de dato, formato, longitud, obligatoriedad, rango y falta de lógica.</t>
  </si>
  <si>
    <t>Se debe reportar un problema indicando que no existe ninguna Respuesta Reporte Mensaje asociada al identificador recibido.</t>
  </si>
  <si>
    <t>Permite obtener el estado real de una Respuesta Reporte Mensaje, haciendo las validaciones necesarias para saber que dependencias tiene su estado.</t>
  </si>
  <si>
    <t>Contendrá el estado real de una Respuesta Reporte Mensaje.</t>
  </si>
  <si>
    <t>ReportePublicacion</t>
  </si>
  <si>
    <t>RP 2023-04-20 - 00-00-00 - Fake News</t>
  </si>
  <si>
    <t>RP 2023-02-17 - 15-00-00 - Terrorismo</t>
  </si>
  <si>
    <t>Atributo que representa la fecha y hora exacta del instante en el que la respuesta de un Reporte Publicacion tiene lugar</t>
  </si>
  <si>
    <t>Resporte Publicacion</t>
  </si>
  <si>
    <t>Atributo que representa el Reporte Publicacion</t>
  </si>
  <si>
    <t>Atributo que representa la respuesta que dio el administrador a dicho reporte Publicacion</t>
  </si>
  <si>
    <t>Atributo que representa el administrador a cargo de responder el reporte Publicacion</t>
  </si>
  <si>
    <t>Atributo que representa el estado que tiene la respuesta del reporte Publicacion</t>
  </si>
  <si>
    <t>No es posible tener más de una respuesta con el mismo administrador y la misma Publicacion reportada</t>
  </si>
  <si>
    <t>Permite realizar la Respuesta del Reporte Publicacion que cumple con los criterios de registro.</t>
  </si>
  <si>
    <t>datosRespuestaReportePublicacion</t>
  </si>
  <si>
    <t>Objeto que contiene los datos base que se necesitan para revisar una Respuesta Reporte Publicacion.</t>
  </si>
  <si>
    <t>No puede existir previamente otra Respuesta Reporte Publicacion con el mismo identificador.</t>
  </si>
  <si>
    <t>Se debe reportar un problema indicando que ya existe otra Respuesta Reporte Publicacion que tiene el mismo identificador</t>
  </si>
  <si>
    <t>No puede existir previamente otra Respuesta Reporte Publicacion con el mismo administrador en el mismo reporte.</t>
  </si>
  <si>
    <t>Se debe reportar un problema indicando que ya existe otra Respuesta Reporte Publicacion con ese administrador en el mismo reporte.</t>
  </si>
  <si>
    <t>Los datos de la nueva Respuesta Reporte Publicacion deben cumplir con las reglas de tipo de dato, formato, longitud, obligatoriedad, rango y falta de lógica.</t>
  </si>
  <si>
    <t>Permite realizar la consulta de las Respuestas Reporte Publicacion que cumplen con un criterio de consulta determinado. Cuando no ingrese parámetros de consulta, lista todas las Respuestas Reporte Publicacion existentes.</t>
  </si>
  <si>
    <t>Objeto que contiene los filtros de consulta que servirán para listar las Respuesta Reporte Publicacion</t>
  </si>
  <si>
    <t>Contendrá todas las Respuestas Reporte Publicacion que cumplen los filtros de consulta recibidos como entrada.</t>
  </si>
  <si>
    <t>Permite cambiar el Estado de Respuesta Reporte Publicacion.</t>
  </si>
  <si>
    <t>Objeto que contiene los datos con los cuales se cambiará el estado de la Respuesta Reporte Publicacion deseado.</t>
  </si>
  <si>
    <t>El dato de la Respuesta Reporte Publicacion que se desea cambiar de estado debe cumplir con las reglas de tipo de dato, formato, longitud, obligatoriedad, rango y falta de lógica.</t>
  </si>
  <si>
    <t>Tiene que existir previamente una Respuesta Reporte Publicacion con el mismo identificador.</t>
  </si>
  <si>
    <t>Se debe reportar un problema indicando que no existe una Respuesta Reporte Publicacion asociado al identificador recibido.</t>
  </si>
  <si>
    <t>El nuevo estado de la Respuesta Reporte Publicacion tiene que ser diferente al estado actual de la Respuesta Reporte Publicacion.</t>
  </si>
  <si>
    <t>Se debe reportar un problema indicando que el estado que se intentaba asignar a la Respuesta Reporte Publicacion ya lo tenía asignado.</t>
  </si>
  <si>
    <t>Permite eliminar una Respuesta Reporte Publicacion de forma definitiva</t>
  </si>
  <si>
    <t>IdentificadorRespuestaReportePublicacion</t>
  </si>
  <si>
    <t>Identificador de la Respuesta Reporte Publicacion que se desea eliminar del sistema.</t>
  </si>
  <si>
    <t>Los datos de la Respuesta Reporte Publicacion que se desea eliminar deben cumplir con las reglas de tipo de dato, formato, longitud, obligatoriedad, rango y falta de lógica.</t>
  </si>
  <si>
    <t>Se debe reportar un problema indicando que no existe ninguna Respuesta Reporte Publicacion asociada al identificador recibido.</t>
  </si>
  <si>
    <t>Permite obtener el estado real de una Respuesta Reporte Publicacion, haciendo las validaciones necesarias para saber que dependencias tiene su estado.</t>
  </si>
  <si>
    <t>Contendrá el estado real de una Respuesta Reporte Publicacion.</t>
  </si>
  <si>
    <t>Descripcion</t>
  </si>
  <si>
    <t xml:space="preserve">Representa el tipo de estado particular que puede tener una Organización </t>
  </si>
  <si>
    <t>Representa el tipo de estado particular que puede tener una Estructura</t>
  </si>
  <si>
    <t>Representa el tipo de estado particular que puede tener un Grupo</t>
  </si>
  <si>
    <t>Representa el tipo de estado particular que puede tener un Chat de un Grupo</t>
  </si>
  <si>
    <t>Representa el tipo de estado particular que puede tener un Comentario de una Publicación</t>
  </si>
  <si>
    <t>Representa el tipo de estado particular que puede tener un Mensaje de un Chat</t>
  </si>
  <si>
    <t>Representa el tipo de estado particular que puede tener una Publicación de un Grupo</t>
  </si>
  <si>
    <t>Representa el tipo de estado particular que puede tener un Evento en una Agenda</t>
  </si>
  <si>
    <t>Historial Lectura</t>
  </si>
  <si>
    <t>Representa el tipo de estado particular que puede tener un Historial de lectura de un Mensaje</t>
  </si>
  <si>
    <t>Reporte</t>
  </si>
  <si>
    <t>Representa el tipo de estado particular que puede tener un Administrador de Organización</t>
  </si>
  <si>
    <t>Representa el tipo de estado particular que puede tener un Administrador de Estructura</t>
  </si>
  <si>
    <t>Representa el tipo de estado particular que puede tener un Participante</t>
  </si>
  <si>
    <t>Representa el tipo de estado particular que puede tener una Persona del sistema</t>
  </si>
  <si>
    <t>Representa el tipo de estado particular que puede tener una Agenda de un Grupo</t>
  </si>
  <si>
    <t>Representa el tipo de estado particular que puede tener una Respuesta Reporte Comentario</t>
  </si>
  <si>
    <t>Representa el tipo de estado particular que puede tener una Respuesta Reporte Mensaje</t>
  </si>
  <si>
    <t>Representa el tipo de estado particular que puede tener una Respuesta Reporte Publicacion</t>
  </si>
  <si>
    <t>Atributo que representa el identificador de un Tipo Estado</t>
  </si>
  <si>
    <t>35x</t>
  </si>
  <si>
    <t>Atributo que representa el nombre de un Tipo Estado.</t>
  </si>
  <si>
    <t>Atributo que representa un detalle adicional que se deba dar respecto a Tipo Estado, con el objetivo de que pueda ser comprendido más fácilmente.</t>
  </si>
  <si>
    <t>No es posible tener más de unTipo Estado con el mismo nombre</t>
  </si>
  <si>
    <t>Permite realizar la consulta de los tipo Estado que cumplen con un criterio de consulta determinado. Cuando no ingrese parámetros de consulta, lista todos los Tipo Estado existentes.</t>
  </si>
  <si>
    <t>datosTipoEstado</t>
  </si>
  <si>
    <t>Objeto que contiene los filtros de consulta que servirán para listar los Tipo Estado.</t>
  </si>
  <si>
    <t>TipoEstado[]</t>
  </si>
  <si>
    <t>Contendrá todos los Tipo Estado que cumplen los filtros de consulta recibidos como entrada.</t>
  </si>
  <si>
    <t>Es un Evento que se refiere a un encuentro planificado donde un grupo de personas se reúne</t>
  </si>
  <si>
    <t>Conferencia</t>
  </si>
  <si>
    <t>Es evento organizado en el que expertos, profesionales o líderes en un campo específico se reúnen para impartir presentaciones, charlas o discusiones sobre temas relevantes.</t>
  </si>
  <si>
    <t>Es un evento comercial o industrial donde las empresas, organizaciones o expositores presentan sus productos, servicios o avances en un espacio designado.</t>
  </si>
  <si>
    <t>Es un evento festivo o conmemorativo que tiene lugar para conmemorar o marcar una ocasión especial.</t>
  </si>
  <si>
    <t>Es un encuentro social planificado donde las personas se reúnen para socializar, interactuar y disfrutar con los demás.</t>
  </si>
  <si>
    <t>Otro Evento</t>
  </si>
  <si>
    <t>Es un evento diferente a los expresados anteriormente</t>
  </si>
  <si>
    <t>Atributo que representa el identificador de un Tipo Evento, asegurando que sea único.</t>
  </si>
  <si>
    <t>Atributo que representa el nombre de un Tipo Evento.</t>
  </si>
  <si>
    <t>Atributo que representa un detalle adicional que se deba dar respecto a un Tipo Evento, con el objetivo de que pueda ser comprendido más fácilmente.</t>
  </si>
  <si>
    <t>No es posible tener más de un Tipo Evento con el mismo nombre</t>
  </si>
  <si>
    <t>Consultar Tipo Evento</t>
  </si>
  <si>
    <t>Permite realizar la consulta de los tipo Evento que cumplen con un criterio de consulta determinado. Cuando no ingrese parámetros de consulta, lista todos los Tipo Evento existentes.</t>
  </si>
  <si>
    <t>datosTipoEvento</t>
  </si>
  <si>
    <t>Objeto que contiene los filtros de consulta que servirán para listar los Tipo Evento.</t>
  </si>
  <si>
    <t>TipoEvento[]</t>
  </si>
  <si>
    <t>Contendrá todos los Tipo Evento que cumplen los filtros de consulta recibidos como entrada.</t>
  </si>
  <si>
    <t>CC</t>
  </si>
  <si>
    <t>La Cédula de Ciudadanía es el documento oficial de identificación emitido a los ciudadanos de un país.</t>
  </si>
  <si>
    <t>CE</t>
  </si>
  <si>
    <t>La Cédula de Extranjería es el documento oficial de identificación emitido a los extranjeros residentes en un país.</t>
  </si>
  <si>
    <t>TI</t>
  </si>
  <si>
    <t>La Tarjeta de Identidad es el documento de identificación para menores de edad que aún no tienen cédula de ciudadanía.</t>
  </si>
  <si>
    <t>Pasaporte</t>
  </si>
  <si>
    <t>El Pasaporte es el documento de viaje y de identificación emitido por el gobierno de un país.</t>
  </si>
  <si>
    <t>NIT</t>
  </si>
  <si>
    <t>El NIT o Número de Identificación Tributaria es el número único asignado a personas y empresas para fines tributarios.</t>
  </si>
  <si>
    <t xml:space="preserve">Otro </t>
  </si>
  <si>
    <t>Hace referencia a otros tipos de identificación específicos de un país o región.</t>
  </si>
  <si>
    <t>Atributo que representa el identificador de un Tipo Identificacion, asegurando que sea único.</t>
  </si>
  <si>
    <t>Atributo que representa el nombre de un Tipo Identificacion.</t>
  </si>
  <si>
    <t>Atributo que representa un detalle adicional que se deba dar respecto a un Tipo identificacion, con el objetivo de que pueda ser comprendido más fácilmente.</t>
  </si>
  <si>
    <t>No es posible tener más de un Tipo Identificacion con el mismo nombre</t>
  </si>
  <si>
    <t>Permite realizar la consulta de los tipo Identificacion que cumplen con un criterio de consulta determinado. Cuando no ingrese parámetros de consulta, lista todos los Tipo Identificacion existentes.</t>
  </si>
  <si>
    <t>datosTipoIdentificacion</t>
  </si>
  <si>
    <t>Objeto que contiene los filtros de consulta que servirán para listar los Tipo Identificacion.</t>
  </si>
  <si>
    <t>TipoIdentificacion []</t>
  </si>
  <si>
    <t>Contendrá todos los Tipo Identificacion que cumplen los filtros de consulta recibidos como entrada.</t>
  </si>
  <si>
    <t>Agricultura</t>
  </si>
  <si>
    <t>Organizaciones dedicadas a la producción y cultivo de productos agrícolas, como alimentos, cultivos comerciales o ganadería</t>
  </si>
  <si>
    <t>Alimentación</t>
  </si>
  <si>
    <t>Organizaciones involucradas en la producción, procesamiento, distribución o venta de alimentos.</t>
  </si>
  <si>
    <t>Comercio</t>
  </si>
  <si>
    <t>Organizaciones que se dedican a la compra, venta o intercambio de bienes o servicios.</t>
  </si>
  <si>
    <t>Construcción</t>
  </si>
  <si>
    <t>Organizaciones relacionadas con la construcción de infraestructuras, edificios, obras civiles y arquitectura.</t>
  </si>
  <si>
    <t>Educación</t>
  </si>
  <si>
    <t>Organizaciones dedicadas a proporcionar enseñanza, formación y desarrollo académico. Esto puede incluir escuelas, colegios, universidades, institutos de investigación, etc</t>
  </si>
  <si>
    <t>Transporte</t>
  </si>
  <si>
    <t>Organizaciones que brindan servicios de transporte de personas, mercancías o carga. Esto puede incluir aerolíneas, compañías de transporte terrestre, marítimo o ferroviario</t>
  </si>
  <si>
    <t>Función pública</t>
  </si>
  <si>
    <t>Organizaciones gubernamentales que administran y prestan servicios públicos a la sociedad. Esto puede incluir ministerios, agencias gubernamentales, municipios, instituciones legislativas y judiciales</t>
  </si>
  <si>
    <t>Hotelería</t>
  </si>
  <si>
    <t>Organizaciones dedicadas a la industria hotelera y la provisión de servicios de alojamiento y hospitalidad.</t>
  </si>
  <si>
    <t>Industrial</t>
  </si>
  <si>
    <t>Organizaciones involucradas en la producción, fabricación o procesamiento de bienes en gran escala. Esto puede incluir empresas manufactureras, fábricas, plantas industriales, empresas de producción de energía, etc</t>
  </si>
  <si>
    <t>Digital</t>
  </si>
  <si>
    <t>Organizaciones centradas en el ámbito digital y la tecnología de la información. Esto puede incluir empresas de software, desarrollo web, servicios en la nube, plataformas digitales, etc</t>
  </si>
  <si>
    <t>Salud</t>
  </si>
  <si>
    <t xml:space="preserve">Organizaciones dedicadas a la prestación de servicios de atención médica, promoción de la salud, investigación médica, fabricación y distribución de productos farmacéuticos, equipos médicos y servicios relacionados. </t>
  </si>
  <si>
    <t>Atributo que representa el identificador de un Tipo Organización, asegurando que sea único.</t>
  </si>
  <si>
    <t>Atributo que representa el nombre de un Tipo Organización.</t>
  </si>
  <si>
    <t>Atributo que representa un detalle adicional que se deba dar respecto a un Tipo Organización, con el objetivo de que pueda ser comprendido más fácilmente.</t>
  </si>
  <si>
    <t>No es posible tener más de un Tipo Organización con el mismo nombre</t>
  </si>
  <si>
    <t>Consultar Tipo Organización</t>
  </si>
  <si>
    <t>Permite realizar la consulta de los tipo Organización que cumplen con un criterio de consulta determinado. Cuando no ingrese parámetros de consulta, lista todos los Tipo Organización existentes.</t>
  </si>
  <si>
    <t>datosFiltroTipoOrganización</t>
  </si>
  <si>
    <t>Objeto que contiene los filtros de consulta que servirán para listar los Tipo Organización.</t>
  </si>
  <si>
    <t xml:space="preserve">TipoOrganización[]
</t>
  </si>
  <si>
    <t>Contendrá todos los Tipo Organización que cumplen los filtros de consulta recibidos como entrada.</t>
  </si>
  <si>
    <t>👍</t>
  </si>
  <si>
    <t>Es una reacción que desea transmitir que lo que le fue mostrado le gustó</t>
  </si>
  <si>
    <t>Bien</t>
  </si>
  <si>
    <t>😂</t>
  </si>
  <si>
    <t>Es una reacción que desea transmitir que lo mostrado fue gracioso</t>
  </si>
  <si>
    <t>Risas</t>
  </si>
  <si>
    <t>😍</t>
  </si>
  <si>
    <t>Es una reacción que transmite que le gustó mucho o le pareció bonito lo mostrado</t>
  </si>
  <si>
    <t>Amor</t>
  </si>
  <si>
    <t>😢</t>
  </si>
  <si>
    <t>Es una reacción que transmite que le pareció triste o incluso ofensivo y dañino lo mostrado</t>
  </si>
  <si>
    <t>Tristeza</t>
  </si>
  <si>
    <t>👎</t>
  </si>
  <si>
    <t>Es una reacción que desea mostrar inconformidad frente al contenido mostrado</t>
  </si>
  <si>
    <t>Mal</t>
  </si>
  <si>
    <t>Atributo que representa el identificador de un Tipo Reacción, asegurando que sea único.</t>
  </si>
  <si>
    <t>Atributo que representa el nombre de un Tipo Reacción.</t>
  </si>
  <si>
    <t>Atributo que representa un detalle adicional que se deba dar respecto a un Tipo Reacción, con el objetivo de que pueda ser comprendido más fácilmente.</t>
  </si>
  <si>
    <t>No es posible tener más de un Tipo Reacción con el mismo nombre</t>
  </si>
  <si>
    <t>Consultar Tipo Reacción</t>
  </si>
  <si>
    <t>Permite realizar la consulta de los Tipo Reacción que cumplen con un criterio de consulta determinado. Cuando no ingrese parámetros de consulta, lista todos los Tipo Reacción existentes.</t>
  </si>
  <si>
    <t>datosTipoReacción</t>
  </si>
  <si>
    <t>Objeto que contiene los filtros de consulta que servirán para listar los Tipo Reacción.</t>
  </si>
  <si>
    <t xml:space="preserve">TipoReacción[]
</t>
  </si>
  <si>
    <t>Contendrá todos los Tipo Reacción que cumplen los filtros de consulta recibidos como entrada.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</si>
</sst>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34">
    <font>
      <sz val="11"/>
      <color theme="1"/>
      <name val="Calibri"/>
      <family val="2"/>
      <scheme val="minor"/>
    </font>
    <font>
      <u/>
      <sz val="11"/>
      <color theme="10"/>
      <name val="Calibri"/>
      <family val="2"/>
      <scheme val="minor"/>
    </font>
    <font>
      <b/>
      <sz val="11"/>
      <color theme="1"/>
      <name val="Calibri"/>
      <family val="2"/>
      <scheme val="minor"/>
    </font>
    <font>
      <b/>
      <sz val="11"/>
      <color rgb="FF000000"/>
      <name val="Calibri"/>
    </font>
    <font>
      <b/>
      <sz val="11"/>
      <color rgb="FF000000"/>
      <name val="Calibri"/>
      <family val="2"/>
      <scheme val="minor"/>
    </font>
    <font>
      <sz val="11"/>
      <color rgb="FFFF0000"/>
      <name val="Calibri"/>
      <family val="2"/>
      <scheme val="minor"/>
    </font>
    <font>
      <sz val="11"/>
      <color rgb="FF000000"/>
      <name val="Calibri"/>
    </font>
    <font>
      <sz val="11"/>
      <color rgb="FF000000"/>
      <name val="Calibri"/>
      <family val="2"/>
      <scheme val="minor"/>
    </font>
    <font>
      <sz val="11"/>
      <color rgb="FF000000"/>
      <name val="Calibri"/>
      <charset val="1"/>
    </font>
    <font>
      <b/>
      <sz val="10"/>
      <color rgb="FF000000"/>
      <name val="Calibri"/>
      <family val="2"/>
    </font>
    <font>
      <sz val="10"/>
      <color rgb="FF000000"/>
      <name val="Calibri"/>
      <family val="2"/>
    </font>
    <font>
      <sz val="11"/>
      <color rgb="FF000000"/>
      <name val="Calibri"/>
      <family val="2"/>
    </font>
    <font>
      <b/>
      <sz val="10"/>
      <color rgb="FF000000"/>
      <name val="Calibri"/>
    </font>
    <font>
      <sz val="10"/>
      <color rgb="FF000000"/>
      <name val="Calibri"/>
    </font>
    <font>
      <sz val="11"/>
      <color rgb="FF444444"/>
      <name val="Calibri"/>
      <charset val="1"/>
    </font>
    <font>
      <sz val="72"/>
      <color theme="1"/>
      <name val="Calibri"/>
      <family val="2"/>
      <scheme val="minor"/>
    </font>
    <font>
      <sz val="11"/>
      <color rgb="FF444444"/>
      <name val="Calibri"/>
      <family val="2"/>
      <charset val="1"/>
    </font>
    <font>
      <u/>
      <sz val="11"/>
      <color rgb="FF0070C0"/>
      <name val="Calibri"/>
      <family val="2"/>
      <scheme val="minor"/>
    </font>
    <font>
      <b/>
      <u/>
      <sz val="11"/>
      <color theme="10"/>
      <name val="Calibri"/>
      <family val="2"/>
      <scheme val="minor"/>
    </font>
    <font>
      <sz val="10"/>
      <color rgb="FF000000"/>
      <name val="Arial"/>
      <family val="2"/>
    </font>
    <font>
      <sz val="10"/>
      <color rgb="FF000000"/>
      <name val="Arial"/>
    </font>
    <font>
      <b/>
      <sz val="11"/>
      <color rgb="FF000000"/>
      <name val="Calibri"/>
      <family val="2"/>
    </font>
    <font>
      <b/>
      <sz val="11"/>
      <color theme="1"/>
      <name val="Calibri"/>
    </font>
    <font>
      <u/>
      <sz val="11"/>
      <color theme="10"/>
      <name val="Calibri"/>
    </font>
    <font>
      <sz val="11"/>
      <color theme="1"/>
      <name val="Calibri"/>
    </font>
    <font>
      <u/>
      <sz val="10"/>
      <color theme="10"/>
      <name val="Calibri"/>
      <family val="2"/>
      <scheme val="minor"/>
    </font>
    <font>
      <sz val="10"/>
      <color theme="1"/>
      <name val="Calibri"/>
      <family val="2"/>
      <scheme val="minor"/>
    </font>
    <font>
      <sz val="11"/>
      <color rgb="FF000000"/>
      <name val="Arial"/>
      <family val="2"/>
    </font>
    <font>
      <u/>
      <sz val="10"/>
      <color theme="10"/>
      <name val="Calibri"/>
    </font>
    <font>
      <sz val="10"/>
      <color theme="1"/>
      <name val="Calibri"/>
    </font>
    <font>
      <b/>
      <sz val="10"/>
      <color theme="1"/>
      <name val="Calibri"/>
    </font>
    <font>
      <b/>
      <sz val="10"/>
      <color theme="1"/>
      <name val="Calibri"/>
      <family val="2"/>
      <scheme val="minor"/>
    </font>
    <font>
      <sz val="10"/>
      <color rgb="FF444444"/>
      <name val="Calibri"/>
      <charset val="1"/>
    </font>
    <font>
      <u/>
      <sz val="11"/>
      <color rgb="FF4472C4"/>
      <name val="Calibri"/>
      <family val="2"/>
      <scheme val="minor"/>
    </font>
  </fonts>
  <fills count="20">
    <fill>
      <patternFill patternType="none"/>
    </fill>
    <fill>
      <patternFill patternType="gray125"/>
    </fill>
    <fill>
      <patternFill patternType="solid">
        <fgColor rgb="FF8EA9DB"/>
        <bgColor indexed="64"/>
      </patternFill>
    </fill>
    <fill>
      <patternFill patternType="solid">
        <fgColor rgb="FFFFD966"/>
        <bgColor indexed="64"/>
      </patternFill>
    </fill>
    <fill>
      <patternFill patternType="solid">
        <fgColor rgb="FFFFD966"/>
        <bgColor rgb="FF000000"/>
      </patternFill>
    </fill>
    <fill>
      <patternFill patternType="solid">
        <fgColor rgb="FF8EA9DB"/>
        <bgColor rgb="FF000000"/>
      </patternFill>
    </fill>
    <fill>
      <patternFill patternType="solid">
        <fgColor rgb="FFDDEBF7"/>
        <bgColor rgb="FF000000"/>
      </patternFill>
    </fill>
    <fill>
      <patternFill patternType="solid">
        <fgColor rgb="FFE2EFDA"/>
        <bgColor rgb="FF000000"/>
      </patternFill>
    </fill>
    <fill>
      <patternFill patternType="solid">
        <fgColor rgb="FFFFF2CC"/>
        <bgColor rgb="FF000000"/>
      </patternFill>
    </fill>
    <fill>
      <patternFill patternType="solid">
        <fgColor rgb="FFFCE4D6"/>
        <bgColor rgb="FF000000"/>
      </patternFill>
    </fill>
    <fill>
      <patternFill patternType="solid">
        <fgColor rgb="FFBDD7EE"/>
        <bgColor rgb="FF000000"/>
      </patternFill>
    </fill>
    <fill>
      <patternFill patternType="solid">
        <fgColor rgb="FFFCE4D6"/>
        <bgColor indexed="64"/>
      </patternFill>
    </fill>
    <fill>
      <patternFill patternType="solid">
        <fgColor rgb="FFA9D08E"/>
        <bgColor indexed="64"/>
      </patternFill>
    </fill>
    <fill>
      <patternFill patternType="solid">
        <fgColor rgb="FFFFF2CC"/>
        <bgColor indexed="64"/>
      </patternFill>
    </fill>
    <fill>
      <patternFill patternType="solid">
        <fgColor theme="7" tint="0.79998168889431442"/>
        <bgColor indexed="64"/>
      </patternFill>
    </fill>
    <fill>
      <patternFill patternType="solid">
        <fgColor rgb="FFFFE699"/>
        <bgColor indexed="64"/>
      </patternFill>
    </fill>
    <fill>
      <patternFill patternType="solid">
        <fgColor rgb="FFF4B084"/>
        <bgColor indexed="64"/>
      </patternFill>
    </fill>
    <fill>
      <patternFill patternType="solid">
        <fgColor rgb="FF92D050"/>
        <bgColor indexed="64"/>
      </patternFill>
    </fill>
    <fill>
      <patternFill patternType="solid">
        <fgColor theme="9" tint="0.79998168889431442"/>
        <bgColor indexed="64"/>
      </patternFill>
    </fill>
    <fill>
      <patternFill patternType="solid">
        <fgColor theme="9" tint="0.39997558519241921"/>
        <bgColor indexed="64"/>
      </patternFill>
    </fill>
  </fills>
  <borders count="98">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rgb="FF000000"/>
      </left>
      <right/>
      <top style="medium">
        <color rgb="FF000000"/>
      </top>
      <bottom style="thin">
        <color indexed="64"/>
      </bottom>
      <diagonal/>
    </border>
    <border>
      <left/>
      <right/>
      <top style="medium">
        <color rgb="FF000000"/>
      </top>
      <bottom style="thin">
        <color indexed="64"/>
      </bottom>
      <diagonal/>
    </border>
    <border>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right/>
      <top/>
      <bottom style="medium">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style="medium">
        <color rgb="FF000000"/>
      </left>
      <right style="thin">
        <color indexed="64"/>
      </right>
      <top style="medium">
        <color rgb="FF000000"/>
      </top>
      <bottom style="thin">
        <color indexed="64"/>
      </bottom>
      <diagonal/>
    </border>
    <border>
      <left style="thin">
        <color indexed="64"/>
      </left>
      <right/>
      <top style="medium">
        <color rgb="FF000000"/>
      </top>
      <bottom style="thin">
        <color indexed="64"/>
      </bottom>
      <diagonal/>
    </border>
    <border>
      <left style="thin">
        <color indexed="64"/>
      </left>
      <right/>
      <top style="thin">
        <color indexed="64"/>
      </top>
      <bottom style="medium">
        <color rgb="FF000000"/>
      </bottom>
      <diagonal/>
    </border>
    <border>
      <left/>
      <right/>
      <top style="thin">
        <color indexed="64"/>
      </top>
      <bottom style="medium">
        <color rgb="FF000000"/>
      </bottom>
      <diagonal/>
    </border>
    <border>
      <left/>
      <right style="medium">
        <color rgb="FF000000"/>
      </right>
      <top style="thin">
        <color indexed="64"/>
      </top>
      <bottom style="medium">
        <color rgb="FF000000"/>
      </bottom>
      <diagonal/>
    </border>
    <border>
      <left style="thin">
        <color indexed="64"/>
      </left>
      <right style="thin">
        <color indexed="64"/>
      </right>
      <top style="medium">
        <color rgb="FF000000"/>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top style="thin">
        <color rgb="FF000000"/>
      </top>
      <bottom style="thin">
        <color rgb="FF000000"/>
      </bottom>
      <diagonal/>
    </border>
    <border>
      <left style="thin">
        <color indexed="64"/>
      </left>
      <right/>
      <top style="medium">
        <color indexed="64"/>
      </top>
      <bottom style="thin">
        <color indexed="64"/>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top/>
      <bottom style="thin">
        <color rgb="FF000000"/>
      </bottom>
      <diagonal/>
    </border>
    <border>
      <left style="medium">
        <color rgb="FF000000"/>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right style="medium">
        <color rgb="FF000000"/>
      </right>
      <top style="thin">
        <color indexed="64"/>
      </top>
      <bottom style="thin">
        <color indexed="64"/>
      </bottom>
      <diagonal/>
    </border>
    <border>
      <left style="medium">
        <color rgb="FF000000"/>
      </left>
      <right/>
      <top/>
      <bottom/>
      <diagonal/>
    </border>
    <border>
      <left/>
      <right style="medium">
        <color rgb="FF000000"/>
      </right>
      <top/>
      <bottom/>
      <diagonal/>
    </border>
    <border>
      <left style="medium">
        <color rgb="FF000000"/>
      </left>
      <right style="thin">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style="medium">
        <color rgb="FF000000"/>
      </left>
      <right/>
      <top/>
      <bottom style="thin">
        <color rgb="FF000000"/>
      </bottom>
      <diagonal/>
    </border>
    <border>
      <left/>
      <right/>
      <top style="medium">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medium">
        <color rgb="FF000000"/>
      </top>
      <bottom/>
      <diagonal/>
    </border>
    <border>
      <left style="thin">
        <color indexed="64"/>
      </left>
      <right/>
      <top/>
      <bottom style="thin">
        <color indexed="64"/>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bottom style="thin">
        <color indexed="64"/>
      </bottom>
      <diagonal/>
    </border>
    <border>
      <left style="medium">
        <color rgb="FF000000"/>
      </left>
      <right/>
      <top style="thin">
        <color indexed="64"/>
      </top>
      <bottom style="thin">
        <color indexed="64"/>
      </bottom>
      <diagonal/>
    </border>
    <border>
      <left style="medium">
        <color rgb="FF000000"/>
      </left>
      <right/>
      <top style="thin">
        <color indexed="64"/>
      </top>
      <bottom style="medium">
        <color rgb="FF000000"/>
      </bottom>
      <diagonal/>
    </border>
    <border>
      <left/>
      <right style="thin">
        <color rgb="FF000000"/>
      </right>
      <top style="thin">
        <color rgb="FF000000"/>
      </top>
      <bottom style="medium">
        <color rgb="FF000000"/>
      </bottom>
      <diagonal/>
    </border>
    <border>
      <left/>
      <right style="medium">
        <color rgb="FF000000"/>
      </right>
      <top style="medium">
        <color rgb="FF000000"/>
      </top>
      <bottom/>
      <diagonal/>
    </border>
    <border>
      <left style="thin">
        <color indexed="64"/>
      </left>
      <right style="medium">
        <color indexed="64"/>
      </right>
      <top/>
      <bottom style="medium">
        <color rgb="FF000000"/>
      </bottom>
      <diagonal/>
    </border>
    <border>
      <left style="thin">
        <color indexed="64"/>
      </left>
      <right style="medium">
        <color rgb="FF000000"/>
      </right>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medium">
        <color rgb="FF000000"/>
      </top>
      <bottom style="thin">
        <color rgb="FF000000"/>
      </bottom>
      <diagonal/>
    </border>
    <border>
      <left/>
      <right/>
      <top style="thin">
        <color rgb="FF000000"/>
      </top>
      <bottom style="medium">
        <color rgb="FF000000"/>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indexed="64"/>
      </left>
      <right/>
      <top style="thin">
        <color indexed="64"/>
      </top>
      <bottom/>
      <diagonal/>
    </border>
    <border>
      <left style="thin">
        <color rgb="FF000000"/>
      </left>
      <right style="medium">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1052">
    <xf numFmtId="0" fontId="0" fillId="0" borderId="0" xfId="0"/>
    <xf numFmtId="0" fontId="1" fillId="0" borderId="0" xfId="1"/>
    <xf numFmtId="0" fontId="0" fillId="0" borderId="0" xfId="0" applyAlignment="1">
      <alignment horizontal="center" vertical="center"/>
    </xf>
    <xf numFmtId="0" fontId="5" fillId="0" borderId="0" xfId="0" applyFont="1"/>
    <xf numFmtId="0" fontId="6" fillId="0" borderId="0" xfId="0" applyFont="1"/>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xf>
    <xf numFmtId="0" fontId="1" fillId="0" borderId="0" xfId="1" applyAlignment="1">
      <alignment vertical="center"/>
    </xf>
    <xf numFmtId="0" fontId="0" fillId="0" borderId="0" xfId="0" applyAlignment="1">
      <alignment vertical="center"/>
    </xf>
    <xf numFmtId="0" fontId="6" fillId="0" borderId="0" xfId="0" applyFont="1" applyAlignment="1">
      <alignment vertical="center"/>
    </xf>
    <xf numFmtId="0" fontId="1" fillId="0" borderId="0" xfId="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xf>
    <xf numFmtId="0" fontId="1" fillId="0" borderId="0" xfId="1" applyAlignment="1">
      <alignment horizontal="center" vertical="center" wrapText="1"/>
    </xf>
    <xf numFmtId="164" fontId="0" fillId="0" borderId="0" xfId="0" applyNumberFormat="1" applyAlignment="1">
      <alignment horizontal="center" vertical="center" wrapText="1"/>
    </xf>
    <xf numFmtId="0" fontId="1" fillId="0" borderId="0" xfId="1" applyFill="1" applyAlignment="1">
      <alignment horizontal="center" vertical="center" wrapText="1"/>
    </xf>
    <xf numFmtId="0" fontId="6" fillId="0" borderId="0" xfId="0" applyFont="1" applyAlignment="1">
      <alignment vertical="center" wrapText="1"/>
    </xf>
    <xf numFmtId="22" fontId="6" fillId="0" borderId="0" xfId="0" applyNumberFormat="1" applyFont="1" applyAlignment="1">
      <alignment vertical="center" wrapText="1"/>
    </xf>
    <xf numFmtId="0" fontId="2" fillId="0" borderId="0" xfId="0" applyFont="1" applyAlignment="1">
      <alignment vertical="center"/>
    </xf>
    <xf numFmtId="0" fontId="4" fillId="0" borderId="0" xfId="0" applyFont="1" applyAlignment="1">
      <alignment vertical="center"/>
    </xf>
    <xf numFmtId="0" fontId="1" fillId="0" borderId="0" xfId="1" applyFill="1" applyAlignment="1">
      <alignment vertical="center"/>
    </xf>
    <xf numFmtId="0" fontId="12" fillId="6" borderId="10" xfId="0" applyFont="1" applyFill="1" applyBorder="1"/>
    <xf numFmtId="0" fontId="12" fillId="8" borderId="14" xfId="0" applyFont="1" applyFill="1" applyBorder="1"/>
    <xf numFmtId="0" fontId="12" fillId="8" borderId="15" xfId="0" applyFont="1" applyFill="1" applyBorder="1"/>
    <xf numFmtId="0" fontId="13" fillId="9" borderId="16" xfId="0" applyFont="1" applyFill="1" applyBorder="1"/>
    <xf numFmtId="0" fontId="13" fillId="9" borderId="10" xfId="0" applyFont="1" applyFill="1" applyBorder="1"/>
    <xf numFmtId="0" fontId="13" fillId="9" borderId="10" xfId="0" applyFont="1" applyFill="1" applyBorder="1" applyAlignment="1">
      <alignment wrapText="1"/>
    </xf>
    <xf numFmtId="0" fontId="12" fillId="0" borderId="16" xfId="0" applyFont="1" applyBorder="1"/>
    <xf numFmtId="0" fontId="12" fillId="0" borderId="10" xfId="0" applyFont="1" applyBorder="1"/>
    <xf numFmtId="0" fontId="12" fillId="0" borderId="20" xfId="0" applyFont="1" applyBorder="1"/>
    <xf numFmtId="0" fontId="13" fillId="4" borderId="22" xfId="0" applyFont="1" applyFill="1" applyBorder="1" applyAlignment="1">
      <alignment wrapText="1"/>
    </xf>
    <xf numFmtId="0" fontId="13" fillId="9" borderId="10" xfId="0" quotePrefix="1" applyFont="1" applyFill="1" applyBorder="1" applyAlignment="1">
      <alignment wrapText="1"/>
    </xf>
    <xf numFmtId="0" fontId="13" fillId="9" borderId="10" xfId="0" quotePrefix="1" applyFont="1" applyFill="1" applyBorder="1"/>
    <xf numFmtId="0" fontId="13" fillId="11" borderId="24" xfId="0" applyFont="1" applyFill="1" applyBorder="1"/>
    <xf numFmtId="0" fontId="12" fillId="11" borderId="25" xfId="0" applyFont="1" applyFill="1" applyBorder="1"/>
    <xf numFmtId="0" fontId="0" fillId="0" borderId="0" xfId="0" applyAlignment="1">
      <alignment horizontal="center"/>
    </xf>
    <xf numFmtId="0" fontId="1" fillId="0" borderId="1" xfId="1" applyFill="1" applyBorder="1" applyAlignment="1">
      <alignment vertical="center"/>
    </xf>
    <xf numFmtId="0" fontId="13" fillId="9" borderId="1" xfId="0" applyFont="1" applyFill="1" applyBorder="1"/>
    <xf numFmtId="0" fontId="13" fillId="9" borderId="1" xfId="0" quotePrefix="1" applyFont="1" applyFill="1" applyBorder="1"/>
    <xf numFmtId="0" fontId="6" fillId="0" borderId="0" xfId="0" applyFont="1" applyAlignment="1">
      <alignment horizontal="center"/>
    </xf>
    <xf numFmtId="164" fontId="0" fillId="0" borderId="0" xfId="0" applyNumberFormat="1" applyAlignment="1">
      <alignment horizontal="center" vertical="center"/>
    </xf>
    <xf numFmtId="164" fontId="0" fillId="0" borderId="0" xfId="0" applyNumberFormat="1" applyAlignment="1">
      <alignment vertical="center"/>
    </xf>
    <xf numFmtId="0" fontId="13" fillId="9" borderId="10" xfId="0" applyFont="1" applyFill="1" applyBorder="1" applyAlignment="1">
      <alignment vertical="center" wrapText="1"/>
    </xf>
    <xf numFmtId="0" fontId="13" fillId="9" borderId="10" xfId="0" quotePrefix="1" applyFont="1" applyFill="1" applyBorder="1" applyAlignment="1">
      <alignment vertical="center" wrapText="1"/>
    </xf>
    <xf numFmtId="0" fontId="1" fillId="4" borderId="1" xfId="1" applyFill="1" applyBorder="1" applyAlignment="1">
      <alignment horizontal="center" vertical="center" wrapText="1"/>
    </xf>
    <xf numFmtId="0" fontId="1" fillId="3" borderId="1" xfId="1" applyFill="1" applyBorder="1" applyAlignment="1">
      <alignment horizontal="center" vertical="center"/>
    </xf>
    <xf numFmtId="0" fontId="12" fillId="0" borderId="26" xfId="0" applyFont="1" applyBorder="1" applyAlignment="1">
      <alignment vertical="center"/>
    </xf>
    <xf numFmtId="0" fontId="12" fillId="0" borderId="27" xfId="0" applyFont="1" applyBorder="1" applyAlignment="1">
      <alignment vertical="center"/>
    </xf>
    <xf numFmtId="0" fontId="12" fillId="0" borderId="28" xfId="0" applyFont="1" applyBorder="1" applyAlignment="1">
      <alignment vertical="center"/>
    </xf>
    <xf numFmtId="0" fontId="0" fillId="0" borderId="1" xfId="0" applyBorder="1" applyAlignment="1">
      <alignment vertical="center"/>
    </xf>
    <xf numFmtId="0" fontId="0" fillId="0" borderId="8" xfId="0" applyBorder="1" applyAlignment="1">
      <alignment vertical="center"/>
    </xf>
    <xf numFmtId="0" fontId="1" fillId="0" borderId="8" xfId="1" applyFill="1" applyBorder="1" applyAlignment="1">
      <alignment vertical="center"/>
    </xf>
    <xf numFmtId="0" fontId="3" fillId="2" borderId="3" xfId="0" applyFont="1" applyFill="1" applyBorder="1" applyAlignment="1">
      <alignment vertical="center"/>
    </xf>
    <xf numFmtId="0" fontId="11" fillId="0" borderId="0" xfId="0" applyFont="1" applyAlignment="1">
      <alignment vertical="center"/>
    </xf>
    <xf numFmtId="0" fontId="9" fillId="0" borderId="10" xfId="0" applyFont="1" applyBorder="1" applyAlignment="1">
      <alignment vertical="center"/>
    </xf>
    <xf numFmtId="0" fontId="10" fillId="4" borderId="22" xfId="0" applyFont="1" applyFill="1" applyBorder="1" applyAlignment="1">
      <alignment vertical="center" wrapText="1"/>
    </xf>
    <xf numFmtId="0" fontId="10" fillId="9" borderId="1" xfId="0" applyFont="1" applyFill="1" applyBorder="1" applyAlignment="1">
      <alignment vertical="center"/>
    </xf>
    <xf numFmtId="0" fontId="13" fillId="9" borderId="10" xfId="0" applyFont="1" applyFill="1" applyBorder="1" applyAlignment="1">
      <alignment vertical="center"/>
    </xf>
    <xf numFmtId="0" fontId="13" fillId="9" borderId="11" xfId="0" applyFont="1" applyFill="1" applyBorder="1" applyAlignment="1">
      <alignment vertical="center" wrapText="1"/>
    </xf>
    <xf numFmtId="0" fontId="10" fillId="9" borderId="1" xfId="0" applyFont="1" applyFill="1" applyBorder="1" applyAlignment="1">
      <alignment horizontal="center" vertical="center"/>
    </xf>
    <xf numFmtId="0" fontId="13" fillId="4" borderId="21" xfId="0" applyFont="1" applyFill="1" applyBorder="1" applyAlignment="1">
      <alignment horizontal="left" vertical="center"/>
    </xf>
    <xf numFmtId="0" fontId="1" fillId="0" borderId="0" xfId="1" applyFill="1" applyAlignment="1">
      <alignment horizontal="left"/>
    </xf>
    <xf numFmtId="0" fontId="0" fillId="0" borderId="5" xfId="0" applyBorder="1" applyAlignment="1">
      <alignment horizontal="center" vertical="center"/>
    </xf>
    <xf numFmtId="0" fontId="0" fillId="0" borderId="7" xfId="0" applyBorder="1" applyAlignment="1">
      <alignment horizontal="center" vertical="center"/>
    </xf>
    <xf numFmtId="0" fontId="1" fillId="4" borderId="23" xfId="1" applyFill="1" applyBorder="1" applyAlignment="1">
      <alignment vertical="center"/>
    </xf>
    <xf numFmtId="0" fontId="10" fillId="9" borderId="1" xfId="0" applyFont="1" applyFill="1" applyBorder="1" applyAlignment="1">
      <alignment vertical="center" wrapText="1"/>
    </xf>
    <xf numFmtId="0" fontId="13" fillId="9" borderId="1" xfId="0" quotePrefix="1" applyFont="1" applyFill="1" applyBorder="1" applyAlignment="1">
      <alignment vertical="center" wrapText="1"/>
    </xf>
    <xf numFmtId="0" fontId="13" fillId="9" borderId="1" xfId="0" applyFont="1" applyFill="1" applyBorder="1" applyAlignment="1">
      <alignment vertical="center"/>
    </xf>
    <xf numFmtId="0" fontId="13" fillId="9" borderId="1" xfId="0" applyFont="1" applyFill="1" applyBorder="1" applyAlignment="1">
      <alignment vertical="center" wrapText="1"/>
    </xf>
    <xf numFmtId="0" fontId="13" fillId="9" borderId="1" xfId="0" applyFont="1" applyFill="1" applyBorder="1" applyAlignment="1">
      <alignment horizontal="center" vertical="center"/>
    </xf>
    <xf numFmtId="0" fontId="12" fillId="8" borderId="2" xfId="0" applyFont="1" applyFill="1" applyBorder="1"/>
    <xf numFmtId="0" fontId="12" fillId="8" borderId="3" xfId="0" applyFont="1" applyFill="1" applyBorder="1"/>
    <xf numFmtId="0" fontId="10" fillId="9" borderId="5" xfId="0" applyFont="1" applyFill="1" applyBorder="1" applyAlignment="1">
      <alignment vertical="center"/>
    </xf>
    <xf numFmtId="0" fontId="13" fillId="9" borderId="6" xfId="0" applyFont="1" applyFill="1" applyBorder="1" applyAlignment="1">
      <alignment vertical="center" wrapText="1"/>
    </xf>
    <xf numFmtId="0" fontId="13" fillId="9" borderId="8" xfId="0" applyFont="1" applyFill="1" applyBorder="1" applyAlignment="1">
      <alignment horizontal="center" vertical="center"/>
    </xf>
    <xf numFmtId="0" fontId="12" fillId="0" borderId="32" xfId="0" applyFont="1" applyBorder="1"/>
    <xf numFmtId="0" fontId="12" fillId="0" borderId="33" xfId="0" applyFont="1" applyBorder="1"/>
    <xf numFmtId="0" fontId="13" fillId="4" borderId="34" xfId="0" applyFont="1" applyFill="1" applyBorder="1" applyAlignment="1">
      <alignment horizontal="left" vertical="center"/>
    </xf>
    <xf numFmtId="0" fontId="13" fillId="4" borderId="35" xfId="0" applyFont="1" applyFill="1" applyBorder="1" applyAlignment="1">
      <alignment wrapText="1"/>
    </xf>
    <xf numFmtId="0" fontId="1" fillId="4" borderId="36" xfId="1" applyFill="1" applyBorder="1" applyAlignment="1">
      <alignment vertical="center"/>
    </xf>
    <xf numFmtId="0" fontId="12" fillId="6" borderId="2" xfId="0" applyFont="1" applyFill="1" applyBorder="1"/>
    <xf numFmtId="0" fontId="12" fillId="6" borderId="7" xfId="0" applyFont="1" applyFill="1" applyBorder="1"/>
    <xf numFmtId="0" fontId="0" fillId="0" borderId="6"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left" vertical="center"/>
    </xf>
    <xf numFmtId="0" fontId="0" fillId="0" borderId="1" xfId="0" applyBorder="1"/>
    <xf numFmtId="0" fontId="0" fillId="0" borderId="1" xfId="0" applyBorder="1" applyAlignment="1">
      <alignment wrapText="1"/>
    </xf>
    <xf numFmtId="0" fontId="2" fillId="3" borderId="2" xfId="0" applyFont="1" applyFill="1" applyBorder="1" applyAlignment="1">
      <alignment horizontal="left" vertical="center"/>
    </xf>
    <xf numFmtId="0" fontId="2" fillId="2" borderId="3" xfId="0" applyFont="1" applyFill="1" applyBorder="1" applyAlignment="1">
      <alignment horizontal="left" vertical="center"/>
    </xf>
    <xf numFmtId="0" fontId="2" fillId="2" borderId="3" xfId="0" applyFont="1" applyFill="1" applyBorder="1" applyAlignment="1">
      <alignment horizontal="left"/>
    </xf>
    <xf numFmtId="0" fontId="0" fillId="0" borderId="8" xfId="0" applyBorder="1" applyAlignment="1">
      <alignment horizontal="left" vertical="center"/>
    </xf>
    <xf numFmtId="0" fontId="0" fillId="0" borderId="8" xfId="0" applyBorder="1" applyAlignment="1">
      <alignment wrapText="1"/>
    </xf>
    <xf numFmtId="0" fontId="0" fillId="0" borderId="2" xfId="0" applyBorder="1" applyAlignment="1">
      <alignment horizontal="center" vertical="center"/>
    </xf>
    <xf numFmtId="0" fontId="0" fillId="0" borderId="3" xfId="0" applyBorder="1" applyAlignment="1">
      <alignment horizontal="left" vertical="center"/>
    </xf>
    <xf numFmtId="0" fontId="0" fillId="0" borderId="3" xfId="0" applyBorder="1" applyAlignment="1">
      <alignment wrapText="1"/>
    </xf>
    <xf numFmtId="0" fontId="8" fillId="0" borderId="8" xfId="0" applyFont="1" applyBorder="1" applyAlignment="1">
      <alignment wrapText="1"/>
    </xf>
    <xf numFmtId="0" fontId="6" fillId="0" borderId="1" xfId="0" applyFont="1" applyBorder="1"/>
    <xf numFmtId="0" fontId="3" fillId="4" borderId="2" xfId="0" applyFont="1" applyFill="1" applyBorder="1"/>
    <xf numFmtId="0" fontId="3" fillId="2" borderId="3" xfId="0" applyFont="1" applyFill="1" applyBorder="1"/>
    <xf numFmtId="0" fontId="2" fillId="12" borderId="4" xfId="0" applyFont="1" applyFill="1" applyBorder="1"/>
    <xf numFmtId="0" fontId="6" fillId="0" borderId="5" xfId="0" applyFont="1" applyBorder="1" applyAlignment="1">
      <alignment horizontal="center"/>
    </xf>
    <xf numFmtId="0" fontId="0" fillId="0" borderId="6" xfId="0" applyBorder="1"/>
    <xf numFmtId="0" fontId="6" fillId="0" borderId="7" xfId="0" applyFont="1" applyBorder="1" applyAlignment="1">
      <alignment horizontal="center"/>
    </xf>
    <xf numFmtId="0" fontId="6" fillId="0" borderId="8" xfId="0" applyFont="1" applyBorder="1"/>
    <xf numFmtId="0" fontId="0" fillId="0" borderId="9" xfId="0" applyBorder="1"/>
    <xf numFmtId="0" fontId="13" fillId="9" borderId="5" xfId="0" applyFont="1" applyFill="1" applyBorder="1" applyAlignment="1">
      <alignment vertical="center"/>
    </xf>
    <xf numFmtId="0" fontId="13" fillId="9" borderId="7" xfId="0" applyFont="1" applyFill="1" applyBorder="1" applyAlignment="1">
      <alignment vertical="center"/>
    </xf>
    <xf numFmtId="0" fontId="13" fillId="9" borderId="8" xfId="0" applyFont="1" applyFill="1" applyBorder="1" applyAlignment="1">
      <alignment vertical="center"/>
    </xf>
    <xf numFmtId="0" fontId="13" fillId="9" borderId="9" xfId="0" applyFont="1" applyFill="1" applyBorder="1" applyAlignment="1">
      <alignment vertical="center" wrapText="1"/>
    </xf>
    <xf numFmtId="0" fontId="13" fillId="4" borderId="21" xfId="0" applyFont="1" applyFill="1" applyBorder="1" applyAlignment="1">
      <alignment vertical="center"/>
    </xf>
    <xf numFmtId="0" fontId="13" fillId="9" borderId="1" xfId="0" quotePrefix="1" applyFont="1" applyFill="1" applyBorder="1" applyAlignment="1">
      <alignment vertical="center"/>
    </xf>
    <xf numFmtId="0" fontId="2" fillId="2" borderId="3" xfId="0" applyFont="1" applyFill="1" applyBorder="1"/>
    <xf numFmtId="0" fontId="0" fillId="0" borderId="6" xfId="0" applyBorder="1" applyAlignment="1">
      <alignment horizontal="left" vertical="center"/>
    </xf>
    <xf numFmtId="0" fontId="13" fillId="9" borderId="8" xfId="0" applyFont="1" applyFill="1" applyBorder="1" applyAlignment="1">
      <alignment vertical="center" wrapText="1"/>
    </xf>
    <xf numFmtId="0" fontId="13" fillId="9" borderId="8" xfId="0" quotePrefix="1" applyFont="1" applyFill="1" applyBorder="1" applyAlignment="1">
      <alignment vertical="center" wrapText="1"/>
    </xf>
    <xf numFmtId="0" fontId="2" fillId="2" borderId="3" xfId="0" applyFont="1" applyFill="1" applyBorder="1" applyAlignment="1">
      <alignment horizontal="center" vertical="center"/>
    </xf>
    <xf numFmtId="0" fontId="0" fillId="0" borderId="1" xfId="0" applyBorder="1" applyAlignment="1">
      <alignment vertical="center" wrapText="1"/>
    </xf>
    <xf numFmtId="0" fontId="6" fillId="0" borderId="1" xfId="0" applyFont="1" applyBorder="1" applyAlignment="1">
      <alignment vertical="center" wrapText="1"/>
    </xf>
    <xf numFmtId="0" fontId="0" fillId="0" borderId="8" xfId="0" applyBorder="1" applyAlignment="1">
      <alignment vertical="center" wrapText="1"/>
    </xf>
    <xf numFmtId="0" fontId="12" fillId="6" borderId="41" xfId="0" applyFont="1" applyFill="1" applyBorder="1"/>
    <xf numFmtId="0" fontId="12" fillId="6" borderId="34" xfId="0" applyFont="1" applyFill="1" applyBorder="1"/>
    <xf numFmtId="0" fontId="13" fillId="9" borderId="5" xfId="0" applyFont="1" applyFill="1" applyBorder="1" applyAlignment="1">
      <alignment vertical="center" wrapText="1"/>
    </xf>
    <xf numFmtId="0" fontId="13" fillId="9" borderId="1" xfId="0" applyFont="1" applyFill="1" applyBorder="1" applyAlignment="1">
      <alignment horizontal="center" vertical="center" wrapText="1"/>
    </xf>
    <xf numFmtId="0" fontId="4" fillId="2" borderId="3" xfId="0" applyFont="1" applyFill="1" applyBorder="1"/>
    <xf numFmtId="0" fontId="0" fillId="0" borderId="9" xfId="0" applyBorder="1" applyAlignment="1">
      <alignment horizontal="left" vertical="center"/>
    </xf>
    <xf numFmtId="0" fontId="13" fillId="4" borderId="34" xfId="0" applyFont="1" applyFill="1" applyBorder="1" applyAlignment="1">
      <alignment vertical="center"/>
    </xf>
    <xf numFmtId="0" fontId="13" fillId="4" borderId="35" xfId="0" applyFont="1" applyFill="1" applyBorder="1" applyAlignment="1">
      <alignment vertical="center" wrapText="1"/>
    </xf>
    <xf numFmtId="0" fontId="10" fillId="9" borderId="5" xfId="0" applyFont="1" applyFill="1" applyBorder="1" applyAlignment="1">
      <alignment horizontal="left" vertical="center" wrapText="1"/>
    </xf>
    <xf numFmtId="0" fontId="10" fillId="9" borderId="5" xfId="0" applyFont="1" applyFill="1" applyBorder="1" applyAlignment="1">
      <alignment vertical="center" wrapText="1"/>
    </xf>
    <xf numFmtId="0" fontId="10" fillId="9" borderId="7" xfId="0" applyFont="1" applyFill="1" applyBorder="1" applyAlignment="1">
      <alignment vertical="center"/>
    </xf>
    <xf numFmtId="0" fontId="10" fillId="9" borderId="8" xfId="0" applyFont="1" applyFill="1" applyBorder="1" applyAlignment="1">
      <alignment vertical="center"/>
    </xf>
    <xf numFmtId="0" fontId="10" fillId="9" borderId="8" xfId="0" applyFont="1" applyFill="1" applyBorder="1" applyAlignment="1">
      <alignment horizontal="center" vertical="center"/>
    </xf>
    <xf numFmtId="0" fontId="10" fillId="9" borderId="1" xfId="0" quotePrefix="1" applyFont="1" applyFill="1" applyBorder="1" applyAlignment="1">
      <alignment vertical="center" wrapText="1"/>
    </xf>
    <xf numFmtId="0" fontId="10" fillId="9" borderId="8" xfId="0" quotePrefix="1" applyFont="1" applyFill="1" applyBorder="1" applyAlignment="1">
      <alignment vertical="center" wrapText="1"/>
    </xf>
    <xf numFmtId="0" fontId="1" fillId="0" borderId="0" xfId="1" applyFill="1" applyBorder="1" applyAlignment="1">
      <alignment vertical="center"/>
    </xf>
    <xf numFmtId="0" fontId="2" fillId="3" borderId="2" xfId="0" applyFont="1" applyFill="1" applyBorder="1" applyAlignment="1">
      <alignment horizontal="center" vertical="center"/>
    </xf>
    <xf numFmtId="0" fontId="0" fillId="0" borderId="6" xfId="0" applyBorder="1" applyAlignment="1">
      <alignment vertical="center"/>
    </xf>
    <xf numFmtId="0" fontId="0" fillId="0" borderId="9" xfId="0" applyBorder="1" applyAlignment="1">
      <alignment vertical="center"/>
    </xf>
    <xf numFmtId="0" fontId="0" fillId="0" borderId="1" xfId="0" applyBorder="1" applyAlignment="1">
      <alignment horizontal="left"/>
    </xf>
    <xf numFmtId="0" fontId="2" fillId="12" borderId="4" xfId="0" applyFont="1" applyFill="1" applyBorder="1" applyAlignment="1">
      <alignment horizontal="left"/>
    </xf>
    <xf numFmtId="0" fontId="0" fillId="0" borderId="8" xfId="0" applyBorder="1" applyAlignment="1">
      <alignment horizontal="left"/>
    </xf>
    <xf numFmtId="0" fontId="0" fillId="0" borderId="8" xfId="0" applyBorder="1"/>
    <xf numFmtId="0" fontId="0" fillId="0" borderId="2"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1" fillId="0" borderId="8" xfId="1" applyBorder="1" applyAlignment="1">
      <alignment horizontal="center" vertical="center"/>
    </xf>
    <xf numFmtId="0" fontId="12" fillId="6" borderId="41" xfId="0" applyFont="1" applyFill="1" applyBorder="1" applyAlignment="1">
      <alignment vertical="center"/>
    </xf>
    <xf numFmtId="0" fontId="12" fillId="6" borderId="34" xfId="0" applyFont="1" applyFill="1" applyBorder="1" applyAlignment="1">
      <alignment vertical="center"/>
    </xf>
    <xf numFmtId="0" fontId="12" fillId="8" borderId="4" xfId="0" applyFont="1" applyFill="1" applyBorder="1" applyAlignment="1">
      <alignment vertical="center" wrapText="1"/>
    </xf>
    <xf numFmtId="0" fontId="1" fillId="9" borderId="1" xfId="1" applyFill="1" applyBorder="1" applyAlignment="1">
      <alignment vertical="center"/>
    </xf>
    <xf numFmtId="0" fontId="1" fillId="9" borderId="8" xfId="1" applyFill="1" applyBorder="1" applyAlignment="1">
      <alignment vertical="center"/>
    </xf>
    <xf numFmtId="0" fontId="12" fillId="0" borderId="16" xfId="0" applyFont="1" applyBorder="1" applyAlignment="1">
      <alignment vertical="center"/>
    </xf>
    <xf numFmtId="0" fontId="12" fillId="0" borderId="10" xfId="0" applyFont="1" applyBorder="1" applyAlignment="1">
      <alignment vertical="center"/>
    </xf>
    <xf numFmtId="0" fontId="12" fillId="0" borderId="20" xfId="0" applyFont="1" applyBorder="1" applyAlignment="1">
      <alignment vertical="center"/>
    </xf>
    <xf numFmtId="0" fontId="13" fillId="4" borderId="22" xfId="0" applyFont="1" applyFill="1" applyBorder="1" applyAlignment="1">
      <alignment vertical="center" wrapText="1"/>
    </xf>
    <xf numFmtId="0" fontId="2" fillId="3" borderId="2" xfId="0" applyFont="1" applyFill="1" applyBorder="1" applyAlignment="1">
      <alignment horizontal="left"/>
    </xf>
    <xf numFmtId="0" fontId="1" fillId="0" borderId="1" xfId="1" applyBorder="1" applyAlignment="1">
      <alignment horizontal="left" vertical="center"/>
    </xf>
    <xf numFmtId="0" fontId="1" fillId="0" borderId="1" xfId="1" applyBorder="1" applyAlignment="1">
      <alignment horizontal="left"/>
    </xf>
    <xf numFmtId="0" fontId="1" fillId="0" borderId="1" xfId="1" applyFill="1" applyBorder="1" applyAlignment="1">
      <alignment horizontal="left" vertical="center"/>
    </xf>
    <xf numFmtId="0" fontId="1" fillId="0" borderId="8" xfId="1" applyBorder="1" applyAlignment="1">
      <alignment horizontal="left" vertical="center"/>
    </xf>
    <xf numFmtId="0" fontId="1" fillId="0" borderId="8" xfId="1" applyBorder="1" applyAlignment="1">
      <alignment horizontal="left"/>
    </xf>
    <xf numFmtId="0" fontId="1" fillId="0" borderId="0" xfId="1" applyFill="1" applyAlignment="1">
      <alignment horizontal="left" vertical="center"/>
    </xf>
    <xf numFmtId="0" fontId="1" fillId="0" borderId="1" xfId="1" applyBorder="1" applyAlignment="1">
      <alignment vertical="center"/>
    </xf>
    <xf numFmtId="0" fontId="6" fillId="0" borderId="1" xfId="0" applyFont="1" applyBorder="1" applyAlignment="1">
      <alignment wrapText="1"/>
    </xf>
    <xf numFmtId="0" fontId="13" fillId="11" borderId="25" xfId="0" applyFont="1" applyFill="1" applyBorder="1"/>
    <xf numFmtId="0" fontId="1" fillId="0" borderId="1" xfId="1" applyBorder="1" applyAlignment="1">
      <alignment horizontal="center" vertical="center"/>
    </xf>
    <xf numFmtId="0" fontId="2" fillId="3" borderId="2" xfId="0" applyFont="1" applyFill="1" applyBorder="1" applyAlignment="1">
      <alignment vertical="center"/>
    </xf>
    <xf numFmtId="0" fontId="2" fillId="2" borderId="3" xfId="0" applyFont="1" applyFill="1" applyBorder="1" applyAlignment="1">
      <alignment vertical="center"/>
    </xf>
    <xf numFmtId="0" fontId="2" fillId="12" borderId="4" xfId="0" applyFont="1" applyFill="1" applyBorder="1" applyAlignment="1">
      <alignment vertical="center"/>
    </xf>
    <xf numFmtId="0" fontId="1" fillId="0" borderId="1" xfId="1" applyFill="1" applyBorder="1"/>
    <xf numFmtId="0" fontId="2" fillId="3" borderId="2" xfId="0" applyFont="1" applyFill="1" applyBorder="1"/>
    <xf numFmtId="0" fontId="1" fillId="0" borderId="0" xfId="1" applyBorder="1" applyAlignment="1">
      <alignment horizontal="left" vertical="center"/>
    </xf>
    <xf numFmtId="0" fontId="0" fillId="0" borderId="5" xfId="0" applyBorder="1" applyAlignment="1">
      <alignment horizontal="center" vertical="center" wrapText="1"/>
    </xf>
    <xf numFmtId="0" fontId="0" fillId="0" borderId="1" xfId="0" applyBorder="1" applyAlignment="1">
      <alignment horizontal="left" vertical="center" wrapText="1"/>
    </xf>
    <xf numFmtId="0" fontId="1" fillId="0" borderId="1" xfId="1" applyBorder="1"/>
    <xf numFmtId="0" fontId="2" fillId="12" borderId="4" xfId="0" applyFont="1" applyFill="1" applyBorder="1" applyAlignment="1">
      <alignment horizontal="left" vertical="center"/>
    </xf>
    <xf numFmtId="164" fontId="7" fillId="0" borderId="1" xfId="1" applyNumberFormat="1" applyFont="1" applyBorder="1" applyAlignment="1">
      <alignment vertical="center"/>
    </xf>
    <xf numFmtId="0" fontId="3" fillId="4" borderId="2" xfId="0" applyFont="1" applyFill="1" applyBorder="1" applyAlignment="1">
      <alignment horizontal="center" vertical="center"/>
    </xf>
    <xf numFmtId="0" fontId="3" fillId="5" borderId="3" xfId="0" applyFont="1" applyFill="1" applyBorder="1" applyAlignment="1">
      <alignment horizontal="center" vertical="center"/>
    </xf>
    <xf numFmtId="0" fontId="1" fillId="0" borderId="8" xfId="1" applyBorder="1"/>
    <xf numFmtId="164" fontId="7" fillId="0" borderId="8" xfId="1" applyNumberFormat="1" applyFont="1" applyBorder="1" applyAlignment="1">
      <alignment vertical="center"/>
    </xf>
    <xf numFmtId="0" fontId="1" fillId="0" borderId="8" xfId="1" applyBorder="1" applyAlignment="1">
      <alignment vertical="center"/>
    </xf>
    <xf numFmtId="0" fontId="1" fillId="0" borderId="1" xfId="1" applyBorder="1" applyAlignment="1">
      <alignment vertical="center" wrapText="1"/>
    </xf>
    <xf numFmtId="0" fontId="0" fillId="0" borderId="7" xfId="0" applyBorder="1" applyAlignment="1">
      <alignment horizontal="center" vertical="center" wrapText="1"/>
    </xf>
    <xf numFmtId="0" fontId="1" fillId="0" borderId="8" xfId="1" applyBorder="1" applyAlignment="1">
      <alignment vertical="center" wrapText="1"/>
    </xf>
    <xf numFmtId="164" fontId="0" fillId="0" borderId="1" xfId="0" applyNumberFormat="1" applyBorder="1" applyAlignment="1">
      <alignment horizontal="center" vertical="center" wrapText="1"/>
    </xf>
    <xf numFmtId="164" fontId="0" fillId="0" borderId="8" xfId="0" applyNumberFormat="1" applyBorder="1" applyAlignment="1">
      <alignment horizontal="center" vertical="center" wrapText="1"/>
    </xf>
    <xf numFmtId="0" fontId="1" fillId="0" borderId="1" xfId="1" applyBorder="1" applyAlignment="1">
      <alignment horizontal="left" vertical="center" wrapText="1"/>
    </xf>
    <xf numFmtId="0" fontId="0" fillId="0" borderId="6" xfId="0" applyBorder="1" applyAlignment="1">
      <alignment vertical="center" wrapText="1"/>
    </xf>
    <xf numFmtId="0" fontId="1" fillId="0" borderId="8" xfId="1" applyBorder="1" applyAlignment="1">
      <alignment horizontal="left" vertical="center" wrapText="1"/>
    </xf>
    <xf numFmtId="0" fontId="0" fillId="0" borderId="9" xfId="0" applyBorder="1" applyAlignment="1">
      <alignment vertical="center" wrapText="1"/>
    </xf>
    <xf numFmtId="0" fontId="3" fillId="4" borderId="2" xfId="0" applyFont="1" applyFill="1" applyBorder="1" applyAlignment="1">
      <alignment vertical="center"/>
    </xf>
    <xf numFmtId="0" fontId="3" fillId="5" borderId="3" xfId="0" applyFont="1" applyFill="1" applyBorder="1" applyAlignment="1">
      <alignment horizontal="left" vertical="center" wrapText="1"/>
    </xf>
    <xf numFmtId="0" fontId="3" fillId="5" borderId="3" xfId="0" applyFont="1" applyFill="1" applyBorder="1" applyAlignment="1">
      <alignment vertical="center"/>
    </xf>
    <xf numFmtId="164" fontId="0" fillId="0" borderId="1" xfId="0" applyNumberFormat="1" applyBorder="1" applyAlignment="1">
      <alignment horizontal="center" vertical="center"/>
    </xf>
    <xf numFmtId="0" fontId="2" fillId="12" borderId="4" xfId="0" applyFont="1" applyFill="1" applyBorder="1" applyAlignment="1">
      <alignment horizontal="center" vertical="center"/>
    </xf>
    <xf numFmtId="0" fontId="0" fillId="0" borderId="5" xfId="0" applyBorder="1" applyAlignment="1">
      <alignment vertical="center" wrapText="1"/>
    </xf>
    <xf numFmtId="0" fontId="0" fillId="0" borderId="5" xfId="0" applyBorder="1" applyAlignment="1">
      <alignment vertical="center"/>
    </xf>
    <xf numFmtId="0" fontId="0" fillId="0" borderId="7" xfId="0" applyBorder="1" applyAlignment="1">
      <alignment vertical="center"/>
    </xf>
    <xf numFmtId="164" fontId="0" fillId="0" borderId="8" xfId="0" applyNumberFormat="1" applyBorder="1" applyAlignment="1">
      <alignment horizontal="center" vertical="center"/>
    </xf>
    <xf numFmtId="22" fontId="6" fillId="0" borderId="1" xfId="0" applyNumberFormat="1" applyFont="1" applyBorder="1" applyAlignment="1">
      <alignment vertical="center" wrapText="1"/>
    </xf>
    <xf numFmtId="0" fontId="1" fillId="0" borderId="1" xfId="1" applyFill="1" applyBorder="1" applyAlignment="1">
      <alignment vertical="center" wrapText="1"/>
    </xf>
    <xf numFmtId="0" fontId="6" fillId="0" borderId="8" xfId="0" applyFont="1" applyBorder="1" applyAlignment="1">
      <alignment vertical="center" wrapText="1"/>
    </xf>
    <xf numFmtId="22" fontId="6" fillId="0" borderId="8" xfId="0" applyNumberFormat="1" applyFont="1" applyBorder="1" applyAlignment="1">
      <alignment vertical="center" wrapText="1"/>
    </xf>
    <xf numFmtId="0" fontId="2" fillId="0" borderId="1" xfId="0" applyFont="1" applyBorder="1" applyAlignment="1">
      <alignment horizontal="center"/>
    </xf>
    <xf numFmtId="0" fontId="7" fillId="0" borderId="1" xfId="0" applyFont="1" applyBorder="1" applyAlignment="1">
      <alignment horizontal="center"/>
    </xf>
    <xf numFmtId="0" fontId="1" fillId="0" borderId="1" xfId="1" applyFill="1" applyBorder="1" applyAlignment="1">
      <alignment horizontal="left"/>
    </xf>
    <xf numFmtId="0" fontId="7" fillId="0" borderId="8" xfId="0" applyFont="1" applyBorder="1" applyAlignment="1">
      <alignment horizontal="center"/>
    </xf>
    <xf numFmtId="0" fontId="7" fillId="0" borderId="1" xfId="0" applyFont="1" applyBorder="1" applyAlignment="1">
      <alignment vertical="center" wrapText="1"/>
    </xf>
    <xf numFmtId="0" fontId="7" fillId="0" borderId="0" xfId="0" applyFont="1" applyAlignment="1">
      <alignment horizontal="center" vertical="center" wrapText="1"/>
    </xf>
    <xf numFmtId="0" fontId="7" fillId="0" borderId="0" xfId="0" applyFont="1" applyAlignment="1">
      <alignment vertical="center" wrapText="1"/>
    </xf>
    <xf numFmtId="0" fontId="1" fillId="0" borderId="0" xfId="1" applyFill="1" applyAlignment="1">
      <alignment vertical="center" wrapText="1"/>
    </xf>
    <xf numFmtId="0" fontId="1" fillId="0" borderId="8" xfId="1" applyFill="1" applyBorder="1" applyAlignment="1">
      <alignment vertical="center" wrapText="1"/>
    </xf>
    <xf numFmtId="0" fontId="2" fillId="2" borderId="3" xfId="0" applyFont="1" applyFill="1" applyBorder="1" applyAlignment="1">
      <alignment horizontal="left" vertical="center" wrapText="1"/>
    </xf>
    <xf numFmtId="0" fontId="12" fillId="8" borderId="2" xfId="0" applyFont="1" applyFill="1" applyBorder="1" applyAlignment="1">
      <alignment horizontal="left" vertical="center" wrapText="1"/>
    </xf>
    <xf numFmtId="0" fontId="12" fillId="8" borderId="3" xfId="0" applyFont="1" applyFill="1" applyBorder="1" applyAlignment="1">
      <alignment horizontal="left" vertical="center" wrapText="1"/>
    </xf>
    <xf numFmtId="0" fontId="13" fillId="9" borderId="5" xfId="0" applyFont="1" applyFill="1" applyBorder="1" applyAlignment="1">
      <alignment horizontal="left" vertical="center" wrapText="1"/>
    </xf>
    <xf numFmtId="0" fontId="13" fillId="9" borderId="1" xfId="0" applyFont="1" applyFill="1" applyBorder="1" applyAlignment="1">
      <alignment horizontal="left" vertical="center" wrapText="1"/>
    </xf>
    <xf numFmtId="0" fontId="13" fillId="9" borderId="1" xfId="0" quotePrefix="1" applyFont="1" applyFill="1" applyBorder="1" applyAlignment="1">
      <alignment horizontal="left" vertical="center" wrapText="1"/>
    </xf>
    <xf numFmtId="0" fontId="13" fillId="9" borderId="8" xfId="0" applyFont="1" applyFill="1" applyBorder="1" applyAlignment="1">
      <alignment horizontal="left" vertical="center" wrapText="1"/>
    </xf>
    <xf numFmtId="0" fontId="13" fillId="9" borderId="8" xfId="0" quotePrefix="1" applyFont="1" applyFill="1" applyBorder="1" applyAlignment="1">
      <alignment horizontal="left" vertical="center" wrapText="1"/>
    </xf>
    <xf numFmtId="0" fontId="12" fillId="8" borderId="3" xfId="0" applyFont="1" applyFill="1" applyBorder="1" applyAlignment="1">
      <alignment horizontal="left" vertical="center"/>
    </xf>
    <xf numFmtId="0" fontId="1" fillId="9" borderId="1" xfId="1" applyFill="1" applyBorder="1" applyAlignment="1">
      <alignment vertical="center" wrapText="1"/>
    </xf>
    <xf numFmtId="0" fontId="1" fillId="9" borderId="8" xfId="1" applyFill="1" applyBorder="1" applyAlignment="1">
      <alignment vertical="center" wrapText="1"/>
    </xf>
    <xf numFmtId="0" fontId="10" fillId="9" borderId="8" xfId="0" applyFont="1" applyFill="1" applyBorder="1" applyAlignment="1">
      <alignment vertical="center" wrapText="1"/>
    </xf>
    <xf numFmtId="0" fontId="11" fillId="11" borderId="1" xfId="0" applyFont="1" applyFill="1" applyBorder="1" applyAlignment="1">
      <alignment horizontal="center" vertical="center" wrapText="1"/>
    </xf>
    <xf numFmtId="0" fontId="11" fillId="11" borderId="1" xfId="0" applyFont="1" applyFill="1" applyBorder="1" applyAlignment="1">
      <alignment horizontal="left" vertical="center" wrapText="1"/>
    </xf>
    <xf numFmtId="0" fontId="11" fillId="11" borderId="1" xfId="0" applyFont="1" applyFill="1" applyBorder="1" applyAlignment="1">
      <alignment vertical="center" wrapText="1"/>
    </xf>
    <xf numFmtId="0" fontId="0" fillId="11" borderId="1" xfId="0" applyFill="1" applyBorder="1" applyAlignment="1">
      <alignment horizontal="center" vertical="center" wrapText="1"/>
    </xf>
    <xf numFmtId="0" fontId="2" fillId="14" borderId="1" xfId="0" applyFont="1" applyFill="1" applyBorder="1" applyAlignment="1">
      <alignment horizontal="center" vertical="center" wrapText="1"/>
    </xf>
    <xf numFmtId="0" fontId="9" fillId="8" borderId="3" xfId="0" applyFont="1" applyFill="1" applyBorder="1" applyAlignment="1">
      <alignment vertical="center"/>
    </xf>
    <xf numFmtId="0" fontId="1" fillId="9" borderId="8" xfId="1" applyFill="1" applyBorder="1" applyAlignment="1">
      <alignment horizontal="left" vertical="center"/>
    </xf>
    <xf numFmtId="0" fontId="9" fillId="6" borderId="41" xfId="0" applyFont="1" applyFill="1" applyBorder="1" applyAlignment="1">
      <alignment vertical="center"/>
    </xf>
    <xf numFmtId="0" fontId="9" fillId="6" borderId="34" xfId="0" applyFont="1" applyFill="1" applyBorder="1" applyAlignment="1">
      <alignment vertical="center"/>
    </xf>
    <xf numFmtId="0" fontId="1" fillId="0" borderId="0" xfId="1" applyBorder="1" applyAlignment="1">
      <alignment vertical="center"/>
    </xf>
    <xf numFmtId="0" fontId="9" fillId="8" borderId="2" xfId="0" applyFont="1" applyFill="1" applyBorder="1" applyAlignment="1">
      <alignment vertical="center"/>
    </xf>
    <xf numFmtId="0" fontId="10" fillId="9" borderId="8" xfId="0" quotePrefix="1" applyFont="1" applyFill="1" applyBorder="1" applyAlignment="1">
      <alignment vertical="center"/>
    </xf>
    <xf numFmtId="0" fontId="9" fillId="0" borderId="16" xfId="0" applyFont="1" applyBorder="1" applyAlignment="1">
      <alignment vertical="center"/>
    </xf>
    <xf numFmtId="0" fontId="9" fillId="0" borderId="20" xfId="0" applyFont="1" applyBorder="1" applyAlignment="1">
      <alignment vertical="center"/>
    </xf>
    <xf numFmtId="0" fontId="10" fillId="4" borderId="21" xfId="0" applyFont="1" applyFill="1" applyBorder="1" applyAlignment="1">
      <alignment vertical="center"/>
    </xf>
    <xf numFmtId="0" fontId="1" fillId="4" borderId="23" xfId="1" applyFill="1" applyBorder="1" applyAlignment="1">
      <alignment vertical="center" wrapText="1"/>
    </xf>
    <xf numFmtId="0" fontId="1" fillId="11" borderId="1" xfId="1" applyFill="1" applyBorder="1" applyAlignment="1">
      <alignment horizontal="center" vertical="center" wrapText="1"/>
    </xf>
    <xf numFmtId="0" fontId="0" fillId="11" borderId="1" xfId="0" applyFill="1" applyBorder="1" applyAlignment="1">
      <alignment vertical="center" wrapText="1"/>
    </xf>
    <xf numFmtId="0" fontId="2" fillId="14" borderId="6" xfId="0" applyFont="1" applyFill="1" applyBorder="1" applyAlignment="1">
      <alignment horizontal="center" vertical="center" wrapText="1"/>
    </xf>
    <xf numFmtId="0" fontId="11" fillId="11" borderId="6" xfId="0" applyFont="1" applyFill="1" applyBorder="1" applyAlignment="1">
      <alignment vertical="center" wrapText="1"/>
    </xf>
    <xf numFmtId="0" fontId="0" fillId="11" borderId="8" xfId="0" applyFill="1" applyBorder="1" applyAlignment="1">
      <alignment horizontal="center" vertical="center" wrapText="1"/>
    </xf>
    <xf numFmtId="0" fontId="0" fillId="11" borderId="8" xfId="0" applyFill="1" applyBorder="1" applyAlignment="1">
      <alignment vertical="center" wrapText="1"/>
    </xf>
    <xf numFmtId="0" fontId="11" fillId="11" borderId="9" xfId="0" applyFont="1" applyFill="1" applyBorder="1" applyAlignment="1">
      <alignment vertical="center" wrapText="1"/>
    </xf>
    <xf numFmtId="0" fontId="0" fillId="0" borderId="6" xfId="0" applyBorder="1" applyAlignment="1">
      <alignment horizontal="left"/>
    </xf>
    <xf numFmtId="0" fontId="0" fillId="0" borderId="9" xfId="0" applyBorder="1" applyAlignment="1">
      <alignment horizontal="left"/>
    </xf>
    <xf numFmtId="0" fontId="12" fillId="0" borderId="16" xfId="0" applyFont="1" applyBorder="1" applyAlignment="1">
      <alignment vertical="center" wrapText="1"/>
    </xf>
    <xf numFmtId="0" fontId="12" fillId="0" borderId="10" xfId="0" applyFont="1" applyBorder="1" applyAlignment="1">
      <alignment vertical="center" wrapText="1"/>
    </xf>
    <xf numFmtId="0" fontId="12" fillId="0" borderId="20" xfId="0" applyFont="1" applyBorder="1" applyAlignment="1">
      <alignment vertical="center" wrapText="1"/>
    </xf>
    <xf numFmtId="0" fontId="13" fillId="4" borderId="21" xfId="0" applyFont="1" applyFill="1" applyBorder="1" applyAlignment="1">
      <alignment vertical="center" wrapText="1"/>
    </xf>
    <xf numFmtId="0" fontId="12" fillId="6" borderId="41" xfId="0" applyFont="1" applyFill="1" applyBorder="1" applyAlignment="1">
      <alignment vertical="center" wrapText="1"/>
    </xf>
    <xf numFmtId="0" fontId="12" fillId="6" borderId="34" xfId="0" applyFont="1" applyFill="1" applyBorder="1" applyAlignment="1">
      <alignment vertical="center" wrapText="1"/>
    </xf>
    <xf numFmtId="0" fontId="12" fillId="8" borderId="2" xfId="0" applyFont="1" applyFill="1" applyBorder="1" applyAlignment="1">
      <alignment vertical="center" wrapText="1"/>
    </xf>
    <xf numFmtId="0" fontId="12" fillId="8" borderId="3" xfId="0" applyFont="1" applyFill="1" applyBorder="1" applyAlignment="1">
      <alignment vertical="center" wrapText="1"/>
    </xf>
    <xf numFmtId="0" fontId="13" fillId="9" borderId="7" xfId="0" applyFont="1" applyFill="1" applyBorder="1" applyAlignment="1">
      <alignment vertical="center" wrapText="1"/>
    </xf>
    <xf numFmtId="0" fontId="1" fillId="13" borderId="3" xfId="1" applyFill="1" applyBorder="1" applyAlignment="1">
      <alignment vertical="center"/>
    </xf>
    <xf numFmtId="0" fontId="1" fillId="13" borderId="4" xfId="1" applyFill="1" applyBorder="1" applyAlignment="1">
      <alignment vertical="center"/>
    </xf>
    <xf numFmtId="0" fontId="3" fillId="4" borderId="2" xfId="0" applyFont="1" applyFill="1" applyBorder="1" applyAlignment="1">
      <alignment horizontal="left" vertical="center"/>
    </xf>
    <xf numFmtId="0" fontId="3" fillId="5" borderId="3" xfId="0" applyFont="1" applyFill="1" applyBorder="1" applyAlignment="1">
      <alignment horizontal="left" vertical="center"/>
    </xf>
    <xf numFmtId="0" fontId="3" fillId="12" borderId="4" xfId="0" applyFont="1" applyFill="1" applyBorder="1" applyAlignment="1">
      <alignment horizontal="left" vertical="center"/>
    </xf>
    <xf numFmtId="164" fontId="7" fillId="0" borderId="1" xfId="1" applyNumberFormat="1" applyFont="1" applyBorder="1" applyAlignment="1">
      <alignment horizontal="left" vertical="center"/>
    </xf>
    <xf numFmtId="164" fontId="7" fillId="0" borderId="8" xfId="1" applyNumberFormat="1" applyFont="1" applyBorder="1" applyAlignment="1">
      <alignment horizontal="left" vertical="center"/>
    </xf>
    <xf numFmtId="0" fontId="17" fillId="0" borderId="0" xfId="1" applyFont="1" applyFill="1" applyBorder="1" applyAlignment="1">
      <alignment vertical="center" wrapText="1"/>
    </xf>
    <xf numFmtId="0" fontId="11" fillId="11" borderId="6" xfId="0" applyFont="1" applyFill="1" applyBorder="1" applyAlignment="1">
      <alignment horizontal="center" vertical="center" wrapText="1"/>
    </xf>
    <xf numFmtId="0" fontId="10" fillId="11" borderId="6" xfId="0" applyFont="1" applyFill="1" applyBorder="1" applyAlignment="1">
      <alignment horizontal="center" vertical="center"/>
    </xf>
    <xf numFmtId="0" fontId="11" fillId="11" borderId="8" xfId="0" applyFont="1" applyFill="1" applyBorder="1" applyAlignment="1">
      <alignment vertical="center" wrapText="1"/>
    </xf>
    <xf numFmtId="0" fontId="10" fillId="11" borderId="9" xfId="0" applyFont="1" applyFill="1" applyBorder="1" applyAlignment="1">
      <alignment horizontal="center" vertical="center"/>
    </xf>
    <xf numFmtId="0" fontId="12" fillId="0" borderId="58" xfId="0" applyFont="1" applyBorder="1" applyAlignment="1">
      <alignment vertical="center"/>
    </xf>
    <xf numFmtId="0" fontId="12" fillId="0" borderId="59" xfId="0" applyFont="1" applyBorder="1" applyAlignment="1">
      <alignment vertical="center"/>
    </xf>
    <xf numFmtId="0" fontId="12" fillId="6" borderId="32" xfId="0" applyFont="1" applyFill="1" applyBorder="1" applyAlignment="1">
      <alignment vertical="center"/>
    </xf>
    <xf numFmtId="0" fontId="1" fillId="0" borderId="61" xfId="1" applyBorder="1" applyAlignment="1">
      <alignment vertical="center"/>
    </xf>
    <xf numFmtId="0" fontId="6" fillId="0" borderId="62" xfId="0" applyFont="1" applyBorder="1" applyAlignment="1">
      <alignment vertical="center"/>
    </xf>
    <xf numFmtId="14" fontId="0" fillId="0" borderId="1" xfId="0" applyNumberFormat="1" applyBorder="1" applyAlignment="1">
      <alignment horizontal="left"/>
    </xf>
    <xf numFmtId="14" fontId="0" fillId="0" borderId="8" xfId="0" applyNumberFormat="1" applyBorder="1" applyAlignment="1">
      <alignment horizontal="left"/>
    </xf>
    <xf numFmtId="0" fontId="13" fillId="4" borderId="21" xfId="0" applyFont="1" applyFill="1" applyBorder="1" applyAlignment="1">
      <alignment horizontal="center" vertical="center"/>
    </xf>
    <xf numFmtId="0" fontId="1" fillId="4" borderId="23" xfId="1" applyFill="1" applyBorder="1" applyAlignment="1">
      <alignment horizontal="center" vertical="center"/>
    </xf>
    <xf numFmtId="0" fontId="13" fillId="4" borderId="22" xfId="0" applyFont="1" applyFill="1" applyBorder="1" applyAlignment="1">
      <alignment horizontal="left" vertical="center" wrapText="1"/>
    </xf>
    <xf numFmtId="0" fontId="13" fillId="9" borderId="35" xfId="0" applyFont="1" applyFill="1" applyBorder="1" applyAlignment="1">
      <alignment vertical="center"/>
    </xf>
    <xf numFmtId="0" fontId="3" fillId="2" borderId="3" xfId="0" applyFont="1" applyFill="1" applyBorder="1" applyAlignment="1">
      <alignment horizontal="left"/>
    </xf>
    <xf numFmtId="0" fontId="1" fillId="0" borderId="1" xfId="1" applyFill="1" applyBorder="1" applyAlignment="1">
      <alignment horizontal="left" vertical="center" wrapText="1"/>
    </xf>
    <xf numFmtId="164" fontId="0" fillId="0" borderId="1" xfId="0" applyNumberFormat="1" applyBorder="1" applyAlignment="1">
      <alignment horizontal="left" vertical="center" wrapText="1"/>
    </xf>
    <xf numFmtId="0" fontId="13" fillId="9" borderId="43" xfId="0" applyFont="1" applyFill="1" applyBorder="1" applyAlignment="1">
      <alignment vertical="center" wrapText="1"/>
    </xf>
    <xf numFmtId="0" fontId="12" fillId="8" borderId="41" xfId="0" applyFont="1" applyFill="1" applyBorder="1" applyAlignment="1">
      <alignment vertical="center"/>
    </xf>
    <xf numFmtId="0" fontId="12" fillId="8" borderId="46" xfId="0" applyFont="1" applyFill="1" applyBorder="1" applyAlignment="1">
      <alignment vertical="center"/>
    </xf>
    <xf numFmtId="0" fontId="13" fillId="9" borderId="63" xfId="0" applyFont="1" applyFill="1" applyBorder="1" applyAlignment="1">
      <alignment vertical="center"/>
    </xf>
    <xf numFmtId="0" fontId="13" fillId="9" borderId="48" xfId="0" applyFont="1" applyFill="1" applyBorder="1" applyAlignment="1">
      <alignment vertical="center"/>
    </xf>
    <xf numFmtId="0" fontId="13" fillId="9" borderId="32" xfId="0" applyFont="1" applyFill="1" applyBorder="1" applyAlignment="1">
      <alignment vertical="center"/>
    </xf>
    <xf numFmtId="0" fontId="1" fillId="9" borderId="10" xfId="1" applyFill="1" applyBorder="1" applyAlignment="1">
      <alignment vertical="center"/>
    </xf>
    <xf numFmtId="0" fontId="13" fillId="9" borderId="34" xfId="0" applyFont="1" applyFill="1" applyBorder="1" applyAlignment="1">
      <alignment vertical="center"/>
    </xf>
    <xf numFmtId="0" fontId="1" fillId="9" borderId="35" xfId="1" applyFill="1" applyBorder="1" applyAlignment="1">
      <alignment vertical="center"/>
    </xf>
    <xf numFmtId="0" fontId="13" fillId="9" borderId="35" xfId="0" quotePrefix="1" applyFont="1" applyFill="1" applyBorder="1" applyAlignment="1">
      <alignment vertical="center"/>
    </xf>
    <xf numFmtId="0" fontId="3" fillId="4" borderId="2" xfId="0" applyFont="1" applyFill="1" applyBorder="1" applyAlignment="1">
      <alignment horizontal="left" vertical="center" wrapText="1"/>
    </xf>
    <xf numFmtId="0" fontId="2" fillId="12" borderId="4" xfId="0" applyFont="1" applyFill="1" applyBorder="1" applyAlignment="1">
      <alignment horizontal="left" vertical="center" wrapText="1"/>
    </xf>
    <xf numFmtId="0" fontId="13" fillId="9" borderId="5" xfId="0" applyFont="1" applyFill="1" applyBorder="1"/>
    <xf numFmtId="0" fontId="13" fillId="9" borderId="7" xfId="0" applyFont="1" applyFill="1" applyBorder="1"/>
    <xf numFmtId="0" fontId="13" fillId="9" borderId="8" xfId="0" applyFont="1" applyFill="1" applyBorder="1"/>
    <xf numFmtId="0" fontId="13" fillId="9" borderId="8" xfId="0" quotePrefix="1" applyFont="1" applyFill="1" applyBorder="1"/>
    <xf numFmtId="0" fontId="0" fillId="0" borderId="48" xfId="0" applyBorder="1"/>
    <xf numFmtId="0" fontId="13" fillId="9" borderId="10" xfId="0" applyFont="1" applyFill="1" applyBorder="1" applyAlignment="1">
      <alignment horizontal="left" vertical="center" wrapText="1"/>
    </xf>
    <xf numFmtId="0" fontId="13" fillId="9" borderId="10" xfId="0" applyFont="1" applyFill="1" applyBorder="1" applyAlignment="1">
      <alignment horizontal="left" vertical="center"/>
    </xf>
    <xf numFmtId="0" fontId="13" fillId="9" borderId="10" xfId="0" quotePrefix="1" applyFont="1" applyFill="1" applyBorder="1" applyAlignment="1">
      <alignment horizontal="left" vertical="center" wrapText="1"/>
    </xf>
    <xf numFmtId="0" fontId="13" fillId="9" borderId="10" xfId="0" quotePrefix="1" applyFont="1" applyFill="1" applyBorder="1" applyAlignment="1">
      <alignment horizontal="left" vertical="center"/>
    </xf>
    <xf numFmtId="0" fontId="13" fillId="9" borderId="35" xfId="0" applyFont="1" applyFill="1" applyBorder="1" applyAlignment="1">
      <alignment horizontal="left" vertical="center"/>
    </xf>
    <xf numFmtId="0" fontId="13" fillId="9" borderId="35" xfId="0" quotePrefix="1" applyFont="1" applyFill="1" applyBorder="1" applyAlignment="1">
      <alignment horizontal="left" vertical="center"/>
    </xf>
    <xf numFmtId="0" fontId="0" fillId="0" borderId="64" xfId="0" applyBorder="1"/>
    <xf numFmtId="0" fontId="0" fillId="0" borderId="65" xfId="0" applyBorder="1"/>
    <xf numFmtId="0" fontId="13" fillId="9" borderId="25" xfId="0" applyFont="1" applyFill="1" applyBorder="1" applyAlignment="1">
      <alignment vertical="center"/>
    </xf>
    <xf numFmtId="0" fontId="13" fillId="9" borderId="55" xfId="0" applyFont="1" applyFill="1" applyBorder="1" applyAlignment="1">
      <alignment vertical="center"/>
    </xf>
    <xf numFmtId="0" fontId="13" fillId="9" borderId="8"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6" fillId="11" borderId="1" xfId="0" applyFont="1" applyFill="1" applyBorder="1" applyAlignment="1">
      <alignment horizontal="left" vertical="center" wrapText="1"/>
    </xf>
    <xf numFmtId="0" fontId="6" fillId="11" borderId="1" xfId="0" applyFont="1" applyFill="1" applyBorder="1" applyAlignment="1">
      <alignment vertical="center" wrapText="1"/>
    </xf>
    <xf numFmtId="0" fontId="6" fillId="11" borderId="6" xfId="0" applyFont="1" applyFill="1" applyBorder="1" applyAlignment="1">
      <alignment vertical="center" wrapText="1"/>
    </xf>
    <xf numFmtId="0" fontId="6" fillId="11" borderId="9" xfId="0" applyFont="1" applyFill="1" applyBorder="1" applyAlignment="1">
      <alignment vertical="center" wrapText="1"/>
    </xf>
    <xf numFmtId="0" fontId="0" fillId="11" borderId="1" xfId="0" applyFill="1" applyBorder="1" applyAlignment="1">
      <alignment horizontal="center" vertical="center"/>
    </xf>
    <xf numFmtId="0" fontId="7" fillId="0" borderId="1" xfId="1" applyFont="1" applyFill="1" applyBorder="1" applyAlignment="1">
      <alignment horizontal="left" vertical="center"/>
    </xf>
    <xf numFmtId="0" fontId="6" fillId="11" borderId="8" xfId="0" applyFont="1" applyFill="1" applyBorder="1" applyAlignment="1">
      <alignment vertical="center" wrapText="1"/>
    </xf>
    <xf numFmtId="0" fontId="2" fillId="2" borderId="38" xfId="0" applyFont="1" applyFill="1" applyBorder="1" applyAlignment="1">
      <alignment horizontal="center" vertical="center"/>
    </xf>
    <xf numFmtId="164" fontId="0" fillId="0" borderId="39" xfId="0" applyNumberFormat="1" applyBorder="1" applyAlignment="1">
      <alignment horizontal="center" vertical="center" wrapText="1"/>
    </xf>
    <xf numFmtId="0" fontId="12" fillId="8" borderId="3" xfId="0" applyFont="1" applyFill="1" applyBorder="1" applyAlignment="1">
      <alignment wrapText="1"/>
    </xf>
    <xf numFmtId="0" fontId="6" fillId="11" borderId="8" xfId="0" applyFont="1" applyFill="1" applyBorder="1" applyAlignment="1">
      <alignment horizontal="center" vertical="center" wrapText="1"/>
    </xf>
    <xf numFmtId="0" fontId="1" fillId="11" borderId="8" xfId="1" applyFill="1" applyBorder="1" applyAlignment="1">
      <alignment horizontal="center" vertical="center" wrapText="1"/>
    </xf>
    <xf numFmtId="0" fontId="6" fillId="11" borderId="8" xfId="0" applyFont="1" applyFill="1" applyBorder="1" applyAlignment="1">
      <alignment horizontal="left" vertical="center" wrapText="1"/>
    </xf>
    <xf numFmtId="0" fontId="6" fillId="11" borderId="6" xfId="0" applyFont="1" applyFill="1" applyBorder="1" applyAlignment="1">
      <alignment horizontal="center" vertical="center" wrapText="1"/>
    </xf>
    <xf numFmtId="0" fontId="13" fillId="11" borderId="6" xfId="0" applyFont="1" applyFill="1" applyBorder="1" applyAlignment="1">
      <alignment horizontal="center" vertical="center"/>
    </xf>
    <xf numFmtId="0" fontId="13" fillId="11" borderId="9" xfId="0" applyFont="1" applyFill="1" applyBorder="1" applyAlignment="1">
      <alignment horizontal="center" vertical="center"/>
    </xf>
    <xf numFmtId="0" fontId="2" fillId="12" borderId="3" xfId="0" applyFont="1" applyFill="1" applyBorder="1" applyAlignment="1">
      <alignment vertical="center"/>
    </xf>
    <xf numFmtId="0" fontId="2" fillId="2" borderId="4" xfId="0" applyFont="1" applyFill="1" applyBorder="1" applyAlignment="1">
      <alignment vertical="center"/>
    </xf>
    <xf numFmtId="0" fontId="12" fillId="8" borderId="42" xfId="0" applyFont="1" applyFill="1" applyBorder="1" applyAlignment="1">
      <alignment vertical="center" wrapText="1"/>
    </xf>
    <xf numFmtId="0" fontId="13" fillId="9" borderId="39" xfId="0" applyFont="1" applyFill="1" applyBorder="1" applyAlignment="1">
      <alignment vertical="center" wrapText="1"/>
    </xf>
    <xf numFmtId="0" fontId="13" fillId="9" borderId="40" xfId="0" applyFont="1" applyFill="1" applyBorder="1" applyAlignment="1">
      <alignment vertical="center" wrapText="1"/>
    </xf>
    <xf numFmtId="0" fontId="13" fillId="9" borderId="1" xfId="0" quotePrefix="1" applyFont="1" applyFill="1" applyBorder="1" applyAlignment="1">
      <alignment wrapText="1"/>
    </xf>
    <xf numFmtId="0" fontId="13" fillId="9" borderId="1" xfId="0" applyFont="1" applyFill="1" applyBorder="1" applyAlignment="1">
      <alignment wrapText="1"/>
    </xf>
    <xf numFmtId="0" fontId="13" fillId="9" borderId="8" xfId="0" applyFont="1" applyFill="1" applyBorder="1" applyAlignment="1">
      <alignment wrapText="1"/>
    </xf>
    <xf numFmtId="0" fontId="1" fillId="11" borderId="1" xfId="1" applyFill="1" applyBorder="1" applyAlignment="1">
      <alignment horizontal="center" vertical="center"/>
    </xf>
    <xf numFmtId="0" fontId="0" fillId="11" borderId="1" xfId="0" applyFill="1" applyBorder="1" applyAlignment="1">
      <alignment vertical="center"/>
    </xf>
    <xf numFmtId="0" fontId="1" fillId="13" borderId="71" xfId="1" applyFill="1" applyBorder="1" applyAlignment="1">
      <alignment vertical="center"/>
    </xf>
    <xf numFmtId="0" fontId="12" fillId="6" borderId="41" xfId="0" applyFont="1" applyFill="1" applyBorder="1" applyAlignment="1">
      <alignment horizontal="left" vertical="center"/>
    </xf>
    <xf numFmtId="0" fontId="12" fillId="6" borderId="34" xfId="0" applyFont="1" applyFill="1" applyBorder="1" applyAlignment="1">
      <alignment horizontal="left" vertical="center"/>
    </xf>
    <xf numFmtId="0" fontId="1" fillId="0" borderId="0" xfId="1" applyAlignment="1">
      <alignment horizontal="left" vertical="center"/>
    </xf>
    <xf numFmtId="0" fontId="6" fillId="0" borderId="0" xfId="0" applyFont="1" applyAlignment="1">
      <alignment horizontal="left" vertical="center"/>
    </xf>
    <xf numFmtId="0" fontId="12" fillId="8" borderId="2" xfId="0" applyFont="1" applyFill="1" applyBorder="1" applyAlignment="1">
      <alignment horizontal="left" vertical="center"/>
    </xf>
    <xf numFmtId="0" fontId="1" fillId="13" borderId="3" xfId="1" applyFill="1" applyBorder="1" applyAlignment="1">
      <alignment horizontal="left" vertical="center"/>
    </xf>
    <xf numFmtId="0" fontId="1" fillId="13" borderId="4" xfId="1" applyFill="1" applyBorder="1" applyAlignment="1">
      <alignment horizontal="left" vertical="center"/>
    </xf>
    <xf numFmtId="0" fontId="13" fillId="9" borderId="5" xfId="0" applyFont="1" applyFill="1" applyBorder="1" applyAlignment="1">
      <alignment horizontal="left" vertical="center"/>
    </xf>
    <xf numFmtId="0" fontId="13" fillId="9" borderId="1" xfId="0" applyFont="1" applyFill="1" applyBorder="1" applyAlignment="1">
      <alignment horizontal="left" vertical="center"/>
    </xf>
    <xf numFmtId="0" fontId="13" fillId="9" borderId="1" xfId="0" quotePrefix="1" applyFont="1" applyFill="1" applyBorder="1" applyAlignment="1">
      <alignment horizontal="left" vertical="center"/>
    </xf>
    <xf numFmtId="0" fontId="13" fillId="9" borderId="7" xfId="0" applyFont="1" applyFill="1" applyBorder="1" applyAlignment="1">
      <alignment horizontal="left" vertical="center"/>
    </xf>
    <xf numFmtId="0" fontId="13" fillId="9" borderId="8" xfId="0" applyFont="1" applyFill="1" applyBorder="1" applyAlignment="1">
      <alignment horizontal="left" vertical="center"/>
    </xf>
    <xf numFmtId="0" fontId="13" fillId="9" borderId="8" xfId="0" quotePrefix="1" applyFont="1" applyFill="1" applyBorder="1" applyAlignment="1">
      <alignment horizontal="left" vertical="center"/>
    </xf>
    <xf numFmtId="0" fontId="12" fillId="0" borderId="16" xfId="0" applyFont="1" applyBorder="1" applyAlignment="1">
      <alignment horizontal="left" vertical="center"/>
    </xf>
    <xf numFmtId="0" fontId="12" fillId="0" borderId="10" xfId="0" applyFont="1" applyBorder="1" applyAlignment="1">
      <alignment horizontal="left" vertical="center"/>
    </xf>
    <xf numFmtId="0" fontId="12" fillId="0" borderId="20" xfId="0" applyFont="1" applyBorder="1" applyAlignment="1">
      <alignment horizontal="left" vertical="center"/>
    </xf>
    <xf numFmtId="0" fontId="1" fillId="4" borderId="23" xfId="1" applyFill="1" applyBorder="1" applyAlignment="1">
      <alignment horizontal="left" vertical="center"/>
    </xf>
    <xf numFmtId="0" fontId="2" fillId="14" borderId="1" xfId="0" applyFont="1" applyFill="1" applyBorder="1" applyAlignment="1">
      <alignment horizontal="left" vertical="center" wrapText="1"/>
    </xf>
    <xf numFmtId="0" fontId="2" fillId="14" borderId="6" xfId="0" applyFont="1" applyFill="1" applyBorder="1" applyAlignment="1">
      <alignment horizontal="left" vertical="center" wrapText="1"/>
    </xf>
    <xf numFmtId="0" fontId="11" fillId="11" borderId="6" xfId="0" applyFont="1" applyFill="1" applyBorder="1" applyAlignment="1">
      <alignment horizontal="left" vertical="center" wrapText="1"/>
    </xf>
    <xf numFmtId="0" fontId="1" fillId="11" borderId="1" xfId="1" applyFill="1" applyBorder="1" applyAlignment="1">
      <alignment horizontal="left" vertical="center" wrapText="1"/>
    </xf>
    <xf numFmtId="0" fontId="11" fillId="11" borderId="9" xfId="0" applyFont="1" applyFill="1" applyBorder="1" applyAlignment="1">
      <alignment horizontal="left" vertical="center" wrapText="1"/>
    </xf>
    <xf numFmtId="0" fontId="13" fillId="9" borderId="1" xfId="0" applyFont="1" applyFill="1" applyBorder="1" applyAlignment="1">
      <alignment horizontal="right" vertical="center"/>
    </xf>
    <xf numFmtId="0" fontId="10" fillId="11" borderId="6" xfId="0" applyFont="1" applyFill="1" applyBorder="1" applyAlignment="1">
      <alignment horizontal="left" vertical="center"/>
    </xf>
    <xf numFmtId="0" fontId="11" fillId="11" borderId="8" xfId="0" applyFont="1" applyFill="1" applyBorder="1" applyAlignment="1">
      <alignment horizontal="left" vertical="center" wrapText="1"/>
    </xf>
    <xf numFmtId="0" fontId="12" fillId="8" borderId="50" xfId="0" applyFont="1" applyFill="1" applyBorder="1" applyAlignment="1">
      <alignment wrapText="1"/>
    </xf>
    <xf numFmtId="0" fontId="13" fillId="11" borderId="72" xfId="0" applyFont="1" applyFill="1" applyBorder="1" applyAlignment="1">
      <alignment wrapText="1"/>
    </xf>
    <xf numFmtId="0" fontId="13" fillId="9" borderId="11" xfId="0" applyFont="1" applyFill="1" applyBorder="1" applyAlignment="1">
      <alignment wrapText="1"/>
    </xf>
    <xf numFmtId="0" fontId="6" fillId="9" borderId="1" xfId="0" applyFont="1" applyFill="1" applyBorder="1" applyAlignment="1">
      <alignment wrapText="1"/>
    </xf>
    <xf numFmtId="0" fontId="6" fillId="9" borderId="6" xfId="0" applyFont="1" applyFill="1" applyBorder="1" applyAlignment="1">
      <alignment wrapText="1"/>
    </xf>
    <xf numFmtId="0" fontId="6" fillId="9" borderId="8" xfId="0" applyFont="1" applyFill="1" applyBorder="1" applyAlignment="1">
      <alignment wrapText="1"/>
    </xf>
    <xf numFmtId="0" fontId="6" fillId="9" borderId="9" xfId="0" applyFont="1" applyFill="1" applyBorder="1" applyAlignment="1">
      <alignment wrapText="1"/>
    </xf>
    <xf numFmtId="0" fontId="13" fillId="9" borderId="11" xfId="0" applyFont="1" applyFill="1" applyBorder="1" applyAlignment="1">
      <alignment horizontal="left" vertical="center" wrapText="1"/>
    </xf>
    <xf numFmtId="0" fontId="13" fillId="9" borderId="43" xfId="0" applyFont="1" applyFill="1" applyBorder="1" applyAlignment="1">
      <alignment horizontal="left" vertical="center" wrapText="1"/>
    </xf>
    <xf numFmtId="0" fontId="3" fillId="8" borderId="1" xfId="0" applyFont="1" applyFill="1" applyBorder="1" applyAlignment="1">
      <alignment vertical="center" wrapText="1"/>
    </xf>
    <xf numFmtId="0" fontId="3" fillId="8" borderId="6" xfId="0" applyFont="1" applyFill="1" applyBorder="1" applyAlignment="1">
      <alignment vertical="center" wrapText="1"/>
    </xf>
    <xf numFmtId="0" fontId="6" fillId="9" borderId="1" xfId="0" applyFont="1" applyFill="1" applyBorder="1" applyAlignment="1">
      <alignment vertical="center" wrapText="1"/>
    </xf>
    <xf numFmtId="0" fontId="6" fillId="9" borderId="6" xfId="0" applyFont="1" applyFill="1" applyBorder="1" applyAlignment="1">
      <alignment vertical="center" wrapText="1"/>
    </xf>
    <xf numFmtId="0" fontId="6" fillId="9" borderId="8" xfId="0" applyFont="1" applyFill="1" applyBorder="1" applyAlignment="1">
      <alignment vertical="center" wrapText="1"/>
    </xf>
    <xf numFmtId="0" fontId="1" fillId="8" borderId="3" xfId="1" applyFill="1" applyBorder="1"/>
    <xf numFmtId="0" fontId="1" fillId="8" borderId="4" xfId="1" applyFill="1" applyBorder="1"/>
    <xf numFmtId="0" fontId="13" fillId="9" borderId="6" xfId="0" applyFont="1" applyFill="1" applyBorder="1"/>
    <xf numFmtId="0" fontId="1" fillId="9" borderId="1" xfId="1" applyFill="1" applyBorder="1" applyAlignment="1">
      <alignment horizontal="left" vertical="center" wrapText="1"/>
    </xf>
    <xf numFmtId="0" fontId="13" fillId="9" borderId="7" xfId="0" applyFont="1" applyFill="1" applyBorder="1" applyAlignment="1">
      <alignment horizontal="left" vertical="center" wrapText="1"/>
    </xf>
    <xf numFmtId="0" fontId="12" fillId="6" borderId="10" xfId="0" applyFont="1" applyFill="1" applyBorder="1" applyAlignment="1">
      <alignment vertical="center"/>
    </xf>
    <xf numFmtId="0" fontId="1" fillId="8" borderId="3" xfId="1" applyFill="1" applyBorder="1" applyAlignment="1">
      <alignment vertical="center" wrapText="1"/>
    </xf>
    <xf numFmtId="0" fontId="1" fillId="13" borderId="4" xfId="1" applyFill="1" applyBorder="1"/>
    <xf numFmtId="0" fontId="13" fillId="4" borderId="7" xfId="0" applyFont="1" applyFill="1" applyBorder="1" applyAlignment="1">
      <alignment horizontal="center" vertical="center"/>
    </xf>
    <xf numFmtId="0" fontId="13" fillId="4" borderId="8" xfId="0" applyFont="1" applyFill="1" applyBorder="1" applyAlignment="1">
      <alignment horizontal="center" vertical="center" wrapText="1"/>
    </xf>
    <xf numFmtId="0" fontId="13" fillId="9" borderId="72" xfId="0" applyFont="1" applyFill="1" applyBorder="1" applyAlignment="1">
      <alignment vertical="center" wrapText="1"/>
    </xf>
    <xf numFmtId="0" fontId="1" fillId="9" borderId="32" xfId="1" applyFill="1" applyBorder="1" applyAlignment="1">
      <alignment vertical="center"/>
    </xf>
    <xf numFmtId="0" fontId="1" fillId="9" borderId="34" xfId="1" applyFill="1" applyBorder="1" applyAlignment="1">
      <alignment vertical="center"/>
    </xf>
    <xf numFmtId="0" fontId="12" fillId="8" borderId="29" xfId="0" applyFont="1" applyFill="1" applyBorder="1" applyAlignment="1">
      <alignment vertical="center"/>
    </xf>
    <xf numFmtId="0" fontId="13" fillId="9" borderId="75" xfId="0" applyFont="1" applyFill="1" applyBorder="1" applyAlignment="1">
      <alignment vertical="center"/>
    </xf>
    <xf numFmtId="0" fontId="13" fillId="9" borderId="76" xfId="0" applyFont="1" applyFill="1" applyBorder="1" applyAlignment="1">
      <alignment vertical="center"/>
    </xf>
    <xf numFmtId="0" fontId="13" fillId="9" borderId="77" xfId="0" applyFont="1" applyFill="1" applyBorder="1" applyAlignment="1">
      <alignment vertical="center"/>
    </xf>
    <xf numFmtId="0" fontId="12" fillId="0" borderId="1" xfId="0" applyFont="1" applyBorder="1" applyAlignment="1">
      <alignment vertical="center"/>
    </xf>
    <xf numFmtId="0" fontId="13" fillId="4" borderId="1" xfId="0" applyFont="1" applyFill="1" applyBorder="1" applyAlignment="1">
      <alignment vertical="center"/>
    </xf>
    <xf numFmtId="0" fontId="13" fillId="4" borderId="1" xfId="0" applyFont="1" applyFill="1" applyBorder="1" applyAlignment="1">
      <alignment vertical="center" wrapText="1"/>
    </xf>
    <xf numFmtId="0" fontId="1" fillId="4" borderId="1" xfId="1" applyFill="1" applyBorder="1" applyAlignment="1">
      <alignment vertical="center" wrapText="1"/>
    </xf>
    <xf numFmtId="0" fontId="21" fillId="8" borderId="1" xfId="0" applyFont="1" applyFill="1" applyBorder="1" applyAlignment="1">
      <alignment horizontal="left" vertical="center" wrapText="1"/>
    </xf>
    <xf numFmtId="0" fontId="21" fillId="8" borderId="6" xfId="0" applyFont="1" applyFill="1" applyBorder="1" applyAlignment="1">
      <alignment horizontal="left" vertical="center" wrapText="1"/>
    </xf>
    <xf numFmtId="0" fontId="1" fillId="8" borderId="3" xfId="1" applyFill="1" applyBorder="1" applyAlignment="1"/>
    <xf numFmtId="164" fontId="0" fillId="0" borderId="40" xfId="0" applyNumberFormat="1" applyBorder="1" applyAlignment="1">
      <alignment horizontal="center" vertical="center" wrapText="1"/>
    </xf>
    <xf numFmtId="164" fontId="0" fillId="0" borderId="51" xfId="0" applyNumberFormat="1" applyBorder="1" applyAlignment="1">
      <alignment horizontal="center" vertical="center" wrapText="1"/>
    </xf>
    <xf numFmtId="0" fontId="13" fillId="11" borderId="1" xfId="0" applyFont="1" applyFill="1" applyBorder="1"/>
    <xf numFmtId="0" fontId="13" fillId="11" borderId="1" xfId="0" applyFont="1" applyFill="1" applyBorder="1" applyAlignment="1">
      <alignment horizontal="left"/>
    </xf>
    <xf numFmtId="0" fontId="13" fillId="11" borderId="1" xfId="0" applyFont="1" applyFill="1" applyBorder="1" applyAlignment="1">
      <alignment wrapText="1"/>
    </xf>
    <xf numFmtId="0" fontId="1" fillId="8" borderId="4" xfId="1" applyFill="1" applyBorder="1" applyAlignment="1"/>
    <xf numFmtId="0" fontId="13" fillId="11" borderId="5" xfId="0" applyFont="1" applyFill="1" applyBorder="1"/>
    <xf numFmtId="0" fontId="13" fillId="9" borderId="8" xfId="0" quotePrefix="1" applyFont="1" applyFill="1" applyBorder="1" applyAlignment="1">
      <alignment wrapText="1"/>
    </xf>
    <xf numFmtId="0" fontId="13" fillId="9" borderId="1" xfId="0" quotePrefix="1" applyFont="1" applyFill="1" applyBorder="1" applyAlignment="1">
      <alignment horizontal="center" vertical="center"/>
    </xf>
    <xf numFmtId="0" fontId="12" fillId="9" borderId="1" xfId="0" applyFont="1" applyFill="1" applyBorder="1"/>
    <xf numFmtId="0" fontId="6" fillId="11" borderId="6" xfId="0" applyFont="1" applyFill="1" applyBorder="1" applyAlignment="1">
      <alignment horizontal="left" vertical="center" wrapText="1"/>
    </xf>
    <xf numFmtId="0" fontId="6" fillId="11" borderId="9" xfId="0" applyFont="1" applyFill="1" applyBorder="1" applyAlignment="1">
      <alignment horizontal="left" vertical="center" wrapText="1"/>
    </xf>
    <xf numFmtId="0" fontId="1" fillId="9" borderId="5" xfId="1" applyFill="1" applyBorder="1"/>
    <xf numFmtId="0" fontId="1" fillId="9" borderId="7" xfId="1" applyFill="1" applyBorder="1"/>
    <xf numFmtId="0" fontId="12" fillId="8" borderId="3" xfId="0" applyFont="1" applyFill="1" applyBorder="1" applyAlignment="1">
      <alignment horizontal="center" vertical="center"/>
    </xf>
    <xf numFmtId="0" fontId="12" fillId="8" borderId="3" xfId="0" applyFont="1" applyFill="1" applyBorder="1" applyAlignment="1">
      <alignment horizontal="center" vertical="center" wrapText="1"/>
    </xf>
    <xf numFmtId="0" fontId="13" fillId="4" borderId="22" xfId="0" applyFont="1" applyFill="1" applyBorder="1" applyAlignment="1">
      <alignment horizontal="center" vertical="center" wrapText="1"/>
    </xf>
    <xf numFmtId="0" fontId="12" fillId="0" borderId="11" xfId="0" applyFont="1" applyBorder="1"/>
    <xf numFmtId="0" fontId="13" fillId="4" borderId="34" xfId="0" applyFont="1" applyFill="1" applyBorder="1" applyAlignment="1">
      <alignment horizontal="center" vertical="center"/>
    </xf>
    <xf numFmtId="0" fontId="13" fillId="4" borderId="35" xfId="0" applyFont="1" applyFill="1" applyBorder="1" applyAlignment="1">
      <alignment horizontal="center" vertical="center" wrapText="1"/>
    </xf>
    <xf numFmtId="0" fontId="1" fillId="4" borderId="80" xfId="1" applyFill="1" applyBorder="1" applyAlignment="1">
      <alignment horizontal="center" vertical="center"/>
    </xf>
    <xf numFmtId="0" fontId="1" fillId="4" borderId="81" xfId="1" applyFill="1" applyBorder="1" applyAlignment="1">
      <alignment horizontal="center" vertical="center"/>
    </xf>
    <xf numFmtId="0" fontId="13" fillId="9" borderId="1" xfId="0" applyFont="1" applyFill="1" applyBorder="1" applyAlignment="1">
      <alignment horizontal="left"/>
    </xf>
    <xf numFmtId="0" fontId="13" fillId="9" borderId="1" xfId="0" quotePrefix="1" applyFont="1" applyFill="1" applyBorder="1" applyAlignment="1">
      <alignment horizontal="left" wrapText="1"/>
    </xf>
    <xf numFmtId="0" fontId="13" fillId="9" borderId="1" xfId="0" applyFont="1" applyFill="1" applyBorder="1" applyAlignment="1">
      <alignment horizontal="left" vertical="top" wrapText="1"/>
    </xf>
    <xf numFmtId="0" fontId="13" fillId="9" borderId="8" xfId="0" applyFont="1" applyFill="1" applyBorder="1" applyAlignment="1">
      <alignment horizontal="left" wrapText="1"/>
    </xf>
    <xf numFmtId="0" fontId="12" fillId="8" borderId="82" xfId="0" applyFont="1" applyFill="1" applyBorder="1"/>
    <xf numFmtId="0" fontId="13" fillId="9" borderId="49" xfId="0" applyFont="1" applyFill="1" applyBorder="1"/>
    <xf numFmtId="0" fontId="13" fillId="9" borderId="83" xfId="0" applyFont="1" applyFill="1" applyBorder="1"/>
    <xf numFmtId="0" fontId="12" fillId="0" borderId="1" xfId="0" applyFont="1" applyBorder="1"/>
    <xf numFmtId="0" fontId="12" fillId="0" borderId="5" xfId="0" applyFont="1" applyBorder="1"/>
    <xf numFmtId="0" fontId="1" fillId="4" borderId="8" xfId="1" applyFill="1" applyBorder="1" applyAlignment="1">
      <alignment horizontal="center" vertical="center"/>
    </xf>
    <xf numFmtId="0" fontId="1" fillId="4" borderId="9" xfId="1" applyFill="1" applyBorder="1" applyAlignment="1">
      <alignment horizontal="center" vertical="center" wrapText="1"/>
    </xf>
    <xf numFmtId="0" fontId="12" fillId="0" borderId="1" xfId="0" applyFont="1" applyBorder="1" applyAlignment="1">
      <alignment vertical="center" wrapText="1"/>
    </xf>
    <xf numFmtId="0" fontId="12" fillId="0" borderId="5" xfId="0" applyFont="1" applyBorder="1" applyAlignment="1">
      <alignment vertical="center" wrapText="1"/>
    </xf>
    <xf numFmtId="0" fontId="13" fillId="4" borderId="7" xfId="0" applyFont="1" applyFill="1" applyBorder="1" applyAlignment="1">
      <alignment vertical="center" wrapText="1"/>
    </xf>
    <xf numFmtId="0" fontId="13" fillId="4" borderId="8" xfId="0" applyFont="1" applyFill="1" applyBorder="1" applyAlignment="1">
      <alignment vertical="center" wrapText="1"/>
    </xf>
    <xf numFmtId="0" fontId="1" fillId="4" borderId="8" xfId="1" applyFill="1" applyBorder="1" applyAlignment="1">
      <alignment vertical="center" wrapText="1"/>
    </xf>
    <xf numFmtId="0" fontId="1" fillId="4" borderId="9" xfId="1" applyFill="1" applyBorder="1" applyAlignment="1">
      <alignment vertical="center" wrapText="1"/>
    </xf>
    <xf numFmtId="0" fontId="1" fillId="4" borderId="9" xfId="1" applyFill="1" applyBorder="1" applyAlignment="1">
      <alignment horizontal="center" vertical="center"/>
    </xf>
    <xf numFmtId="0" fontId="2" fillId="0" borderId="0" xfId="0" applyFont="1" applyAlignment="1">
      <alignment horizontal="left" vertical="center" wrapText="1"/>
    </xf>
    <xf numFmtId="0" fontId="1" fillId="0" borderId="0" xfId="1" applyBorder="1" applyAlignment="1"/>
    <xf numFmtId="0" fontId="7" fillId="0" borderId="8" xfId="1" applyFont="1" applyFill="1" applyBorder="1" applyAlignment="1">
      <alignment horizontal="left" vertical="center"/>
    </xf>
    <xf numFmtId="0" fontId="20" fillId="11" borderId="1" xfId="0" applyFont="1" applyFill="1" applyBorder="1" applyAlignment="1">
      <alignment vertical="center" wrapText="1"/>
    </xf>
    <xf numFmtId="0" fontId="1" fillId="13" borderId="4" xfId="1" applyFill="1" applyBorder="1" applyAlignment="1">
      <alignment horizontal="center" vertical="center" wrapText="1"/>
    </xf>
    <xf numFmtId="0" fontId="0" fillId="11" borderId="6" xfId="0" applyFill="1" applyBorder="1" applyAlignment="1">
      <alignment vertical="center" wrapText="1"/>
    </xf>
    <xf numFmtId="0" fontId="0" fillId="11" borderId="9" xfId="0" applyFill="1" applyBorder="1" applyAlignment="1">
      <alignment vertical="center" wrapText="1"/>
    </xf>
    <xf numFmtId="0" fontId="1" fillId="0" borderId="0" xfId="1" applyBorder="1" applyAlignment="1">
      <alignment horizontal="left" vertical="center" wrapText="1"/>
    </xf>
    <xf numFmtId="164" fontId="0" fillId="0" borderId="8" xfId="0" applyNumberFormat="1" applyBorder="1" applyAlignment="1">
      <alignment horizontal="left" vertical="center" wrapText="1"/>
    </xf>
    <xf numFmtId="164" fontId="0" fillId="0" borderId="0" xfId="0" applyNumberFormat="1" applyAlignment="1">
      <alignment horizontal="left" vertical="center" wrapText="1"/>
    </xf>
    <xf numFmtId="0" fontId="12" fillId="8" borderId="2" xfId="0" applyFont="1" applyFill="1" applyBorder="1" applyAlignment="1">
      <alignment vertical="center"/>
    </xf>
    <xf numFmtId="0" fontId="12" fillId="8" borderId="3" xfId="0" applyFont="1" applyFill="1" applyBorder="1" applyAlignment="1">
      <alignment vertical="center"/>
    </xf>
    <xf numFmtId="0" fontId="13" fillId="9" borderId="8" xfId="0" quotePrefix="1" applyFont="1" applyFill="1" applyBorder="1" applyAlignment="1">
      <alignment vertical="center"/>
    </xf>
    <xf numFmtId="0" fontId="18" fillId="13" borderId="3" xfId="1" applyFont="1" applyFill="1" applyBorder="1" applyAlignment="1">
      <alignment horizontal="center" vertical="center" wrapText="1"/>
    </xf>
    <xf numFmtId="0" fontId="18" fillId="13" borderId="4" xfId="1" applyFont="1" applyFill="1" applyBorder="1" applyAlignment="1">
      <alignment horizontal="center" vertical="center" wrapText="1"/>
    </xf>
    <xf numFmtId="0" fontId="1" fillId="0" borderId="8" xfId="1" applyFill="1" applyBorder="1" applyAlignment="1">
      <alignment horizontal="left" vertical="center" wrapText="1"/>
    </xf>
    <xf numFmtId="0" fontId="0" fillId="0" borderId="8" xfId="0" applyBorder="1" applyAlignment="1">
      <alignment horizontal="left" vertical="center" wrapText="1"/>
    </xf>
    <xf numFmtId="0" fontId="2" fillId="2" borderId="4" xfId="0" applyFont="1" applyFill="1" applyBorder="1" applyAlignment="1">
      <alignment horizontal="left" vertical="center"/>
    </xf>
    <xf numFmtId="0" fontId="0" fillId="16" borderId="0" xfId="0" applyFill="1" applyAlignment="1">
      <alignment vertical="center" wrapText="1"/>
    </xf>
    <xf numFmtId="0" fontId="1" fillId="0" borderId="0" xfId="1" applyBorder="1" applyAlignment="1">
      <alignment horizontal="left"/>
    </xf>
    <xf numFmtId="0" fontId="0" fillId="0" borderId="48" xfId="0" applyBorder="1" applyAlignment="1">
      <alignment vertical="center"/>
    </xf>
    <xf numFmtId="0" fontId="2" fillId="0" borderId="0" xfId="0" applyFont="1"/>
    <xf numFmtId="0" fontId="1" fillId="0" borderId="3" xfId="1" applyBorder="1" applyAlignment="1">
      <alignment horizontal="left" vertical="center"/>
    </xf>
    <xf numFmtId="0" fontId="0" fillId="0" borderId="47" xfId="0" applyBorder="1" applyAlignment="1">
      <alignment horizontal="left" vertical="center"/>
    </xf>
    <xf numFmtId="0" fontId="0" fillId="0" borderId="4" xfId="0" applyBorder="1"/>
    <xf numFmtId="0" fontId="1" fillId="0" borderId="8" xfId="1" applyFill="1" applyBorder="1"/>
    <xf numFmtId="0" fontId="1" fillId="0" borderId="40" xfId="1" applyFill="1" applyBorder="1"/>
    <xf numFmtId="0" fontId="3" fillId="12" borderId="38" xfId="0" applyFont="1" applyFill="1" applyBorder="1" applyAlignment="1">
      <alignment horizontal="left" vertical="center"/>
    </xf>
    <xf numFmtId="0" fontId="3" fillId="0" borderId="0" xfId="0" applyFont="1" applyAlignment="1">
      <alignment horizontal="left" vertical="center"/>
    </xf>
    <xf numFmtId="0" fontId="9" fillId="8" borderId="38" xfId="0" applyFont="1" applyFill="1" applyBorder="1" applyAlignment="1">
      <alignment vertical="center"/>
    </xf>
    <xf numFmtId="0" fontId="10" fillId="9" borderId="39" xfId="0" applyFont="1" applyFill="1" applyBorder="1" applyAlignment="1">
      <alignment vertical="center" wrapText="1"/>
    </xf>
    <xf numFmtId="0" fontId="10" fillId="9" borderId="1" xfId="0" quotePrefix="1" applyFont="1" applyFill="1" applyBorder="1" applyAlignment="1">
      <alignment vertical="center"/>
    </xf>
    <xf numFmtId="0" fontId="11" fillId="11" borderId="8" xfId="0" applyFont="1" applyFill="1" applyBorder="1" applyAlignment="1">
      <alignment horizontal="center" vertical="center" wrapText="1"/>
    </xf>
    <xf numFmtId="0" fontId="11" fillId="0" borderId="0" xfId="0" applyFont="1" applyAlignment="1">
      <alignment vertical="center" wrapText="1"/>
    </xf>
    <xf numFmtId="0" fontId="10" fillId="0" borderId="0" xfId="0" applyFont="1" applyAlignment="1">
      <alignment horizontal="center" vertical="center"/>
    </xf>
    <xf numFmtId="0" fontId="11" fillId="0" borderId="0" xfId="0" applyFont="1" applyAlignment="1">
      <alignment horizontal="center" vertical="center" wrapText="1"/>
    </xf>
    <xf numFmtId="0" fontId="1" fillId="0" borderId="0" xfId="1" applyFill="1" applyBorder="1" applyAlignment="1">
      <alignment horizontal="center" vertical="center" wrapText="1"/>
    </xf>
    <xf numFmtId="0" fontId="11" fillId="0" borderId="0" xfId="0" applyFont="1" applyAlignment="1">
      <alignment horizontal="left" vertical="center" wrapText="1"/>
    </xf>
    <xf numFmtId="0" fontId="10" fillId="11" borderId="1" xfId="0" applyFont="1" applyFill="1" applyBorder="1" applyAlignment="1">
      <alignment horizontal="center" vertical="center"/>
    </xf>
    <xf numFmtId="0" fontId="1" fillId="11" borderId="8" xfId="1" applyFill="1" applyBorder="1" applyAlignment="1">
      <alignment horizontal="left" vertical="center" wrapText="1"/>
    </xf>
    <xf numFmtId="0" fontId="13" fillId="11" borderId="1" xfId="0" applyFont="1" applyFill="1" applyBorder="1" applyAlignment="1">
      <alignment horizontal="center" vertical="center"/>
    </xf>
    <xf numFmtId="0" fontId="13" fillId="11" borderId="8" xfId="0" applyFont="1" applyFill="1" applyBorder="1" applyAlignment="1">
      <alignment horizontal="center" vertical="center"/>
    </xf>
    <xf numFmtId="0" fontId="12" fillId="8" borderId="14" xfId="0" applyFont="1" applyFill="1" applyBorder="1" applyAlignment="1">
      <alignment vertical="center"/>
    </xf>
    <xf numFmtId="0" fontId="12" fillId="8" borderId="15" xfId="0" applyFont="1" applyFill="1" applyBorder="1" applyAlignment="1">
      <alignment vertical="center"/>
    </xf>
    <xf numFmtId="0" fontId="12" fillId="8" borderId="50" xfId="0" applyFont="1" applyFill="1" applyBorder="1" applyAlignment="1">
      <alignment vertical="center" wrapText="1"/>
    </xf>
    <xf numFmtId="0" fontId="1" fillId="13" borderId="1" xfId="1" applyFill="1" applyBorder="1" applyAlignment="1">
      <alignment vertical="center"/>
    </xf>
    <xf numFmtId="0" fontId="13" fillId="9" borderId="24" xfId="0" applyFont="1" applyFill="1" applyBorder="1" applyAlignment="1">
      <alignment vertical="center"/>
    </xf>
    <xf numFmtId="0" fontId="13" fillId="9" borderId="25" xfId="0" applyFont="1" applyFill="1" applyBorder="1" applyAlignment="1">
      <alignment horizontal="left" vertical="center"/>
    </xf>
    <xf numFmtId="0" fontId="13" fillId="9" borderId="72" xfId="0" applyFont="1" applyFill="1" applyBorder="1" applyAlignment="1">
      <alignment horizontal="left" vertical="center" wrapText="1"/>
    </xf>
    <xf numFmtId="0" fontId="13" fillId="9" borderId="16" xfId="0" applyFont="1" applyFill="1" applyBorder="1" applyAlignment="1">
      <alignment vertical="center"/>
    </xf>
    <xf numFmtId="0" fontId="13" fillId="9" borderId="10" xfId="0" quotePrefix="1" applyFont="1" applyFill="1" applyBorder="1" applyAlignment="1">
      <alignment vertical="center"/>
    </xf>
    <xf numFmtId="0" fontId="13" fillId="6" borderId="10" xfId="0" applyFont="1" applyFill="1" applyBorder="1"/>
    <xf numFmtId="0" fontId="13" fillId="8" borderId="41" xfId="0" applyFont="1" applyFill="1" applyBorder="1"/>
    <xf numFmtId="0" fontId="13" fillId="8" borderId="46" xfId="0" applyFont="1" applyFill="1" applyBorder="1"/>
    <xf numFmtId="0" fontId="13" fillId="8" borderId="42" xfId="0" applyFont="1" applyFill="1" applyBorder="1" applyAlignment="1">
      <alignment wrapText="1"/>
    </xf>
    <xf numFmtId="0" fontId="13" fillId="11" borderId="55" xfId="0" applyFont="1" applyFill="1" applyBorder="1"/>
    <xf numFmtId="0" fontId="13" fillId="9" borderId="32" xfId="0" applyFont="1" applyFill="1" applyBorder="1"/>
    <xf numFmtId="0" fontId="13" fillId="9" borderId="58" xfId="0" applyFont="1" applyFill="1" applyBorder="1"/>
    <xf numFmtId="0" fontId="13" fillId="9" borderId="27" xfId="0" applyFont="1" applyFill="1" applyBorder="1"/>
    <xf numFmtId="0" fontId="13" fillId="9" borderId="27" xfId="0" applyFont="1" applyFill="1" applyBorder="1" applyAlignment="1">
      <alignment wrapText="1"/>
    </xf>
    <xf numFmtId="0" fontId="13" fillId="9" borderId="27" xfId="0" quotePrefix="1" applyFont="1" applyFill="1" applyBorder="1"/>
    <xf numFmtId="0" fontId="13" fillId="9" borderId="93" xfId="0" applyFont="1" applyFill="1" applyBorder="1" applyAlignment="1">
      <alignment wrapText="1"/>
    </xf>
    <xf numFmtId="0" fontId="13" fillId="9" borderId="39" xfId="0" applyFont="1" applyFill="1" applyBorder="1" applyAlignment="1">
      <alignment wrapText="1"/>
    </xf>
    <xf numFmtId="0" fontId="13" fillId="9" borderId="35" xfId="0" applyFont="1" applyFill="1" applyBorder="1"/>
    <xf numFmtId="0" fontId="13" fillId="9" borderId="40" xfId="0" applyFont="1" applyFill="1" applyBorder="1" applyAlignment="1">
      <alignment wrapText="1"/>
    </xf>
    <xf numFmtId="0" fontId="2" fillId="2" borderId="71" xfId="0" applyFont="1" applyFill="1" applyBorder="1" applyAlignment="1">
      <alignment vertical="center"/>
    </xf>
    <xf numFmtId="0" fontId="0" fillId="0" borderId="49" xfId="0" applyBorder="1" applyAlignment="1">
      <alignment vertical="center" wrapText="1"/>
    </xf>
    <xf numFmtId="0" fontId="0" fillId="0" borderId="83" xfId="0" applyBorder="1" applyAlignment="1">
      <alignment vertical="center" wrapText="1"/>
    </xf>
    <xf numFmtId="0" fontId="12" fillId="8" borderId="2" xfId="0" applyFont="1" applyFill="1" applyBorder="1" applyAlignment="1">
      <alignment horizontal="left" vertical="top" wrapText="1"/>
    </xf>
    <xf numFmtId="0" fontId="12" fillId="8" borderId="3" xfId="0" applyFont="1" applyFill="1" applyBorder="1" applyAlignment="1">
      <alignment horizontal="left" vertical="top" wrapText="1"/>
    </xf>
    <xf numFmtId="0" fontId="13" fillId="9" borderId="5" xfId="0" applyFont="1" applyFill="1" applyBorder="1" applyAlignment="1">
      <alignment horizontal="left" vertical="top" wrapText="1"/>
    </xf>
    <xf numFmtId="0" fontId="13" fillId="9" borderId="1" xfId="0" quotePrefix="1" applyFont="1" applyFill="1" applyBorder="1" applyAlignment="1">
      <alignment horizontal="left" vertical="top" wrapText="1"/>
    </xf>
    <xf numFmtId="0" fontId="10" fillId="9" borderId="7" xfId="0" applyFont="1" applyFill="1" applyBorder="1" applyAlignment="1">
      <alignment horizontal="left" vertical="top" wrapText="1"/>
    </xf>
    <xf numFmtId="0" fontId="10" fillId="9" borderId="8" xfId="0" applyFont="1" applyFill="1" applyBorder="1" applyAlignment="1">
      <alignment horizontal="left" vertical="top" wrapText="1"/>
    </xf>
    <xf numFmtId="0" fontId="10" fillId="9" borderId="8" xfId="0" quotePrefix="1" applyFont="1" applyFill="1" applyBorder="1" applyAlignment="1">
      <alignment horizontal="left" vertical="top" wrapText="1"/>
    </xf>
    <xf numFmtId="0" fontId="6" fillId="11" borderId="48" xfId="0" applyFont="1" applyFill="1" applyBorder="1" applyAlignment="1">
      <alignment horizontal="center" vertical="center" wrapText="1"/>
    </xf>
    <xf numFmtId="0" fontId="6" fillId="11" borderId="48" xfId="0" applyFont="1" applyFill="1" applyBorder="1" applyAlignment="1">
      <alignment vertical="center" wrapText="1"/>
    </xf>
    <xf numFmtId="0" fontId="1" fillId="0" borderId="48" xfId="1" applyBorder="1" applyAlignment="1">
      <alignment vertical="center"/>
    </xf>
    <xf numFmtId="0" fontId="6" fillId="9" borderId="1" xfId="0" applyFont="1" applyFill="1" applyBorder="1" applyAlignment="1">
      <alignment horizontal="left" vertical="center" wrapText="1"/>
    </xf>
    <xf numFmtId="0" fontId="6" fillId="9" borderId="6" xfId="0" applyFont="1" applyFill="1" applyBorder="1" applyAlignment="1">
      <alignment horizontal="left" vertical="center" wrapText="1"/>
    </xf>
    <xf numFmtId="0" fontId="11" fillId="9" borderId="1" xfId="0" applyFont="1" applyFill="1" applyBorder="1" applyAlignment="1">
      <alignment horizontal="left" vertical="center" wrapText="1"/>
    </xf>
    <xf numFmtId="0" fontId="5" fillId="0" borderId="0" xfId="0" applyFont="1" applyAlignment="1">
      <alignment vertical="center" wrapText="1"/>
    </xf>
    <xf numFmtId="0" fontId="22" fillId="14" borderId="1" xfId="0" applyFont="1" applyFill="1" applyBorder="1" applyAlignment="1">
      <alignment horizontal="left" vertical="center" wrapText="1"/>
    </xf>
    <xf numFmtId="0" fontId="22" fillId="14" borderId="6" xfId="0" applyFont="1" applyFill="1" applyBorder="1" applyAlignment="1">
      <alignment horizontal="left" vertical="center" wrapText="1"/>
    </xf>
    <xf numFmtId="0" fontId="23" fillId="11" borderId="1" xfId="1" applyFont="1" applyFill="1" applyBorder="1" applyAlignment="1">
      <alignment horizontal="left" vertical="center" wrapText="1"/>
    </xf>
    <xf numFmtId="0" fontId="24" fillId="11" borderId="1" xfId="0" applyFont="1" applyFill="1" applyBorder="1" applyAlignment="1">
      <alignment horizontal="left" vertical="center" wrapText="1"/>
    </xf>
    <xf numFmtId="0" fontId="24" fillId="11" borderId="1" xfId="0" applyFont="1" applyFill="1" applyBorder="1" applyAlignment="1">
      <alignment horizontal="center" vertical="center" wrapText="1"/>
    </xf>
    <xf numFmtId="0" fontId="24" fillId="11" borderId="8" xfId="0" applyFont="1" applyFill="1" applyBorder="1" applyAlignment="1">
      <alignment horizontal="left" vertical="center" wrapText="1"/>
    </xf>
    <xf numFmtId="0" fontId="24" fillId="11" borderId="8" xfId="0" applyFont="1" applyFill="1" applyBorder="1" applyAlignment="1">
      <alignment horizontal="center" vertical="center" wrapText="1"/>
    </xf>
    <xf numFmtId="0" fontId="10" fillId="11" borderId="1" xfId="0" applyFont="1" applyFill="1" applyBorder="1" applyAlignment="1">
      <alignment vertical="center" wrapText="1"/>
    </xf>
    <xf numFmtId="0" fontId="10" fillId="11" borderId="47" xfId="0" applyFont="1" applyFill="1" applyBorder="1" applyAlignment="1">
      <alignment vertical="center" wrapText="1"/>
    </xf>
    <xf numFmtId="0" fontId="10" fillId="11" borderId="47" xfId="0" applyFont="1" applyFill="1" applyBorder="1" applyAlignment="1">
      <alignment horizontal="center" vertical="center" wrapText="1"/>
    </xf>
    <xf numFmtId="0" fontId="25" fillId="9" borderId="1" xfId="1" applyFont="1" applyFill="1" applyBorder="1" applyAlignment="1">
      <alignment vertical="center"/>
    </xf>
    <xf numFmtId="0" fontId="2" fillId="0" borderId="0" xfId="0" applyFont="1" applyAlignment="1">
      <alignment vertical="center" wrapText="1"/>
    </xf>
    <xf numFmtId="0" fontId="8" fillId="0" borderId="1" xfId="0" applyFont="1" applyBorder="1" applyAlignment="1">
      <alignment vertical="center" wrapText="1"/>
    </xf>
    <xf numFmtId="0" fontId="25" fillId="9" borderId="1" xfId="1" applyFont="1" applyFill="1" applyBorder="1" applyAlignment="1">
      <alignment horizontal="left" vertical="center" wrapText="1"/>
    </xf>
    <xf numFmtId="0" fontId="25" fillId="9" borderId="8" xfId="1" applyFont="1" applyFill="1" applyBorder="1" applyAlignment="1">
      <alignment vertical="center" wrapText="1"/>
    </xf>
    <xf numFmtId="0" fontId="13" fillId="9" borderId="6" xfId="0" applyFont="1" applyFill="1" applyBorder="1" applyAlignment="1">
      <alignment wrapText="1"/>
    </xf>
    <xf numFmtId="0" fontId="13" fillId="9" borderId="9" xfId="0" applyFont="1" applyFill="1" applyBorder="1" applyAlignment="1">
      <alignment wrapText="1"/>
    </xf>
    <xf numFmtId="0" fontId="25" fillId="8" borderId="3" xfId="1" applyFont="1" applyFill="1" applyBorder="1" applyAlignment="1"/>
    <xf numFmtId="0" fontId="25" fillId="8" borderId="4" xfId="1" applyFont="1" applyFill="1" applyBorder="1" applyAlignment="1"/>
    <xf numFmtId="0" fontId="25" fillId="9" borderId="5" xfId="1" applyFont="1" applyFill="1" applyBorder="1"/>
    <xf numFmtId="0" fontId="25" fillId="13" borderId="4" xfId="1" applyFont="1" applyFill="1" applyBorder="1" applyAlignment="1">
      <alignment vertical="center"/>
    </xf>
    <xf numFmtId="0" fontId="13" fillId="11" borderId="6" xfId="0" applyFont="1" applyFill="1" applyBorder="1" applyAlignment="1">
      <alignment vertical="center" wrapText="1"/>
    </xf>
    <xf numFmtId="0" fontId="13" fillId="11" borderId="9" xfId="0" applyFont="1" applyFill="1" applyBorder="1" applyAlignment="1">
      <alignment vertical="center" wrapText="1"/>
    </xf>
    <xf numFmtId="0" fontId="25" fillId="13" borderId="4" xfId="1" applyFont="1" applyFill="1" applyBorder="1" applyAlignment="1">
      <alignment horizontal="center" vertical="center" wrapText="1"/>
    </xf>
    <xf numFmtId="0" fontId="26" fillId="11" borderId="6" xfId="0" applyFont="1" applyFill="1" applyBorder="1" applyAlignment="1">
      <alignment vertical="center" wrapText="1"/>
    </xf>
    <xf numFmtId="0" fontId="25" fillId="8" borderId="3" xfId="1" applyFont="1" applyFill="1" applyBorder="1" applyAlignment="1">
      <alignment vertical="center" wrapText="1"/>
    </xf>
    <xf numFmtId="0" fontId="25" fillId="13" borderId="4" xfId="1" applyFont="1" applyFill="1" applyBorder="1"/>
    <xf numFmtId="0" fontId="25" fillId="9" borderId="1" xfId="1" applyFont="1" applyFill="1" applyBorder="1" applyAlignment="1">
      <alignment vertical="center" wrapText="1"/>
    </xf>
    <xf numFmtId="0" fontId="26" fillId="11" borderId="1" xfId="0" applyFont="1" applyFill="1" applyBorder="1" applyAlignment="1">
      <alignment vertical="center" wrapText="1"/>
    </xf>
    <xf numFmtId="0" fontId="26" fillId="11" borderId="8" xfId="0" applyFont="1" applyFill="1" applyBorder="1" applyAlignment="1">
      <alignment vertical="center" wrapText="1"/>
    </xf>
    <xf numFmtId="0" fontId="27" fillId="11" borderId="1" xfId="0" applyFont="1" applyFill="1" applyBorder="1" applyAlignment="1">
      <alignment horizontal="left" vertical="center" wrapText="1"/>
    </xf>
    <xf numFmtId="0" fontId="10" fillId="9" borderId="1" xfId="0" applyFont="1" applyFill="1" applyBorder="1" applyAlignment="1">
      <alignment wrapText="1"/>
    </xf>
    <xf numFmtId="0" fontId="10" fillId="9" borderId="6" xfId="0" applyFont="1" applyFill="1" applyBorder="1" applyAlignment="1">
      <alignment wrapText="1"/>
    </xf>
    <xf numFmtId="0" fontId="25" fillId="9" borderId="1" xfId="1" applyFont="1" applyFill="1" applyBorder="1"/>
    <xf numFmtId="0" fontId="10" fillId="9" borderId="8" xfId="0" applyFont="1" applyFill="1" applyBorder="1" applyAlignment="1">
      <alignment wrapText="1"/>
    </xf>
    <xf numFmtId="0" fontId="10" fillId="9" borderId="9" xfId="0" applyFont="1" applyFill="1" applyBorder="1" applyAlignment="1">
      <alignment wrapText="1"/>
    </xf>
    <xf numFmtId="0" fontId="25" fillId="13" borderId="3" xfId="1" applyFont="1" applyFill="1" applyBorder="1" applyAlignment="1">
      <alignment horizontal="center" vertical="center"/>
    </xf>
    <xf numFmtId="0" fontId="25" fillId="8" borderId="3" xfId="1" applyFont="1" applyFill="1" applyBorder="1" applyAlignment="1">
      <alignment horizontal="center" vertical="center" wrapText="1"/>
    </xf>
    <xf numFmtId="0" fontId="25" fillId="13" borderId="4" xfId="1" applyFont="1" applyFill="1" applyBorder="1" applyAlignment="1">
      <alignment horizontal="center" vertical="center"/>
    </xf>
    <xf numFmtId="0" fontId="25" fillId="9" borderId="8" xfId="1" applyFont="1" applyFill="1" applyBorder="1"/>
    <xf numFmtId="0" fontId="26" fillId="11" borderId="1" xfId="0" applyFont="1" applyFill="1" applyBorder="1" applyAlignment="1">
      <alignment horizontal="left" vertical="center"/>
    </xf>
    <xf numFmtId="0" fontId="26" fillId="11" borderId="8" xfId="0" applyFont="1" applyFill="1" applyBorder="1" applyAlignment="1">
      <alignment horizontal="left" vertical="center"/>
    </xf>
    <xf numFmtId="0" fontId="6" fillId="11" borderId="94" xfId="0" applyFont="1" applyFill="1" applyBorder="1" applyAlignment="1">
      <alignment vertical="center" wrapText="1"/>
    </xf>
    <xf numFmtId="0" fontId="6" fillId="11" borderId="3" xfId="0" applyFont="1" applyFill="1" applyBorder="1" applyAlignment="1">
      <alignment horizontal="center" vertical="center" wrapText="1"/>
    </xf>
    <xf numFmtId="0" fontId="6" fillId="11" borderId="3" xfId="0" applyFont="1" applyFill="1" applyBorder="1" applyAlignment="1">
      <alignment vertical="center" wrapText="1"/>
    </xf>
    <xf numFmtId="0" fontId="6" fillId="11" borderId="4" xfId="0" applyFont="1" applyFill="1" applyBorder="1" applyAlignment="1">
      <alignment vertical="center" wrapText="1"/>
    </xf>
    <xf numFmtId="0" fontId="25" fillId="13" borderId="1" xfId="1" applyFont="1" applyFill="1" applyBorder="1" applyAlignment="1">
      <alignment vertical="center" wrapText="1"/>
    </xf>
    <xf numFmtId="0" fontId="25" fillId="9" borderId="10" xfId="1" applyFont="1" applyFill="1" applyBorder="1"/>
    <xf numFmtId="0" fontId="25" fillId="15" borderId="1" xfId="1" applyFont="1" applyFill="1" applyBorder="1"/>
    <xf numFmtId="0" fontId="26" fillId="11" borderId="1" xfId="0" applyFont="1" applyFill="1" applyBorder="1"/>
    <xf numFmtId="0" fontId="26" fillId="11" borderId="1" xfId="0" applyFont="1" applyFill="1" applyBorder="1" applyAlignment="1">
      <alignment wrapText="1"/>
    </xf>
    <xf numFmtId="0" fontId="0" fillId="11" borderId="6" xfId="0" applyFill="1" applyBorder="1" applyAlignment="1">
      <alignment vertical="center"/>
    </xf>
    <xf numFmtId="0" fontId="2" fillId="14" borderId="8" xfId="0" applyFont="1" applyFill="1" applyBorder="1" applyAlignment="1">
      <alignment horizontal="center" vertical="center" wrapText="1"/>
    </xf>
    <xf numFmtId="0" fontId="2" fillId="14" borderId="9" xfId="0" applyFont="1" applyFill="1" applyBorder="1" applyAlignment="1">
      <alignment horizontal="center" vertical="center" wrapText="1"/>
    </xf>
    <xf numFmtId="0" fontId="0" fillId="11" borderId="47" xfId="0" applyFill="1" applyBorder="1" applyAlignment="1">
      <alignment horizontal="center" vertical="center"/>
    </xf>
    <xf numFmtId="0" fontId="0" fillId="11" borderId="47" xfId="0" applyFill="1" applyBorder="1" applyAlignment="1">
      <alignment vertical="center" wrapText="1"/>
    </xf>
    <xf numFmtId="0" fontId="0" fillId="11" borderId="96" xfId="0" applyFill="1" applyBorder="1" applyAlignment="1">
      <alignment vertical="center" wrapText="1"/>
    </xf>
    <xf numFmtId="0" fontId="25" fillId="13" borderId="3" xfId="1" applyFont="1" applyFill="1" applyBorder="1" applyAlignment="1">
      <alignment vertical="center"/>
    </xf>
    <xf numFmtId="0" fontId="13" fillId="11" borderId="1" xfId="0" applyFont="1" applyFill="1" applyBorder="1" applyAlignment="1">
      <alignment vertical="center" wrapText="1"/>
    </xf>
    <xf numFmtId="0" fontId="13" fillId="11" borderId="1" xfId="0" applyFont="1" applyFill="1" applyBorder="1" applyAlignment="1">
      <alignment horizontal="center" vertical="center" wrapText="1"/>
    </xf>
    <xf numFmtId="0" fontId="25" fillId="9" borderId="8" xfId="1" applyFont="1" applyFill="1" applyBorder="1" applyAlignment="1">
      <alignment vertical="center"/>
    </xf>
    <xf numFmtId="0" fontId="13" fillId="11" borderId="8" xfId="0" applyFont="1" applyFill="1" applyBorder="1" applyAlignment="1">
      <alignment vertical="center" wrapText="1"/>
    </xf>
    <xf numFmtId="0" fontId="13" fillId="4" borderId="8" xfId="0" applyFont="1" applyFill="1" applyBorder="1" applyAlignment="1">
      <alignment horizontal="left" vertical="center" wrapText="1"/>
    </xf>
    <xf numFmtId="0" fontId="26" fillId="11" borderId="9" xfId="0" applyFont="1" applyFill="1" applyBorder="1" applyAlignment="1">
      <alignment vertical="center" wrapText="1"/>
    </xf>
    <xf numFmtId="0" fontId="10" fillId="11" borderId="5" xfId="0" applyFont="1" applyFill="1" applyBorder="1" applyAlignment="1">
      <alignment vertical="center"/>
    </xf>
    <xf numFmtId="0" fontId="10" fillId="11" borderId="1" xfId="0" applyFont="1" applyFill="1" applyBorder="1" applyAlignment="1">
      <alignment vertical="center"/>
    </xf>
    <xf numFmtId="0" fontId="10" fillId="11" borderId="1" xfId="0" quotePrefix="1" applyFont="1" applyFill="1" applyBorder="1" applyAlignment="1">
      <alignment vertical="center" wrapText="1"/>
    </xf>
    <xf numFmtId="0" fontId="25" fillId="13" borderId="3" xfId="1" applyFont="1" applyFill="1" applyBorder="1"/>
    <xf numFmtId="0" fontId="26" fillId="11" borderId="6" xfId="0" applyFont="1" applyFill="1" applyBorder="1" applyAlignment="1">
      <alignment horizontal="left" vertical="center"/>
    </xf>
    <xf numFmtId="0" fontId="25" fillId="11" borderId="1" xfId="1" applyFont="1" applyFill="1" applyBorder="1" applyAlignment="1">
      <alignment vertical="center"/>
    </xf>
    <xf numFmtId="0" fontId="25" fillId="9" borderId="1" xfId="1" applyFont="1" applyFill="1" applyBorder="1" applyAlignment="1">
      <alignment horizontal="left" vertical="center"/>
    </xf>
    <xf numFmtId="0" fontId="26" fillId="11" borderId="9" xfId="0" applyFont="1" applyFill="1" applyBorder="1" applyAlignment="1">
      <alignment horizontal="left" vertical="center"/>
    </xf>
    <xf numFmtId="0" fontId="6" fillId="11" borderId="57" xfId="0" applyFont="1" applyFill="1" applyBorder="1" applyAlignment="1">
      <alignment horizontal="center" vertical="center" wrapText="1"/>
    </xf>
    <xf numFmtId="0" fontId="6" fillId="11" borderId="57" xfId="0" applyFont="1" applyFill="1" applyBorder="1" applyAlignment="1">
      <alignment horizontal="left" vertical="center" wrapText="1"/>
    </xf>
    <xf numFmtId="0" fontId="11" fillId="11" borderId="48" xfId="0" applyFont="1" applyFill="1" applyBorder="1" applyAlignment="1">
      <alignment horizontal="center" vertical="center" wrapText="1"/>
    </xf>
    <xf numFmtId="0" fontId="11" fillId="11" borderId="48" xfId="0" applyFont="1" applyFill="1" applyBorder="1" applyAlignment="1">
      <alignment horizontal="left" vertical="center" wrapText="1"/>
    </xf>
    <xf numFmtId="0" fontId="25" fillId="13" borderId="3" xfId="1" applyFont="1" applyFill="1" applyBorder="1" applyAlignment="1">
      <alignment horizontal="center" vertical="center" wrapText="1"/>
    </xf>
    <xf numFmtId="0" fontId="25" fillId="13" borderId="3" xfId="1" applyFont="1" applyFill="1" applyBorder="1" applyAlignment="1">
      <alignment horizontal="left" vertical="top" wrapText="1"/>
    </xf>
    <xf numFmtId="0" fontId="25" fillId="13" borderId="4" xfId="1" applyFont="1" applyFill="1" applyBorder="1" applyAlignment="1">
      <alignment horizontal="left" vertical="top" wrapText="1"/>
    </xf>
    <xf numFmtId="0" fontId="10" fillId="11" borderId="1" xfId="0" applyFont="1" applyFill="1" applyBorder="1" applyAlignment="1">
      <alignment horizontal="left" vertical="top" wrapText="1"/>
    </xf>
    <xf numFmtId="0" fontId="13" fillId="9" borderId="6" xfId="0" applyFont="1" applyFill="1" applyBorder="1" applyAlignment="1">
      <alignment horizontal="left" vertical="top" wrapText="1"/>
    </xf>
    <xf numFmtId="0" fontId="25" fillId="9" borderId="1" xfId="1" applyFont="1" applyFill="1" applyBorder="1" applyAlignment="1">
      <alignment horizontal="left" vertical="top" wrapText="1"/>
    </xf>
    <xf numFmtId="0" fontId="10" fillId="11" borderId="48" xfId="0" applyFont="1" applyFill="1" applyBorder="1" applyAlignment="1">
      <alignment horizontal="left" vertical="top" wrapText="1"/>
    </xf>
    <xf numFmtId="0" fontId="25" fillId="9" borderId="8" xfId="1" applyFont="1" applyFill="1" applyBorder="1" applyAlignment="1">
      <alignment horizontal="left" vertical="top" wrapText="1"/>
    </xf>
    <xf numFmtId="0" fontId="10" fillId="11" borderId="8" xfId="0" applyFont="1" applyFill="1" applyBorder="1" applyAlignment="1">
      <alignment horizontal="left" vertical="top" wrapText="1"/>
    </xf>
    <xf numFmtId="0" fontId="13" fillId="9" borderId="9" xfId="0" applyFont="1" applyFill="1" applyBorder="1" applyAlignment="1">
      <alignment horizontal="left" vertical="top" wrapText="1"/>
    </xf>
    <xf numFmtId="0" fontId="4" fillId="12" borderId="3" xfId="0" applyFont="1" applyFill="1" applyBorder="1" applyAlignment="1">
      <alignment horizontal="left" vertical="center"/>
    </xf>
    <xf numFmtId="0" fontId="6" fillId="0" borderId="6" xfId="0" applyFont="1" applyBorder="1"/>
    <xf numFmtId="0" fontId="2" fillId="3" borderId="82" xfId="0" applyFont="1" applyFill="1" applyBorder="1" applyAlignment="1">
      <alignment horizontal="left"/>
    </xf>
    <xf numFmtId="0" fontId="0" fillId="0" borderId="49" xfId="0" applyBorder="1" applyAlignment="1">
      <alignment horizontal="center" vertical="center" wrapText="1"/>
    </xf>
    <xf numFmtId="0" fontId="0" fillId="0" borderId="83" xfId="0" applyBorder="1" applyAlignment="1">
      <alignment horizontal="center" vertical="center" wrapText="1"/>
    </xf>
    <xf numFmtId="0" fontId="2" fillId="2" borderId="2" xfId="0" applyFont="1" applyFill="1" applyBorder="1" applyAlignment="1">
      <alignment horizontal="left"/>
    </xf>
    <xf numFmtId="0" fontId="2" fillId="12" borderId="3" xfId="0" applyFont="1" applyFill="1" applyBorder="1" applyAlignment="1">
      <alignment horizontal="left"/>
    </xf>
    <xf numFmtId="0" fontId="1" fillId="0" borderId="5" xfId="1" applyBorder="1" applyAlignment="1">
      <alignment horizontal="left" vertical="center" wrapText="1"/>
    </xf>
    <xf numFmtId="0" fontId="1" fillId="0" borderId="7" xfId="1" applyBorder="1" applyAlignment="1">
      <alignment horizontal="left" vertical="center" wrapText="1"/>
    </xf>
    <xf numFmtId="0" fontId="28" fillId="13" borderId="4" xfId="1" applyFont="1" applyFill="1" applyBorder="1" applyAlignment="1">
      <alignment horizontal="center" vertical="center" wrapText="1"/>
    </xf>
    <xf numFmtId="0" fontId="29" fillId="11" borderId="6" xfId="0" applyFont="1" applyFill="1" applyBorder="1" applyAlignment="1">
      <alignment vertical="center" wrapText="1"/>
    </xf>
    <xf numFmtId="0" fontId="29" fillId="11" borderId="9" xfId="0" applyFont="1" applyFill="1" applyBorder="1" applyAlignment="1">
      <alignment vertical="center" wrapText="1"/>
    </xf>
    <xf numFmtId="0" fontId="28" fillId="0" borderId="0" xfId="1" applyFont="1" applyFill="1" applyAlignment="1">
      <alignment vertical="center"/>
    </xf>
    <xf numFmtId="0" fontId="29" fillId="0" borderId="0" xfId="0" applyFont="1"/>
    <xf numFmtId="0" fontId="28" fillId="0" borderId="0" xfId="1" applyFont="1"/>
    <xf numFmtId="0" fontId="13" fillId="0" borderId="0" xfId="0" applyFont="1"/>
    <xf numFmtId="0" fontId="29" fillId="0" borderId="0" xfId="0" applyFont="1" applyAlignment="1">
      <alignment wrapText="1"/>
    </xf>
    <xf numFmtId="0" fontId="28" fillId="4" borderId="36" xfId="1" applyFont="1" applyFill="1" applyBorder="1" applyAlignment="1">
      <alignment vertical="center"/>
    </xf>
    <xf numFmtId="0" fontId="13" fillId="11" borderId="1" xfId="0" applyFont="1" applyFill="1" applyBorder="1" applyAlignment="1">
      <alignment horizontal="left" vertical="center" wrapText="1"/>
    </xf>
    <xf numFmtId="0" fontId="30" fillId="14" borderId="1" xfId="0" applyFont="1" applyFill="1" applyBorder="1" applyAlignment="1">
      <alignment horizontal="left" vertical="center" wrapText="1"/>
    </xf>
    <xf numFmtId="0" fontId="28" fillId="11" borderId="1" xfId="1" applyFont="1" applyFill="1" applyBorder="1" applyAlignment="1">
      <alignment horizontal="left" vertical="center" wrapText="1"/>
    </xf>
    <xf numFmtId="0" fontId="29" fillId="0" borderId="0" xfId="0" applyFont="1" applyAlignment="1">
      <alignment horizontal="left" vertical="center"/>
    </xf>
    <xf numFmtId="0" fontId="0" fillId="0" borderId="6" xfId="0" applyBorder="1" applyAlignment="1">
      <alignment horizontal="left" vertical="center" wrapText="1"/>
    </xf>
    <xf numFmtId="0" fontId="25" fillId="0" borderId="0" xfId="1" applyFont="1" applyFill="1" applyAlignment="1">
      <alignment vertical="center"/>
    </xf>
    <xf numFmtId="0" fontId="31" fillId="0" borderId="0" xfId="0" applyFont="1" applyAlignment="1">
      <alignment vertical="center"/>
    </xf>
    <xf numFmtId="0" fontId="26" fillId="0" borderId="0" xfId="0" applyFont="1"/>
    <xf numFmtId="0" fontId="25" fillId="0" borderId="0" xfId="1" applyFont="1"/>
    <xf numFmtId="0" fontId="25" fillId="4" borderId="36" xfId="1" applyFont="1" applyFill="1" applyBorder="1" applyAlignment="1">
      <alignment vertical="center"/>
    </xf>
    <xf numFmtId="0" fontId="13" fillId="11" borderId="8" xfId="0" applyFont="1" applyFill="1" applyBorder="1" applyAlignment="1">
      <alignment horizontal="left" vertical="center" wrapText="1"/>
    </xf>
    <xf numFmtId="0" fontId="26" fillId="0" borderId="0" xfId="0" applyFont="1" applyAlignment="1">
      <alignment horizontal="left" vertical="center"/>
    </xf>
    <xf numFmtId="0" fontId="31" fillId="14" borderId="1" xfId="0" applyFont="1" applyFill="1" applyBorder="1" applyAlignment="1">
      <alignment horizontal="left" vertical="center" wrapText="1"/>
    </xf>
    <xf numFmtId="0" fontId="31" fillId="14" borderId="6" xfId="0" applyFont="1" applyFill="1" applyBorder="1" applyAlignment="1">
      <alignment horizontal="left" vertical="center" wrapText="1"/>
    </xf>
    <xf numFmtId="0" fontId="25" fillId="11" borderId="8" xfId="1" applyFont="1" applyFill="1" applyBorder="1" applyAlignment="1">
      <alignment horizontal="left" vertical="center" wrapText="1"/>
    </xf>
    <xf numFmtId="0" fontId="13" fillId="11" borderId="9" xfId="0" applyFont="1" applyFill="1" applyBorder="1" applyAlignment="1">
      <alignment horizontal="left" vertical="center" wrapText="1"/>
    </xf>
    <xf numFmtId="0" fontId="0" fillId="0" borderId="9" xfId="0" applyBorder="1" applyAlignment="1">
      <alignment horizontal="left" vertical="center" wrapText="1"/>
    </xf>
    <xf numFmtId="0" fontId="0" fillId="0" borderId="94" xfId="0" applyBorder="1" applyAlignment="1">
      <alignment horizontal="left" vertical="center" wrapText="1"/>
    </xf>
    <xf numFmtId="0" fontId="1" fillId="0" borderId="0" xfId="2" applyAlignment="1">
      <alignment vertical="center"/>
    </xf>
    <xf numFmtId="0" fontId="2" fillId="18" borderId="4" xfId="0" applyFont="1" applyFill="1" applyBorder="1" applyAlignment="1">
      <alignment horizontal="left" vertical="center"/>
    </xf>
    <xf numFmtId="0" fontId="0" fillId="19" borderId="0" xfId="0" applyFill="1"/>
    <xf numFmtId="0" fontId="0" fillId="11" borderId="1" xfId="0" applyFill="1" applyBorder="1" applyAlignment="1">
      <alignment horizontal="left" vertical="center" wrapText="1"/>
    </xf>
    <xf numFmtId="0" fontId="6" fillId="11" borderId="48" xfId="0" applyFont="1" applyFill="1" applyBorder="1" applyAlignment="1">
      <alignment horizontal="left" vertical="center" wrapText="1"/>
    </xf>
    <xf numFmtId="0" fontId="0" fillId="11" borderId="8" xfId="0" applyFill="1" applyBorder="1" applyAlignment="1">
      <alignment horizontal="left" vertical="center" wrapText="1"/>
    </xf>
    <xf numFmtId="0" fontId="1" fillId="11" borderId="1" xfId="2" applyFill="1" applyBorder="1" applyAlignment="1">
      <alignment horizontal="center" vertical="center" wrapText="1"/>
    </xf>
    <xf numFmtId="0" fontId="1" fillId="0" borderId="69" xfId="1" applyBorder="1" applyAlignment="1">
      <alignment horizontal="left" vertical="center"/>
    </xf>
    <xf numFmtId="0" fontId="1" fillId="0" borderId="78" xfId="1" applyBorder="1" applyAlignment="1">
      <alignment horizontal="left" vertical="center"/>
    </xf>
    <xf numFmtId="0" fontId="3" fillId="4" borderId="2" xfId="0" applyFont="1" applyFill="1" applyBorder="1" applyAlignment="1">
      <alignment horizontal="left"/>
    </xf>
    <xf numFmtId="0" fontId="3" fillId="5" borderId="3" xfId="0" applyFont="1" applyFill="1" applyBorder="1" applyAlignment="1">
      <alignment horizontal="left"/>
    </xf>
    <xf numFmtId="0" fontId="3" fillId="12" borderId="4" xfId="0" applyFont="1" applyFill="1" applyBorder="1" applyAlignment="1">
      <alignment horizontal="left" vertical="center" wrapText="1"/>
    </xf>
    <xf numFmtId="0" fontId="6" fillId="0" borderId="5" xfId="0" applyFont="1" applyBorder="1" applyAlignment="1">
      <alignment horizontal="left" vertical="center"/>
    </xf>
    <xf numFmtId="0" fontId="6" fillId="0" borderId="1" xfId="0" applyFont="1" applyBorder="1" applyAlignment="1">
      <alignment horizontal="left" vertical="center"/>
    </xf>
    <xf numFmtId="14" fontId="6" fillId="0" borderId="1" xfId="0" applyNumberFormat="1" applyFont="1" applyBorder="1" applyAlignment="1">
      <alignment horizontal="left" vertical="center"/>
    </xf>
    <xf numFmtId="0" fontId="6" fillId="0" borderId="5" xfId="0" applyFont="1" applyBorder="1" applyAlignment="1">
      <alignment horizontal="left"/>
    </xf>
    <xf numFmtId="0" fontId="6" fillId="0" borderId="1" xfId="0" applyFont="1" applyBorder="1" applyAlignment="1">
      <alignment horizontal="left"/>
    </xf>
    <xf numFmtId="0" fontId="6" fillId="0" borderId="1" xfId="0" applyFont="1" applyBorder="1" applyAlignment="1">
      <alignment horizontal="left" wrapText="1"/>
    </xf>
    <xf numFmtId="0" fontId="6" fillId="0" borderId="7" xfId="0" applyFont="1" applyBorder="1" applyAlignment="1">
      <alignment horizontal="left"/>
    </xf>
    <xf numFmtId="0" fontId="6" fillId="0" borderId="8" xfId="0" applyFont="1" applyBorder="1" applyAlignment="1">
      <alignment horizontal="left" wrapText="1"/>
    </xf>
    <xf numFmtId="14" fontId="6" fillId="0" borderId="8" xfId="0" applyNumberFormat="1" applyFont="1" applyBorder="1" applyAlignment="1">
      <alignment horizontal="left" vertical="center"/>
    </xf>
    <xf numFmtId="0" fontId="1" fillId="0" borderId="8" xfId="1" applyFill="1" applyBorder="1" applyAlignment="1">
      <alignment horizontal="left" vertical="center"/>
    </xf>
    <xf numFmtId="0" fontId="1" fillId="0" borderId="37" xfId="1" applyBorder="1" applyAlignment="1">
      <alignment horizontal="left"/>
    </xf>
    <xf numFmtId="0" fontId="3" fillId="2" borderId="3" xfId="0" applyFont="1" applyFill="1" applyBorder="1" applyAlignment="1">
      <alignment horizontal="left" vertical="center"/>
    </xf>
    <xf numFmtId="0" fontId="0" fillId="0" borderId="7" xfId="0" applyBorder="1" applyAlignment="1">
      <alignment horizontal="left" vertical="center"/>
    </xf>
    <xf numFmtId="0" fontId="0" fillId="0" borderId="5" xfId="0" applyBorder="1" applyAlignment="1">
      <alignment horizontal="left" vertical="center"/>
    </xf>
    <xf numFmtId="0" fontId="1" fillId="0" borderId="0" xfId="1" applyAlignment="1">
      <alignment horizontal="left"/>
    </xf>
    <xf numFmtId="0" fontId="7" fillId="0" borderId="0" xfId="0" applyFont="1" applyAlignment="1">
      <alignment horizontal="left"/>
    </xf>
    <xf numFmtId="0" fontId="15" fillId="0" borderId="0" xfId="0" applyFont="1" applyAlignment="1">
      <alignment horizontal="left"/>
    </xf>
    <xf numFmtId="0" fontId="0" fillId="0" borderId="5" xfId="0" applyBorder="1" applyAlignment="1">
      <alignment horizontal="left"/>
    </xf>
    <xf numFmtId="0" fontId="0" fillId="0" borderId="7" xfId="0" applyBorder="1" applyAlignment="1">
      <alignment horizontal="left"/>
    </xf>
    <xf numFmtId="0" fontId="1" fillId="0" borderId="0" xfId="1" applyFill="1" applyBorder="1" applyAlignment="1">
      <alignment horizontal="left" vertical="center"/>
    </xf>
    <xf numFmtId="0" fontId="4" fillId="2" borderId="3" xfId="0" applyFont="1" applyFill="1" applyBorder="1" applyAlignment="1">
      <alignment horizontal="left"/>
    </xf>
    <xf numFmtId="0" fontId="8" fillId="0" borderId="1" xfId="0" quotePrefix="1" applyFont="1" applyBorder="1" applyAlignment="1">
      <alignment horizontal="left"/>
    </xf>
    <xf numFmtId="0" fontId="1" fillId="0" borderId="1" xfId="1" quotePrefix="1" applyBorder="1" applyAlignment="1">
      <alignment horizontal="left"/>
    </xf>
    <xf numFmtId="0" fontId="14" fillId="0" borderId="6" xfId="0" applyFont="1" applyBorder="1" applyAlignment="1">
      <alignment horizontal="left"/>
    </xf>
    <xf numFmtId="0" fontId="5" fillId="0" borderId="1" xfId="0" applyFont="1" applyBorder="1" applyAlignment="1">
      <alignment horizontal="left"/>
    </xf>
    <xf numFmtId="0" fontId="5" fillId="0" borderId="8" xfId="0" applyFont="1" applyBorder="1" applyAlignment="1">
      <alignment horizontal="left"/>
    </xf>
    <xf numFmtId="0" fontId="8" fillId="0" borderId="8" xfId="0" quotePrefix="1" applyFont="1" applyBorder="1" applyAlignment="1">
      <alignment horizontal="left"/>
    </xf>
    <xf numFmtId="0" fontId="1" fillId="0" borderId="8" xfId="1" quotePrefix="1" applyBorder="1" applyAlignment="1">
      <alignment horizontal="left"/>
    </xf>
    <xf numFmtId="0" fontId="2" fillId="3" borderId="2" xfId="0" applyFont="1" applyFill="1" applyBorder="1" applyAlignment="1">
      <alignment horizontal="left" vertical="center" wrapText="1"/>
    </xf>
    <xf numFmtId="0" fontId="0" fillId="0" borderId="5" xfId="0" applyBorder="1" applyAlignment="1">
      <alignment horizontal="left" vertical="center" wrapText="1"/>
    </xf>
    <xf numFmtId="0" fontId="1" fillId="0" borderId="48" xfId="1" applyBorder="1" applyAlignment="1">
      <alignment horizontal="left" vertical="center"/>
    </xf>
    <xf numFmtId="0" fontId="0" fillId="0" borderId="7" xfId="0" applyBorder="1" applyAlignment="1">
      <alignment horizontal="left" vertical="center" wrapText="1"/>
    </xf>
    <xf numFmtId="0" fontId="1" fillId="0" borderId="0" xfId="1" applyAlignment="1">
      <alignment horizontal="left" vertical="center" wrapText="1"/>
    </xf>
    <xf numFmtId="0" fontId="0" fillId="0" borderId="0" xfId="0" applyAlignment="1">
      <alignment horizontal="left" wrapText="1"/>
    </xf>
    <xf numFmtId="0" fontId="0" fillId="0" borderId="39" xfId="0" applyBorder="1" applyAlignment="1">
      <alignment horizontal="left" vertical="center"/>
    </xf>
    <xf numFmtId="0" fontId="0" fillId="0" borderId="40" xfId="0" applyBorder="1" applyAlignment="1">
      <alignment horizontal="left" vertical="center"/>
    </xf>
    <xf numFmtId="0" fontId="16" fillId="0" borderId="0" xfId="0" applyFont="1" applyAlignment="1">
      <alignment horizontal="left" vertical="center"/>
    </xf>
    <xf numFmtId="0" fontId="7" fillId="0" borderId="1" xfId="0" applyFont="1" applyBorder="1" applyAlignment="1">
      <alignment horizontal="left" vertical="center" wrapText="1"/>
    </xf>
    <xf numFmtId="0" fontId="2" fillId="2" borderId="4" xfId="0" applyFont="1" applyFill="1" applyBorder="1" applyAlignment="1">
      <alignment horizontal="left" vertical="center" wrapText="1"/>
    </xf>
    <xf numFmtId="0" fontId="2" fillId="12" borderId="3" xfId="0" applyFont="1" applyFill="1" applyBorder="1" applyAlignment="1">
      <alignment horizontal="left" wrapText="1"/>
    </xf>
    <xf numFmtId="0" fontId="0" fillId="0" borderId="1"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1" fillId="0" borderId="0" xfId="1" applyFill="1" applyAlignment="1">
      <alignment horizontal="left" vertical="center" wrapText="1"/>
    </xf>
    <xf numFmtId="0" fontId="0" fillId="0" borderId="5" xfId="0" applyBorder="1" applyAlignment="1">
      <alignment horizontal="left" wrapText="1"/>
    </xf>
    <xf numFmtId="0" fontId="0" fillId="0" borderId="9" xfId="0" applyBorder="1" applyAlignment="1">
      <alignment horizontal="left" wrapText="1"/>
    </xf>
    <xf numFmtId="0" fontId="2" fillId="12" borderId="3" xfId="0" applyFont="1" applyFill="1" applyBorder="1" applyAlignment="1">
      <alignment horizontal="left" vertical="center" wrapText="1"/>
    </xf>
    <xf numFmtId="0" fontId="33" fillId="0" borderId="1" xfId="1" applyFont="1" applyFill="1" applyBorder="1" applyAlignment="1">
      <alignment vertical="center"/>
    </xf>
    <xf numFmtId="0" fontId="3" fillId="3" borderId="2" xfId="0" applyFont="1" applyFill="1" applyBorder="1" applyAlignment="1">
      <alignment vertical="center" wrapText="1"/>
    </xf>
    <xf numFmtId="0" fontId="3" fillId="2" borderId="3" xfId="0" applyFont="1" applyFill="1" applyBorder="1" applyAlignment="1">
      <alignment vertical="center" wrapText="1"/>
    </xf>
    <xf numFmtId="0" fontId="6" fillId="17" borderId="5" xfId="0" applyFont="1" applyFill="1" applyBorder="1" applyAlignment="1">
      <alignment horizontal="center" vertical="center" wrapText="1"/>
    </xf>
    <xf numFmtId="0" fontId="0" fillId="17" borderId="5" xfId="0" applyFill="1" applyBorder="1" applyAlignment="1">
      <alignment horizontal="center" vertical="center" wrapText="1"/>
    </xf>
    <xf numFmtId="0" fontId="7" fillId="17" borderId="5" xfId="0" applyFont="1" applyFill="1" applyBorder="1" applyAlignment="1">
      <alignment horizontal="center" vertical="center" wrapText="1"/>
    </xf>
    <xf numFmtId="0" fontId="0" fillId="17" borderId="7" xfId="0" applyFill="1" applyBorder="1" applyAlignment="1">
      <alignment horizontal="center" vertical="center" wrapText="1"/>
    </xf>
    <xf numFmtId="0" fontId="18" fillId="13" borderId="3" xfId="1" applyFont="1" applyFill="1" applyBorder="1" applyAlignment="1">
      <alignment horizontal="left" vertical="center" wrapText="1"/>
    </xf>
    <xf numFmtId="0" fontId="10" fillId="9" borderId="1" xfId="0" applyFont="1" applyFill="1" applyBorder="1" applyAlignment="1">
      <alignment horizontal="left" vertical="center" wrapText="1"/>
    </xf>
    <xf numFmtId="0" fontId="0" fillId="11" borderId="6" xfId="0" applyFill="1" applyBorder="1" applyAlignment="1">
      <alignment horizontal="left" vertical="center" wrapText="1"/>
    </xf>
    <xf numFmtId="0" fontId="1" fillId="9" borderId="1" xfId="2" applyFill="1" applyBorder="1" applyAlignment="1">
      <alignment horizontal="left" vertical="center" wrapText="1"/>
    </xf>
    <xf numFmtId="0" fontId="1" fillId="9" borderId="8" xfId="2" applyFill="1" applyBorder="1" applyAlignment="1">
      <alignment horizontal="left" vertical="center" wrapText="1"/>
    </xf>
    <xf numFmtId="0" fontId="10" fillId="9" borderId="8" xfId="0" applyFont="1" applyFill="1" applyBorder="1" applyAlignment="1">
      <alignment horizontal="left" vertical="center" wrapText="1"/>
    </xf>
    <xf numFmtId="0" fontId="0" fillId="11" borderId="9" xfId="0" applyFill="1" applyBorder="1" applyAlignment="1">
      <alignment horizontal="left" vertical="center" wrapText="1"/>
    </xf>
    <xf numFmtId="0" fontId="1" fillId="11" borderId="85" xfId="2" quotePrefix="1" applyFill="1" applyBorder="1" applyAlignment="1">
      <alignment horizontal="center" vertical="center" wrapText="1"/>
    </xf>
    <xf numFmtId="0" fontId="18" fillId="13" borderId="4" xfId="1" applyFont="1" applyFill="1" applyBorder="1" applyAlignment="1">
      <alignment horizontal="left" vertical="center" wrapText="1"/>
    </xf>
    <xf numFmtId="0" fontId="1" fillId="9" borderId="8" xfId="1" applyFill="1" applyBorder="1" applyAlignment="1">
      <alignment horizontal="left" vertical="center" wrapText="1"/>
    </xf>
    <xf numFmtId="0" fontId="1" fillId="11" borderId="85" xfId="1" quotePrefix="1" applyFill="1" applyBorder="1" applyAlignment="1">
      <alignment horizontal="center" vertical="center" wrapText="1"/>
    </xf>
    <xf numFmtId="0" fontId="1" fillId="4" borderId="1" xfId="2" applyFill="1" applyBorder="1" applyAlignment="1">
      <alignment horizontal="center" vertical="center" wrapText="1"/>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7" fillId="0" borderId="1" xfId="1" applyFont="1" applyBorder="1" applyAlignment="1">
      <alignment horizontal="left"/>
    </xf>
    <xf numFmtId="0" fontId="7" fillId="0" borderId="8" xfId="1" applyFont="1" applyBorder="1" applyAlignment="1">
      <alignment horizontal="left"/>
    </xf>
    <xf numFmtId="0" fontId="2" fillId="2" borderId="4" xfId="0" applyFont="1" applyFill="1" applyBorder="1" applyAlignment="1">
      <alignment horizontal="left"/>
    </xf>
    <xf numFmtId="0" fontId="1" fillId="0" borderId="0" xfId="1" applyBorder="1"/>
    <xf numFmtId="0" fontId="1" fillId="0" borderId="6" xfId="1" applyBorder="1"/>
    <xf numFmtId="0" fontId="1" fillId="0" borderId="9" xfId="1" applyBorder="1"/>
    <xf numFmtId="0" fontId="1" fillId="0" borderId="0" xfId="1" applyAlignment="1"/>
    <xf numFmtId="0" fontId="10" fillId="7" borderId="42" xfId="0" applyFont="1" applyFill="1" applyBorder="1" applyAlignment="1">
      <alignment vertical="center"/>
    </xf>
    <xf numFmtId="0" fontId="10" fillId="7" borderId="30" xfId="0" applyFont="1" applyFill="1" applyBorder="1" applyAlignment="1">
      <alignment vertical="center"/>
    </xf>
    <xf numFmtId="0" fontId="10" fillId="7" borderId="31" xfId="0" applyFont="1" applyFill="1" applyBorder="1" applyAlignment="1">
      <alignment vertical="center"/>
    </xf>
    <xf numFmtId="0" fontId="13" fillId="7" borderId="43" xfId="0" applyFont="1" applyFill="1" applyBorder="1" applyAlignment="1">
      <alignment vertical="center"/>
    </xf>
    <xf numFmtId="0" fontId="13" fillId="7" borderId="44" xfId="0" applyFont="1" applyFill="1" applyBorder="1" applyAlignment="1">
      <alignment vertical="center"/>
    </xf>
    <xf numFmtId="0" fontId="13" fillId="7" borderId="45" xfId="0" applyFont="1" applyFill="1" applyBorder="1" applyAlignment="1">
      <alignment vertical="center"/>
    </xf>
    <xf numFmtId="0" fontId="0" fillId="11" borderId="5" xfId="0" applyFill="1" applyBorder="1" applyAlignment="1">
      <alignment horizontal="center" vertical="center" wrapText="1"/>
    </xf>
    <xf numFmtId="0" fontId="0" fillId="11" borderId="1" xfId="0" applyFill="1" applyBorder="1" applyAlignment="1">
      <alignment horizontal="center" vertical="center" wrapText="1"/>
    </xf>
    <xf numFmtId="0" fontId="11" fillId="11" borderId="1" xfId="0" applyFont="1" applyFill="1" applyBorder="1" applyAlignment="1">
      <alignment horizontal="center" vertical="center" wrapText="1"/>
    </xf>
    <xf numFmtId="0" fontId="1" fillId="11" borderId="1" xfId="1" quotePrefix="1" applyFill="1" applyBorder="1" applyAlignment="1">
      <alignment horizontal="center" vertical="center" wrapText="1"/>
    </xf>
    <xf numFmtId="0" fontId="11" fillId="11" borderId="1" xfId="0" applyFont="1" applyFill="1" applyBorder="1" applyAlignment="1">
      <alignment horizontal="left" vertical="center" wrapText="1"/>
    </xf>
    <xf numFmtId="0" fontId="9" fillId="10" borderId="17" xfId="0" applyFont="1" applyFill="1" applyBorder="1" applyAlignment="1">
      <alignment vertical="center"/>
    </xf>
    <xf numFmtId="0" fontId="9" fillId="10" borderId="18" xfId="0" applyFont="1" applyFill="1" applyBorder="1" applyAlignment="1">
      <alignment vertical="center"/>
    </xf>
    <xf numFmtId="0" fontId="9" fillId="10" borderId="19" xfId="0" applyFont="1" applyFill="1" applyBorder="1" applyAlignment="1">
      <alignment vertical="center"/>
    </xf>
    <xf numFmtId="0" fontId="2" fillId="14" borderId="2"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5"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11" fillId="0" borderId="0" xfId="0" applyFont="1" applyAlignment="1">
      <alignment vertical="center" wrapText="1"/>
    </xf>
    <xf numFmtId="0" fontId="11" fillId="11" borderId="1" xfId="0" applyFont="1" applyFill="1" applyBorder="1" applyAlignment="1">
      <alignment vertical="center" wrapText="1"/>
    </xf>
    <xf numFmtId="0" fontId="0" fillId="11" borderId="7" xfId="0" applyFill="1" applyBorder="1" applyAlignment="1">
      <alignment horizontal="center" vertical="center" wrapText="1"/>
    </xf>
    <xf numFmtId="0" fontId="0" fillId="11" borderId="8" xfId="0" applyFill="1" applyBorder="1" applyAlignment="1">
      <alignment horizontal="center" vertical="center" wrapText="1"/>
    </xf>
    <xf numFmtId="0" fontId="11" fillId="11" borderId="8" xfId="0" applyFont="1" applyFill="1" applyBorder="1" applyAlignment="1">
      <alignment horizontal="center" vertical="center" wrapText="1"/>
    </xf>
    <xf numFmtId="0" fontId="11" fillId="11" borderId="8" xfId="0" applyFont="1" applyFill="1" applyBorder="1" applyAlignment="1">
      <alignment vertical="center" wrapText="1"/>
    </xf>
    <xf numFmtId="0" fontId="0" fillId="11" borderId="1" xfId="0" quotePrefix="1" applyFill="1" applyBorder="1" applyAlignment="1">
      <alignment horizontal="center" vertical="center" wrapText="1"/>
    </xf>
    <xf numFmtId="0" fontId="0" fillId="11" borderId="1" xfId="0" applyFill="1" applyBorder="1" applyAlignment="1">
      <alignment horizontal="left" vertical="center" wrapText="1"/>
    </xf>
    <xf numFmtId="0" fontId="2" fillId="14" borderId="4" xfId="0" applyFont="1" applyFill="1" applyBorder="1" applyAlignment="1">
      <alignment horizontal="center" vertical="center" wrapText="1"/>
    </xf>
    <xf numFmtId="0" fontId="11" fillId="11" borderId="5" xfId="0" applyFont="1" applyFill="1" applyBorder="1" applyAlignment="1">
      <alignment horizontal="center" vertical="center" wrapText="1"/>
    </xf>
    <xf numFmtId="0" fontId="1" fillId="11" borderId="1" xfId="1" applyFill="1" applyBorder="1" applyAlignment="1">
      <alignment horizontal="center" vertical="center" wrapText="1"/>
    </xf>
    <xf numFmtId="0" fontId="1" fillId="0" borderId="0" xfId="1" applyBorder="1" applyAlignment="1"/>
    <xf numFmtId="0" fontId="13" fillId="7" borderId="43" xfId="0" applyFont="1" applyFill="1" applyBorder="1" applyAlignment="1">
      <alignment wrapText="1"/>
    </xf>
    <xf numFmtId="0" fontId="13" fillId="7" borderId="44" xfId="0" applyFont="1" applyFill="1" applyBorder="1" applyAlignment="1">
      <alignment wrapText="1"/>
    </xf>
    <xf numFmtId="0" fontId="13" fillId="7" borderId="45" xfId="0" applyFont="1" applyFill="1" applyBorder="1" applyAlignment="1">
      <alignment wrapText="1"/>
    </xf>
    <xf numFmtId="0" fontId="6" fillId="11" borderId="8" xfId="0" applyFont="1" applyFill="1" applyBorder="1" applyAlignment="1">
      <alignment horizontal="center" vertical="center" wrapText="1"/>
    </xf>
    <xf numFmtId="0" fontId="6" fillId="11" borderId="8" xfId="0" applyFont="1" applyFill="1" applyBorder="1" applyAlignment="1">
      <alignment vertical="center" wrapText="1"/>
    </xf>
    <xf numFmtId="0" fontId="13" fillId="7" borderId="8" xfId="0" applyFont="1" applyFill="1" applyBorder="1" applyAlignment="1">
      <alignment wrapText="1"/>
    </xf>
    <xf numFmtId="0" fontId="13" fillId="7" borderId="9" xfId="0" applyFont="1" applyFill="1" applyBorder="1" applyAlignment="1">
      <alignment wrapText="1"/>
    </xf>
    <xf numFmtId="0" fontId="1" fillId="0" borderId="37" xfId="1" applyBorder="1" applyAlignment="1"/>
    <xf numFmtId="0" fontId="6" fillId="11" borderId="1" xfId="0" applyFont="1" applyFill="1" applyBorder="1" applyAlignment="1">
      <alignment vertical="center" wrapText="1"/>
    </xf>
    <xf numFmtId="0" fontId="6" fillId="11" borderId="1" xfId="0" applyFont="1" applyFill="1" applyBorder="1" applyAlignment="1">
      <alignment horizontal="center" vertical="center" wrapText="1"/>
    </xf>
    <xf numFmtId="0" fontId="6" fillId="11" borderId="1" xfId="0" applyFont="1" applyFill="1" applyBorder="1" applyAlignment="1">
      <alignment horizontal="left" vertical="center" wrapText="1"/>
    </xf>
    <xf numFmtId="0" fontId="1" fillId="0" borderId="0" xfId="1" applyBorder="1" applyAlignment="1">
      <alignment horizontal="left" wrapText="1"/>
    </xf>
    <xf numFmtId="0" fontId="13" fillId="7" borderId="42" xfId="0" applyFont="1" applyFill="1" applyBorder="1" applyAlignment="1">
      <alignment vertical="center"/>
    </xf>
    <xf numFmtId="0" fontId="13" fillId="7" borderId="30" xfId="0" applyFont="1" applyFill="1" applyBorder="1" applyAlignment="1">
      <alignment vertical="center"/>
    </xf>
    <xf numFmtId="0" fontId="13" fillId="7" borderId="31" xfId="0" applyFont="1" applyFill="1" applyBorder="1" applyAlignment="1">
      <alignment vertical="center"/>
    </xf>
    <xf numFmtId="0" fontId="13" fillId="7" borderId="43" xfId="0" applyFont="1" applyFill="1" applyBorder="1" applyAlignment="1">
      <alignment vertical="center" wrapText="1"/>
    </xf>
    <xf numFmtId="0" fontId="13" fillId="7" borderId="44" xfId="0" applyFont="1" applyFill="1" applyBorder="1" applyAlignment="1">
      <alignment vertical="center" wrapText="1"/>
    </xf>
    <xf numFmtId="0" fontId="13" fillId="7" borderId="45" xfId="0" applyFont="1" applyFill="1" applyBorder="1" applyAlignment="1">
      <alignment vertical="center" wrapText="1"/>
    </xf>
    <xf numFmtId="0" fontId="12" fillId="0" borderId="1" xfId="0" applyFont="1" applyBorder="1" applyAlignment="1">
      <alignment horizontal="center"/>
    </xf>
    <xf numFmtId="0" fontId="12" fillId="0" borderId="6" xfId="0" applyFont="1" applyBorder="1" applyAlignment="1">
      <alignment horizontal="center"/>
    </xf>
    <xf numFmtId="0" fontId="12" fillId="10" borderId="2" xfId="0" applyFont="1" applyFill="1" applyBorder="1" applyAlignment="1">
      <alignment horizontal="center"/>
    </xf>
    <xf numFmtId="0" fontId="12" fillId="10" borderId="3" xfId="0" applyFont="1" applyFill="1" applyBorder="1" applyAlignment="1">
      <alignment horizontal="center"/>
    </xf>
    <xf numFmtId="0" fontId="12" fillId="10" borderId="4" xfId="0" applyFont="1" applyFill="1" applyBorder="1" applyAlignment="1">
      <alignment horizontal="center"/>
    </xf>
    <xf numFmtId="0" fontId="6" fillId="11" borderId="5"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1" fillId="0" borderId="0" xfId="1" applyBorder="1" applyAlignment="1">
      <alignment horizontal="left" vertical="center"/>
    </xf>
    <xf numFmtId="0" fontId="14" fillId="7" borderId="40" xfId="0" applyFont="1" applyFill="1" applyBorder="1" applyAlignment="1">
      <alignment wrapText="1"/>
    </xf>
    <xf numFmtId="0" fontId="14" fillId="7" borderId="85" xfId="0" applyFont="1" applyFill="1" applyBorder="1" applyAlignment="1">
      <alignment wrapText="1"/>
    </xf>
    <xf numFmtId="0" fontId="14" fillId="7" borderId="64" xfId="0" applyFont="1" applyFill="1" applyBorder="1" applyAlignment="1">
      <alignment wrapText="1"/>
    </xf>
    <xf numFmtId="0" fontId="2" fillId="14" borderId="66" xfId="0" applyFont="1" applyFill="1" applyBorder="1" applyAlignment="1">
      <alignment horizontal="center" vertical="center" wrapText="1"/>
    </xf>
    <xf numFmtId="0" fontId="2" fillId="14" borderId="87" xfId="0" applyFont="1" applyFill="1" applyBorder="1" applyAlignment="1">
      <alignment horizontal="center" vertical="center" wrapText="1"/>
    </xf>
    <xf numFmtId="0" fontId="2" fillId="14" borderId="67" xfId="0" applyFont="1" applyFill="1" applyBorder="1" applyAlignment="1">
      <alignment horizontal="center" vertical="center" wrapText="1"/>
    </xf>
    <xf numFmtId="0" fontId="2" fillId="14" borderId="89" xfId="0" applyFont="1" applyFill="1" applyBorder="1" applyAlignment="1">
      <alignment horizontal="center" vertical="center" wrapText="1"/>
    </xf>
    <xf numFmtId="0" fontId="2" fillId="14" borderId="86" xfId="0" applyFont="1" applyFill="1" applyBorder="1" applyAlignment="1">
      <alignment horizontal="center" vertical="center" wrapText="1"/>
    </xf>
    <xf numFmtId="0" fontId="2" fillId="14" borderId="68" xfId="0" applyFont="1" applyFill="1" applyBorder="1" applyAlignment="1">
      <alignment horizontal="center" vertical="center" wrapText="1"/>
    </xf>
    <xf numFmtId="0" fontId="2" fillId="14" borderId="88" xfId="0" applyFont="1" applyFill="1" applyBorder="1" applyAlignment="1">
      <alignment horizontal="center" vertical="center" wrapText="1"/>
    </xf>
    <xf numFmtId="0" fontId="2" fillId="14" borderId="54" xfId="0" applyFont="1" applyFill="1" applyBorder="1" applyAlignment="1">
      <alignment horizontal="center" vertical="center" wrapText="1"/>
    </xf>
    <xf numFmtId="0" fontId="2" fillId="14" borderId="38" xfId="0" applyFont="1" applyFill="1" applyBorder="1" applyAlignment="1">
      <alignment horizontal="center" vertical="center" wrapText="1"/>
    </xf>
    <xf numFmtId="0" fontId="2" fillId="14" borderId="73" xfId="0" applyFont="1" applyFill="1" applyBorder="1" applyAlignment="1">
      <alignment horizontal="center" vertical="center" wrapText="1"/>
    </xf>
    <xf numFmtId="0" fontId="2" fillId="14" borderId="74" xfId="0" applyFont="1" applyFill="1" applyBorder="1" applyAlignment="1">
      <alignment horizontal="center" vertical="center" wrapText="1"/>
    </xf>
    <xf numFmtId="0" fontId="2" fillId="14" borderId="84" xfId="0" applyFont="1" applyFill="1" applyBorder="1" applyAlignment="1">
      <alignment horizontal="center" vertical="center" wrapText="1"/>
    </xf>
    <xf numFmtId="0" fontId="2" fillId="14" borderId="39" xfId="0" applyFont="1" applyFill="1" applyBorder="1" applyAlignment="1">
      <alignment horizontal="center" vertical="center" wrapText="1"/>
    </xf>
    <xf numFmtId="0" fontId="2" fillId="14" borderId="70" xfId="0" applyFont="1" applyFill="1" applyBorder="1" applyAlignment="1">
      <alignment horizontal="center" vertical="center" wrapText="1"/>
    </xf>
    <xf numFmtId="0" fontId="2" fillId="14" borderId="69" xfId="0" applyFont="1" applyFill="1" applyBorder="1" applyAlignment="1">
      <alignment horizontal="center" vertical="center" wrapText="1"/>
    </xf>
    <xf numFmtId="0" fontId="0" fillId="11" borderId="83" xfId="0" applyFill="1" applyBorder="1" applyAlignment="1">
      <alignment horizontal="center" vertical="center" wrapText="1"/>
    </xf>
    <xf numFmtId="0" fontId="0" fillId="11" borderId="78" xfId="0" applyFill="1" applyBorder="1" applyAlignment="1">
      <alignment horizontal="center" vertical="center" wrapText="1"/>
    </xf>
    <xf numFmtId="0" fontId="6" fillId="11" borderId="40" xfId="0" applyFont="1" applyFill="1" applyBorder="1" applyAlignment="1">
      <alignment horizontal="center" vertical="center" wrapText="1"/>
    </xf>
    <xf numFmtId="0" fontId="6" fillId="11" borderId="85" xfId="0" applyFont="1" applyFill="1" applyBorder="1" applyAlignment="1">
      <alignment horizontal="center" vertical="center" wrapText="1"/>
    </xf>
    <xf numFmtId="0" fontId="6" fillId="11" borderId="78" xfId="0" applyFont="1" applyFill="1" applyBorder="1" applyAlignment="1">
      <alignment horizontal="center" vertical="center" wrapText="1"/>
    </xf>
    <xf numFmtId="0" fontId="6" fillId="11" borderId="40" xfId="0" applyFont="1" applyFill="1" applyBorder="1" applyAlignment="1">
      <alignment vertical="center" wrapText="1"/>
    </xf>
    <xf numFmtId="0" fontId="6" fillId="11" borderId="85" xfId="0" applyFont="1" applyFill="1" applyBorder="1" applyAlignment="1">
      <alignment vertical="center" wrapText="1"/>
    </xf>
    <xf numFmtId="0" fontId="6" fillId="11" borderId="78" xfId="0" applyFont="1" applyFill="1" applyBorder="1" applyAlignment="1">
      <alignment vertical="center" wrapText="1"/>
    </xf>
    <xf numFmtId="0" fontId="11" fillId="11" borderId="8" xfId="0" applyFont="1" applyFill="1" applyBorder="1" applyAlignment="1">
      <alignment horizontal="left" vertical="center" wrapText="1"/>
    </xf>
    <xf numFmtId="0" fontId="14" fillId="7" borderId="42" xfId="0" applyFont="1" applyFill="1" applyBorder="1" applyAlignment="1">
      <alignment vertical="center" wrapText="1"/>
    </xf>
    <xf numFmtId="0" fontId="13" fillId="7" borderId="30" xfId="0" applyFont="1" applyFill="1" applyBorder="1" applyAlignment="1">
      <alignment vertical="center" wrapText="1"/>
    </xf>
    <xf numFmtId="0" fontId="13" fillId="7" borderId="31" xfId="0" applyFont="1" applyFill="1" applyBorder="1" applyAlignment="1">
      <alignment vertical="center" wrapText="1"/>
    </xf>
    <xf numFmtId="0" fontId="12" fillId="10" borderId="17" xfId="0" applyFont="1" applyFill="1" applyBorder="1" applyAlignment="1">
      <alignment vertical="center" wrapText="1"/>
    </xf>
    <xf numFmtId="0" fontId="12" fillId="10" borderId="18" xfId="0" applyFont="1" applyFill="1" applyBorder="1" applyAlignment="1">
      <alignment vertical="center" wrapText="1"/>
    </xf>
    <xf numFmtId="0" fontId="3" fillId="8" borderId="2" xfId="0" applyFont="1" applyFill="1" applyBorder="1" applyAlignment="1">
      <alignment vertical="center" wrapText="1"/>
    </xf>
    <xf numFmtId="0" fontId="3" fillId="8" borderId="3" xfId="0" applyFont="1" applyFill="1" applyBorder="1" applyAlignment="1">
      <alignment vertical="center" wrapText="1"/>
    </xf>
    <xf numFmtId="0" fontId="3" fillId="8" borderId="5" xfId="0" applyFont="1" applyFill="1" applyBorder="1" applyAlignment="1">
      <alignment vertical="center" wrapText="1"/>
    </xf>
    <xf numFmtId="0" fontId="3" fillId="8" borderId="1" xfId="0" applyFont="1" applyFill="1" applyBorder="1" applyAlignment="1">
      <alignment vertical="center" wrapText="1"/>
    </xf>
    <xf numFmtId="0" fontId="3" fillId="8" borderId="3" xfId="0" applyFont="1" applyFill="1" applyBorder="1" applyAlignment="1">
      <alignment horizontal="center" vertical="center" wrapText="1"/>
    </xf>
    <xf numFmtId="0" fontId="6" fillId="9" borderId="1" xfId="0" applyFont="1" applyFill="1" applyBorder="1" applyAlignment="1">
      <alignment vertical="center" wrapText="1"/>
    </xf>
    <xf numFmtId="0" fontId="6" fillId="9" borderId="5"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1" fillId="9" borderId="1" xfId="1" applyFill="1" applyBorder="1" applyAlignment="1">
      <alignment vertical="center" wrapText="1"/>
    </xf>
    <xf numFmtId="0" fontId="1" fillId="9" borderId="1" xfId="1" quotePrefix="1" applyFill="1" applyBorder="1" applyAlignment="1">
      <alignment vertical="center" wrapText="1"/>
    </xf>
    <xf numFmtId="0" fontId="3" fillId="8" borderId="4" xfId="0" applyFont="1" applyFill="1" applyBorder="1" applyAlignment="1">
      <alignment vertical="center" wrapText="1"/>
    </xf>
    <xf numFmtId="0" fontId="8" fillId="9" borderId="1" xfId="0" applyFont="1" applyFill="1" applyBorder="1" applyAlignment="1">
      <alignment vertical="center" wrapText="1"/>
    </xf>
    <xf numFmtId="0" fontId="13" fillId="7" borderId="11" xfId="0" applyFont="1" applyFill="1" applyBorder="1" applyAlignment="1">
      <alignment wrapText="1"/>
    </xf>
    <xf numFmtId="0" fontId="13" fillId="7" borderId="12" xfId="0" applyFont="1" applyFill="1" applyBorder="1" applyAlignment="1">
      <alignment wrapText="1"/>
    </xf>
    <xf numFmtId="0" fontId="12" fillId="10" borderId="82" xfId="0" applyFont="1" applyFill="1" applyBorder="1" applyAlignment="1">
      <alignment horizontal="center"/>
    </xf>
    <xf numFmtId="0" fontId="12" fillId="10" borderId="73" xfId="0" applyFont="1" applyFill="1" applyBorder="1" applyAlignment="1">
      <alignment horizontal="center"/>
    </xf>
    <xf numFmtId="0" fontId="12" fillId="10" borderId="84" xfId="0" applyFont="1" applyFill="1" applyBorder="1" applyAlignment="1">
      <alignment horizontal="center"/>
    </xf>
    <xf numFmtId="0" fontId="1" fillId="0" borderId="0" xfId="1" applyBorder="1" applyAlignment="1">
      <alignment wrapText="1"/>
    </xf>
    <xf numFmtId="0" fontId="12" fillId="10" borderId="17" xfId="0" applyFont="1" applyFill="1" applyBorder="1" applyAlignment="1">
      <alignment vertical="center"/>
    </xf>
    <xf numFmtId="0" fontId="12" fillId="10" borderId="18" xfId="0" applyFont="1" applyFill="1" applyBorder="1" applyAlignment="1">
      <alignment vertical="center"/>
    </xf>
    <xf numFmtId="0" fontId="12" fillId="10" borderId="19" xfId="0" applyFont="1" applyFill="1" applyBorder="1" applyAlignment="1">
      <alignment vertical="center"/>
    </xf>
    <xf numFmtId="0" fontId="6" fillId="11" borderId="51" xfId="0" applyFont="1" applyFill="1" applyBorder="1" applyAlignment="1">
      <alignment horizontal="center" vertical="center" wrapText="1"/>
    </xf>
    <xf numFmtId="0" fontId="6" fillId="11" borderId="52" xfId="0" applyFont="1" applyFill="1" applyBorder="1" applyAlignment="1">
      <alignment horizontal="center" vertical="center" wrapText="1"/>
    </xf>
    <xf numFmtId="0" fontId="6" fillId="11" borderId="91" xfId="0" applyFont="1" applyFill="1" applyBorder="1" applyAlignment="1">
      <alignment horizontal="center" vertical="center" wrapText="1"/>
    </xf>
    <xf numFmtId="0" fontId="6" fillId="11" borderId="53" xfId="0" applyFont="1" applyFill="1" applyBorder="1" applyAlignment="1">
      <alignment horizontal="center" vertical="center" wrapText="1"/>
    </xf>
    <xf numFmtId="0" fontId="6" fillId="11" borderId="0" xfId="0" applyFont="1" applyFill="1" applyAlignment="1">
      <alignment horizontal="center" vertical="center" wrapText="1"/>
    </xf>
    <xf numFmtId="0" fontId="6" fillId="11" borderId="92" xfId="0" applyFont="1" applyFill="1" applyBorder="1" applyAlignment="1">
      <alignment horizontal="center" vertical="center" wrapText="1"/>
    </xf>
    <xf numFmtId="0" fontId="6" fillId="11" borderId="88" xfId="0" applyFont="1" applyFill="1" applyBorder="1" applyAlignment="1">
      <alignment horizontal="center" vertical="center" wrapText="1"/>
    </xf>
    <xf numFmtId="0" fontId="6" fillId="11" borderId="54" xfId="0" applyFont="1" applyFill="1" applyBorder="1" applyAlignment="1">
      <alignment horizontal="center" vertical="center" wrapText="1"/>
    </xf>
    <xf numFmtId="0" fontId="6" fillId="11" borderId="89" xfId="0" applyFont="1" applyFill="1" applyBorder="1" applyAlignment="1">
      <alignment horizontal="center" vertical="center" wrapText="1"/>
    </xf>
    <xf numFmtId="0" fontId="6" fillId="11" borderId="48" xfId="0" applyFont="1" applyFill="1" applyBorder="1" applyAlignment="1">
      <alignment horizontal="center" vertical="center" wrapText="1"/>
    </xf>
    <xf numFmtId="0" fontId="6" fillId="11" borderId="56" xfId="0" applyFont="1" applyFill="1" applyBorder="1" applyAlignment="1">
      <alignment horizontal="center" vertical="center" wrapText="1"/>
    </xf>
    <xf numFmtId="0" fontId="6" fillId="11" borderId="47" xfId="0" applyFont="1" applyFill="1" applyBorder="1" applyAlignment="1">
      <alignment horizontal="center" vertical="center" wrapText="1"/>
    </xf>
    <xf numFmtId="0" fontId="6" fillId="11" borderId="48" xfId="0" applyFont="1" applyFill="1" applyBorder="1" applyAlignment="1">
      <alignment horizontal="left" vertical="center" wrapText="1"/>
    </xf>
    <xf numFmtId="0" fontId="6" fillId="11" borderId="56" xfId="0" applyFont="1" applyFill="1" applyBorder="1" applyAlignment="1">
      <alignment horizontal="left" vertical="center" wrapText="1"/>
    </xf>
    <xf numFmtId="0" fontId="6" fillId="11" borderId="47" xfId="0" applyFont="1" applyFill="1" applyBorder="1" applyAlignment="1">
      <alignment horizontal="left" vertical="center" wrapText="1"/>
    </xf>
    <xf numFmtId="0" fontId="1" fillId="11" borderId="48" xfId="1" applyFill="1" applyBorder="1" applyAlignment="1">
      <alignment horizontal="center" vertical="center" wrapText="1"/>
    </xf>
    <xf numFmtId="0" fontId="1" fillId="11" borderId="56" xfId="1" applyFill="1" applyBorder="1" applyAlignment="1">
      <alignment horizontal="center" vertical="center" wrapText="1"/>
    </xf>
    <xf numFmtId="0" fontId="1" fillId="11" borderId="47" xfId="1" applyFill="1" applyBorder="1" applyAlignment="1">
      <alignment horizontal="center" vertical="center" wrapText="1"/>
    </xf>
    <xf numFmtId="0" fontId="6" fillId="11" borderId="61" xfId="0" applyFont="1" applyFill="1" applyBorder="1" applyAlignment="1">
      <alignment horizontal="center" vertical="center" wrapText="1"/>
    </xf>
    <xf numFmtId="0" fontId="6" fillId="11" borderId="67" xfId="0" applyFont="1" applyFill="1" applyBorder="1" applyAlignment="1">
      <alignment horizontal="center" vertical="center" wrapText="1"/>
    </xf>
    <xf numFmtId="0" fontId="6" fillId="11" borderId="48" xfId="0" applyFont="1" applyFill="1" applyBorder="1" applyAlignment="1">
      <alignment vertical="center" wrapText="1"/>
    </xf>
    <xf numFmtId="0" fontId="6" fillId="11" borderId="56" xfId="0" applyFont="1" applyFill="1" applyBorder="1" applyAlignment="1">
      <alignment vertical="center" wrapText="1"/>
    </xf>
    <xf numFmtId="0" fontId="6" fillId="11" borderId="47" xfId="0" applyFont="1" applyFill="1" applyBorder="1" applyAlignment="1">
      <alignment vertical="center" wrapText="1"/>
    </xf>
    <xf numFmtId="0" fontId="6" fillId="11" borderId="51" xfId="0" applyFont="1" applyFill="1" applyBorder="1" applyAlignment="1">
      <alignment vertical="center" wrapText="1"/>
    </xf>
    <xf numFmtId="0" fontId="6" fillId="11" borderId="52" xfId="0" applyFont="1" applyFill="1" applyBorder="1" applyAlignment="1">
      <alignment vertical="center" wrapText="1"/>
    </xf>
    <xf numFmtId="0" fontId="6" fillId="11" borderId="91" xfId="0" applyFont="1" applyFill="1" applyBorder="1" applyAlignment="1">
      <alignment vertical="center" wrapText="1"/>
    </xf>
    <xf numFmtId="0" fontId="6" fillId="11" borderId="53" xfId="0" applyFont="1" applyFill="1" applyBorder="1" applyAlignment="1">
      <alignment vertical="center" wrapText="1"/>
    </xf>
    <xf numFmtId="0" fontId="6" fillId="11" borderId="0" xfId="0" applyFont="1" applyFill="1" applyAlignment="1">
      <alignment vertical="center" wrapText="1"/>
    </xf>
    <xf numFmtId="0" fontId="6" fillId="11" borderId="92" xfId="0" applyFont="1" applyFill="1" applyBorder="1" applyAlignment="1">
      <alignment vertical="center" wrapText="1"/>
    </xf>
    <xf numFmtId="0" fontId="6" fillId="11" borderId="88" xfId="0" applyFont="1" applyFill="1" applyBorder="1" applyAlignment="1">
      <alignment vertical="center" wrapText="1"/>
    </xf>
    <xf numFmtId="0" fontId="6" fillId="11" borderId="54" xfId="0" applyFont="1" applyFill="1" applyBorder="1" applyAlignment="1">
      <alignment vertical="center" wrapText="1"/>
    </xf>
    <xf numFmtId="0" fontId="6" fillId="11" borderId="89" xfId="0" applyFont="1" applyFill="1" applyBorder="1" applyAlignment="1">
      <alignment vertical="center" wrapText="1"/>
    </xf>
    <xf numFmtId="0" fontId="0" fillId="11" borderId="90" xfId="0" applyFill="1" applyBorder="1" applyAlignment="1">
      <alignment horizontal="center" vertical="center" wrapText="1"/>
    </xf>
    <xf numFmtId="0" fontId="0" fillId="11" borderId="91" xfId="0" applyFill="1" applyBorder="1" applyAlignment="1">
      <alignment horizontal="center" vertical="center" wrapText="1"/>
    </xf>
    <xf numFmtId="0" fontId="0" fillId="11" borderId="61" xfId="0" applyFill="1" applyBorder="1" applyAlignment="1">
      <alignment horizontal="center" vertical="center" wrapText="1"/>
    </xf>
    <xf numFmtId="0" fontId="0" fillId="11" borderId="92" xfId="0" applyFill="1" applyBorder="1" applyAlignment="1">
      <alignment horizontal="center" vertical="center" wrapText="1"/>
    </xf>
    <xf numFmtId="0" fontId="0" fillId="11" borderId="67" xfId="0" applyFill="1" applyBorder="1" applyAlignment="1">
      <alignment horizontal="center" vertical="center" wrapText="1"/>
    </xf>
    <xf numFmtId="0" fontId="0" fillId="11" borderId="89" xfId="0" applyFill="1" applyBorder="1" applyAlignment="1">
      <alignment horizontal="center" vertical="center" wrapText="1"/>
    </xf>
    <xf numFmtId="0" fontId="12" fillId="0" borderId="1" xfId="0" applyFont="1" applyBorder="1" applyAlignment="1">
      <alignment horizontal="center" vertical="center" wrapText="1"/>
    </xf>
    <xf numFmtId="0" fontId="12" fillId="0" borderId="6" xfId="0" applyFont="1" applyBorder="1" applyAlignment="1">
      <alignment horizontal="center" vertical="center" wrapText="1"/>
    </xf>
    <xf numFmtId="0" fontId="12" fillId="10" borderId="2" xfId="0" applyFont="1" applyFill="1" applyBorder="1" applyAlignment="1">
      <alignment horizontal="center" vertical="center" wrapText="1"/>
    </xf>
    <xf numFmtId="0" fontId="12" fillId="10" borderId="3" xfId="0" applyFont="1" applyFill="1" applyBorder="1" applyAlignment="1">
      <alignment horizontal="center" vertical="center" wrapText="1"/>
    </xf>
    <xf numFmtId="0" fontId="12" fillId="10" borderId="4" xfId="0" applyFont="1" applyFill="1" applyBorder="1" applyAlignment="1">
      <alignment horizontal="center" vertical="center" wrapText="1"/>
    </xf>
    <xf numFmtId="0" fontId="0" fillId="11" borderId="48" xfId="0" applyFill="1" applyBorder="1" applyAlignment="1">
      <alignment horizontal="center" vertical="center" wrapText="1"/>
    </xf>
    <xf numFmtId="0" fontId="0" fillId="11" borderId="56" xfId="0" applyFill="1" applyBorder="1" applyAlignment="1">
      <alignment horizontal="center" vertical="center" wrapText="1"/>
    </xf>
    <xf numFmtId="0" fontId="0" fillId="11" borderId="57" xfId="0" applyFill="1" applyBorder="1" applyAlignment="1">
      <alignment horizontal="center" vertical="center" wrapText="1"/>
    </xf>
    <xf numFmtId="0" fontId="0" fillId="11" borderId="8" xfId="0" applyFill="1" applyBorder="1" applyAlignment="1">
      <alignment horizontal="left" vertical="center" wrapText="1"/>
    </xf>
    <xf numFmtId="0" fontId="21" fillId="8" borderId="2" xfId="0" applyFont="1" applyFill="1" applyBorder="1" applyAlignment="1">
      <alignment horizontal="left" vertical="center" wrapText="1"/>
    </xf>
    <xf numFmtId="0" fontId="21" fillId="8" borderId="3" xfId="0" applyFont="1" applyFill="1" applyBorder="1" applyAlignment="1">
      <alignment horizontal="left" vertical="center" wrapText="1"/>
    </xf>
    <xf numFmtId="0" fontId="21" fillId="8" borderId="5" xfId="0" applyFont="1" applyFill="1" applyBorder="1" applyAlignment="1">
      <alignment horizontal="left" vertical="center" wrapText="1"/>
    </xf>
    <xf numFmtId="0" fontId="21" fillId="8" borderId="1" xfId="0" applyFont="1" applyFill="1" applyBorder="1" applyAlignment="1">
      <alignment horizontal="left" vertical="center" wrapText="1"/>
    </xf>
    <xf numFmtId="0" fontId="21" fillId="8" borderId="4" xfId="0" applyFont="1" applyFill="1" applyBorder="1" applyAlignment="1">
      <alignment horizontal="left" vertical="center" wrapText="1"/>
    </xf>
    <xf numFmtId="0" fontId="19" fillId="11" borderId="5" xfId="0" applyFont="1" applyFill="1" applyBorder="1" applyAlignment="1">
      <alignment horizontal="center" vertical="center" wrapText="1"/>
    </xf>
    <xf numFmtId="0" fontId="19" fillId="11" borderId="1" xfId="0" applyFont="1" applyFill="1" applyBorder="1" applyAlignment="1">
      <alignment horizontal="center" vertical="center" wrapText="1"/>
    </xf>
    <xf numFmtId="0" fontId="1" fillId="11" borderId="1" xfId="1" applyFill="1" applyBorder="1" applyAlignment="1">
      <alignment horizontal="left" vertical="center" wrapText="1"/>
    </xf>
    <xf numFmtId="0" fontId="19" fillId="11" borderId="7" xfId="0" applyFont="1" applyFill="1" applyBorder="1" applyAlignment="1">
      <alignment horizontal="center" vertical="center" wrapText="1"/>
    </xf>
    <xf numFmtId="0" fontId="19" fillId="11" borderId="8" xfId="0" applyFont="1" applyFill="1" applyBorder="1" applyAlignment="1">
      <alignment horizontal="center" vertical="center" wrapText="1"/>
    </xf>
    <xf numFmtId="0" fontId="1" fillId="11" borderId="8" xfId="1" applyFill="1" applyBorder="1" applyAlignment="1">
      <alignment horizontal="left" vertical="center" wrapText="1"/>
    </xf>
    <xf numFmtId="0" fontId="11" fillId="11" borderId="6" xfId="0" applyFont="1" applyFill="1" applyBorder="1" applyAlignment="1">
      <alignment horizontal="left" vertical="center" wrapText="1"/>
    </xf>
    <xf numFmtId="0" fontId="11" fillId="11" borderId="9" xfId="0" applyFont="1" applyFill="1" applyBorder="1" applyAlignment="1">
      <alignment horizontal="left" vertical="center" wrapText="1"/>
    </xf>
    <xf numFmtId="0" fontId="6" fillId="11" borderId="8" xfId="0" applyFont="1" applyFill="1" applyBorder="1" applyAlignment="1">
      <alignment horizontal="left" vertical="center" wrapText="1"/>
    </xf>
    <xf numFmtId="0" fontId="2" fillId="14" borderId="2" xfId="0" applyFont="1" applyFill="1" applyBorder="1" applyAlignment="1">
      <alignment horizontal="left" vertical="center" wrapText="1"/>
    </xf>
    <xf numFmtId="0" fontId="2" fillId="14" borderId="3" xfId="0" applyFont="1" applyFill="1" applyBorder="1" applyAlignment="1">
      <alignment horizontal="left" vertical="center" wrapText="1"/>
    </xf>
    <xf numFmtId="0" fontId="2" fillId="14" borderId="5"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14" borderId="4" xfId="0" applyFont="1" applyFill="1" applyBorder="1" applyAlignment="1">
      <alignment horizontal="left" vertical="center" wrapText="1"/>
    </xf>
    <xf numFmtId="0" fontId="8" fillId="11" borderId="8" xfId="0" applyFont="1" applyFill="1" applyBorder="1" applyAlignment="1">
      <alignment horizontal="center" vertical="center" wrapText="1"/>
    </xf>
    <xf numFmtId="0" fontId="24" fillId="11" borderId="5" xfId="0" applyFont="1" applyFill="1" applyBorder="1" applyAlignment="1">
      <alignment horizontal="left" vertical="center" wrapText="1"/>
    </xf>
    <xf numFmtId="0" fontId="24" fillId="11" borderId="1" xfId="0" applyFont="1" applyFill="1" applyBorder="1" applyAlignment="1">
      <alignment horizontal="left" vertical="center" wrapText="1"/>
    </xf>
    <xf numFmtId="0" fontId="24" fillId="11" borderId="7" xfId="0" applyFont="1" applyFill="1" applyBorder="1" applyAlignment="1">
      <alignment horizontal="left" vertical="center" wrapText="1"/>
    </xf>
    <xf numFmtId="0" fontId="24" fillId="11" borderId="8" xfId="0" applyFont="1" applyFill="1" applyBorder="1" applyAlignment="1">
      <alignment horizontal="left" vertical="center" wrapText="1"/>
    </xf>
    <xf numFmtId="0" fontId="24" fillId="11" borderId="48" xfId="0" applyFont="1" applyFill="1" applyBorder="1" applyAlignment="1">
      <alignment horizontal="left" vertical="center" wrapText="1"/>
    </xf>
    <xf numFmtId="0" fontId="24" fillId="11" borderId="56" xfId="0" applyFont="1" applyFill="1" applyBorder="1" applyAlignment="1">
      <alignment horizontal="left" vertical="center" wrapText="1"/>
    </xf>
    <xf numFmtId="0" fontId="24" fillId="11" borderId="57" xfId="0" applyFont="1" applyFill="1" applyBorder="1" applyAlignment="1">
      <alignment horizontal="left" vertical="center" wrapText="1"/>
    </xf>
    <xf numFmtId="0" fontId="23" fillId="11" borderId="48" xfId="1" quotePrefix="1" applyFont="1" applyFill="1" applyBorder="1" applyAlignment="1">
      <alignment horizontal="left" vertical="center" wrapText="1"/>
    </xf>
    <xf numFmtId="0" fontId="23" fillId="11" borderId="56" xfId="1" quotePrefix="1" applyFont="1" applyFill="1" applyBorder="1" applyAlignment="1">
      <alignment horizontal="left" vertical="center" wrapText="1"/>
    </xf>
    <xf numFmtId="0" fontId="23" fillId="11" borderId="57" xfId="1" quotePrefix="1" applyFont="1" applyFill="1" applyBorder="1" applyAlignment="1">
      <alignment horizontal="left" vertical="center" wrapText="1"/>
    </xf>
    <xf numFmtId="0" fontId="23" fillId="11" borderId="1" xfId="1" quotePrefix="1" applyFont="1" applyFill="1" applyBorder="1" applyAlignment="1">
      <alignment horizontal="left" vertical="center" wrapText="1"/>
    </xf>
    <xf numFmtId="0" fontId="24" fillId="11" borderId="0" xfId="0" quotePrefix="1" applyFont="1" applyFill="1" applyAlignment="1">
      <alignment vertical="center"/>
    </xf>
    <xf numFmtId="0" fontId="14" fillId="7" borderId="42" xfId="0" applyFont="1" applyFill="1" applyBorder="1" applyAlignment="1">
      <alignment horizontal="left" vertical="center"/>
    </xf>
    <xf numFmtId="0" fontId="13" fillId="7" borderId="30" xfId="0" applyFont="1" applyFill="1" applyBorder="1" applyAlignment="1">
      <alignment horizontal="left" vertical="center"/>
    </xf>
    <xf numFmtId="0" fontId="13" fillId="7" borderId="31" xfId="0" applyFont="1" applyFill="1" applyBorder="1" applyAlignment="1">
      <alignment horizontal="left" vertical="center"/>
    </xf>
    <xf numFmtId="0" fontId="13" fillId="7" borderId="43" xfId="0" applyFont="1" applyFill="1" applyBorder="1" applyAlignment="1">
      <alignment horizontal="left" vertical="center" wrapText="1"/>
    </xf>
    <xf numFmtId="0" fontId="13" fillId="7" borderId="44" xfId="0" applyFont="1" applyFill="1" applyBorder="1" applyAlignment="1">
      <alignment horizontal="left" vertical="center" wrapText="1"/>
    </xf>
    <xf numFmtId="0" fontId="13" fillId="7" borderId="45" xfId="0" applyFont="1" applyFill="1" applyBorder="1" applyAlignment="1">
      <alignment horizontal="left" vertical="center" wrapText="1"/>
    </xf>
    <xf numFmtId="0" fontId="12" fillId="10" borderId="17" xfId="0" applyFont="1" applyFill="1" applyBorder="1" applyAlignment="1">
      <alignment horizontal="left" vertical="center"/>
    </xf>
    <xf numFmtId="0" fontId="12" fillId="10" borderId="18" xfId="0" applyFont="1" applyFill="1" applyBorder="1" applyAlignment="1">
      <alignment horizontal="left" vertical="center"/>
    </xf>
    <xf numFmtId="0" fontId="12" fillId="10" borderId="19" xfId="0" applyFont="1" applyFill="1" applyBorder="1" applyAlignment="1">
      <alignment horizontal="left" vertical="center"/>
    </xf>
    <xf numFmtId="0" fontId="22" fillId="14" borderId="2" xfId="0" applyFont="1" applyFill="1" applyBorder="1" applyAlignment="1">
      <alignment horizontal="left" vertical="center" wrapText="1"/>
    </xf>
    <xf numFmtId="0" fontId="22" fillId="14" borderId="3" xfId="0" applyFont="1" applyFill="1" applyBorder="1" applyAlignment="1">
      <alignment horizontal="left" vertical="center" wrapText="1"/>
    </xf>
    <xf numFmtId="0" fontId="22" fillId="14" borderId="5" xfId="0" applyFont="1" applyFill="1" applyBorder="1" applyAlignment="1">
      <alignment horizontal="left" vertical="center" wrapText="1"/>
    </xf>
    <xf numFmtId="0" fontId="22" fillId="14" borderId="1" xfId="0" applyFont="1" applyFill="1" applyBorder="1" applyAlignment="1">
      <alignment horizontal="left" vertical="center" wrapText="1"/>
    </xf>
    <xf numFmtId="0" fontId="22" fillId="14" borderId="4" xfId="0" applyFont="1" applyFill="1" applyBorder="1" applyAlignment="1">
      <alignment horizontal="left" vertical="center" wrapText="1"/>
    </xf>
    <xf numFmtId="0" fontId="6" fillId="11" borderId="5" xfId="0" applyFont="1" applyFill="1" applyBorder="1" applyAlignment="1">
      <alignment horizontal="left" vertical="center" wrapText="1"/>
    </xf>
    <xf numFmtId="0" fontId="23" fillId="11" borderId="1" xfId="1" applyFont="1" applyFill="1" applyBorder="1" applyAlignment="1">
      <alignment horizontal="left" vertical="center" wrapText="1"/>
    </xf>
    <xf numFmtId="0" fontId="0" fillId="11" borderId="7" xfId="0" applyFill="1" applyBorder="1" applyAlignment="1">
      <alignment horizontal="left" vertical="center" wrapText="1"/>
    </xf>
    <xf numFmtId="0" fontId="12" fillId="10" borderId="66" xfId="0" applyFont="1" applyFill="1" applyBorder="1" applyAlignment="1">
      <alignment horizontal="center" wrapText="1"/>
    </xf>
    <xf numFmtId="0" fontId="12" fillId="10" borderId="68" xfId="0" applyFont="1" applyFill="1" applyBorder="1" applyAlignment="1">
      <alignment horizontal="center" wrapText="1"/>
    </xf>
    <xf numFmtId="0" fontId="12" fillId="10" borderId="79" xfId="0" applyFont="1" applyFill="1" applyBorder="1" applyAlignment="1">
      <alignment horizontal="center" wrapText="1"/>
    </xf>
    <xf numFmtId="0" fontId="19" fillId="11" borderId="5" xfId="0" applyFont="1" applyFill="1" applyBorder="1" applyAlignment="1">
      <alignment horizontal="left" vertical="center" wrapText="1"/>
    </xf>
    <xf numFmtId="0" fontId="6" fillId="9" borderId="1" xfId="0" applyFont="1" applyFill="1" applyBorder="1" applyAlignment="1">
      <alignment horizontal="left" vertical="center" wrapText="1"/>
    </xf>
    <xf numFmtId="0" fontId="11" fillId="9" borderId="1" xfId="0" applyFont="1" applyFill="1" applyBorder="1" applyAlignment="1">
      <alignment horizontal="left" vertical="center" wrapText="1"/>
    </xf>
    <xf numFmtId="0" fontId="19" fillId="11" borderId="1" xfId="0" applyFont="1" applyFill="1" applyBorder="1" applyAlignment="1">
      <alignment horizontal="left" vertical="center" wrapText="1"/>
    </xf>
    <xf numFmtId="0" fontId="1" fillId="11" borderId="0" xfId="1" applyFill="1" applyAlignment="1">
      <alignment vertical="center" wrapText="1"/>
    </xf>
    <xf numFmtId="0" fontId="20" fillId="11" borderId="5" xfId="0" applyFont="1" applyFill="1" applyBorder="1" applyAlignment="1">
      <alignment horizontal="left" vertical="center" wrapText="1"/>
    </xf>
    <xf numFmtId="0" fontId="20" fillId="11" borderId="1" xfId="0" applyFont="1" applyFill="1" applyBorder="1" applyAlignment="1">
      <alignment horizontal="left" vertical="center" wrapText="1"/>
    </xf>
    <xf numFmtId="0" fontId="8" fillId="9" borderId="1" xfId="0" applyFont="1" applyFill="1" applyBorder="1" applyAlignment="1">
      <alignment horizontal="left" vertical="center" wrapText="1"/>
    </xf>
    <xf numFmtId="0" fontId="1" fillId="0" borderId="0" xfId="1" applyBorder="1" applyAlignment="1">
      <alignment horizontal="left"/>
    </xf>
    <xf numFmtId="0" fontId="14" fillId="7" borderId="42" xfId="0" applyFont="1" applyFill="1" applyBorder="1" applyAlignment="1">
      <alignment vertical="center"/>
    </xf>
    <xf numFmtId="0" fontId="14" fillId="7" borderId="11" xfId="0" applyFont="1" applyFill="1" applyBorder="1" applyAlignment="1">
      <alignment vertical="center"/>
    </xf>
    <xf numFmtId="0" fontId="13" fillId="7" borderId="12" xfId="0" applyFont="1" applyFill="1" applyBorder="1" applyAlignment="1">
      <alignment vertical="center"/>
    </xf>
    <xf numFmtId="0" fontId="13" fillId="7" borderId="11" xfId="0" applyFont="1" applyFill="1" applyBorder="1" applyAlignment="1">
      <alignment vertical="center" wrapText="1"/>
    </xf>
    <xf numFmtId="0" fontId="13" fillId="7" borderId="12" xfId="0" applyFont="1" applyFill="1" applyBorder="1" applyAlignment="1">
      <alignment vertical="center" wrapText="1"/>
    </xf>
    <xf numFmtId="0" fontId="0" fillId="11" borderId="39" xfId="0" applyFill="1" applyBorder="1" applyAlignment="1">
      <alignment horizontal="center" vertical="center" wrapText="1"/>
    </xf>
    <xf numFmtId="0" fontId="2" fillId="2" borderId="3" xfId="0" applyFont="1" applyFill="1" applyBorder="1" applyAlignment="1">
      <alignment horizontal="left"/>
    </xf>
    <xf numFmtId="0" fontId="13" fillId="4" borderId="48" xfId="0" applyFont="1" applyFill="1" applyBorder="1" applyAlignment="1">
      <alignment horizontal="left" vertical="center" wrapText="1"/>
    </xf>
    <xf numFmtId="0" fontId="13" fillId="4" borderId="47" xfId="0" applyFont="1" applyFill="1" applyBorder="1" applyAlignment="1">
      <alignment horizontal="left" vertical="center" wrapText="1"/>
    </xf>
    <xf numFmtId="0" fontId="13" fillId="4" borderId="48" xfId="0" applyFont="1" applyFill="1" applyBorder="1" applyAlignment="1">
      <alignment horizontal="center" vertical="center"/>
    </xf>
    <xf numFmtId="0" fontId="13" fillId="4" borderId="47" xfId="0" applyFont="1" applyFill="1" applyBorder="1" applyAlignment="1">
      <alignment horizontal="center" vertical="center"/>
    </xf>
    <xf numFmtId="0" fontId="12" fillId="10" borderId="39" xfId="0" applyFont="1" applyFill="1" applyBorder="1" applyAlignment="1">
      <alignment vertical="center"/>
    </xf>
    <xf numFmtId="0" fontId="12" fillId="10" borderId="70" xfId="0" applyFont="1" applyFill="1" applyBorder="1" applyAlignment="1">
      <alignment vertical="center"/>
    </xf>
    <xf numFmtId="0" fontId="12" fillId="10" borderId="69" xfId="0" applyFont="1" applyFill="1" applyBorder="1" applyAlignment="1">
      <alignment vertical="center"/>
    </xf>
    <xf numFmtId="0" fontId="7" fillId="11" borderId="1" xfId="1" applyFont="1" applyFill="1" applyBorder="1" applyAlignment="1">
      <alignment horizontal="center" vertical="center" wrapText="1"/>
    </xf>
    <xf numFmtId="0" fontId="6" fillId="11" borderId="3" xfId="0" applyFont="1" applyFill="1" applyBorder="1" applyAlignment="1">
      <alignment vertical="center" wrapText="1"/>
    </xf>
    <xf numFmtId="0" fontId="0" fillId="11" borderId="2" xfId="0" applyFill="1" applyBorder="1" applyAlignment="1">
      <alignment horizontal="center" vertical="center" wrapText="1"/>
    </xf>
    <xf numFmtId="0" fontId="0" fillId="11" borderId="3" xfId="0" applyFill="1" applyBorder="1" applyAlignment="1">
      <alignment horizontal="center" vertical="center" wrapText="1"/>
    </xf>
    <xf numFmtId="0" fontId="6" fillId="11" borderId="3" xfId="0" applyFont="1" applyFill="1" applyBorder="1" applyAlignment="1">
      <alignment horizontal="center" vertical="center" wrapText="1"/>
    </xf>
    <xf numFmtId="0" fontId="1" fillId="11" borderId="3" xfId="1" applyFill="1" applyBorder="1" applyAlignment="1">
      <alignment horizontal="center" vertical="center" wrapText="1"/>
    </xf>
    <xf numFmtId="0" fontId="6" fillId="11" borderId="3" xfId="0" applyFont="1" applyFill="1" applyBorder="1" applyAlignment="1">
      <alignment horizontal="left" vertical="center" wrapText="1"/>
    </xf>
    <xf numFmtId="0" fontId="13" fillId="7" borderId="13" xfId="0" applyFont="1" applyFill="1" applyBorder="1" applyAlignment="1">
      <alignment wrapText="1"/>
    </xf>
    <xf numFmtId="0" fontId="6" fillId="11" borderId="63" xfId="0" applyFont="1" applyFill="1" applyBorder="1" applyAlignment="1">
      <alignment horizontal="center" vertical="center" wrapText="1"/>
    </xf>
    <xf numFmtId="0" fontId="0" fillId="11" borderId="1" xfId="0" applyFill="1" applyBorder="1" applyAlignment="1">
      <alignment horizontal="center" vertical="center"/>
    </xf>
    <xf numFmtId="0" fontId="0" fillId="11" borderId="5" xfId="0" applyFill="1" applyBorder="1" applyAlignment="1">
      <alignment horizontal="center" vertical="center"/>
    </xf>
    <xf numFmtId="0" fontId="1" fillId="11" borderId="1" xfId="1" applyFill="1" applyBorder="1" applyAlignment="1">
      <alignment horizontal="center" vertical="center"/>
    </xf>
    <xf numFmtId="0" fontId="2" fillId="14" borderId="8" xfId="0" applyFont="1" applyFill="1" applyBorder="1" applyAlignment="1">
      <alignment horizontal="center" vertical="center" wrapText="1"/>
    </xf>
    <xf numFmtId="0" fontId="0" fillId="11" borderId="95" xfId="0" applyFill="1" applyBorder="1" applyAlignment="1">
      <alignment horizontal="center" vertical="center"/>
    </xf>
    <xf numFmtId="0" fontId="0" fillId="11" borderId="47" xfId="0" applyFill="1" applyBorder="1" applyAlignment="1">
      <alignment horizontal="center" vertical="center"/>
    </xf>
    <xf numFmtId="0" fontId="0" fillId="11" borderId="47" xfId="0" applyFill="1" applyBorder="1" applyAlignment="1">
      <alignment horizontal="center" vertical="center" wrapText="1"/>
    </xf>
    <xf numFmtId="0" fontId="1" fillId="11" borderId="47" xfId="1" applyFill="1" applyBorder="1" applyAlignment="1">
      <alignment horizontal="center" vertical="center"/>
    </xf>
    <xf numFmtId="0" fontId="2" fillId="14" borderId="7" xfId="0" applyFont="1" applyFill="1" applyBorder="1" applyAlignment="1">
      <alignment horizontal="center" vertical="center" wrapText="1"/>
    </xf>
    <xf numFmtId="0" fontId="2" fillId="14" borderId="40" xfId="0" applyFont="1" applyFill="1" applyBorder="1" applyAlignment="1">
      <alignment horizontal="center" vertical="center" wrapText="1"/>
    </xf>
    <xf numFmtId="0" fontId="13" fillId="4" borderId="1" xfId="0" applyFont="1" applyFill="1" applyBorder="1" applyAlignment="1">
      <alignment horizontal="center" vertical="center"/>
    </xf>
    <xf numFmtId="0" fontId="13" fillId="4" borderId="1" xfId="0" applyFont="1" applyFill="1" applyBorder="1" applyAlignment="1">
      <alignment horizontal="center" vertical="center" wrapText="1"/>
    </xf>
    <xf numFmtId="0" fontId="16" fillId="7" borderId="11" xfId="0" applyFont="1" applyFill="1" applyBorder="1" applyAlignment="1">
      <alignment vertical="center" wrapText="1"/>
    </xf>
    <xf numFmtId="0" fontId="13" fillId="7" borderId="60" xfId="0" applyFont="1" applyFill="1" applyBorder="1" applyAlignment="1">
      <alignment vertical="center" wrapText="1"/>
    </xf>
    <xf numFmtId="0" fontId="6" fillId="11" borderId="39" xfId="0" applyFont="1" applyFill="1" applyBorder="1" applyAlignment="1">
      <alignment horizontal="center" vertical="center" wrapText="1"/>
    </xf>
    <xf numFmtId="0" fontId="14" fillId="7" borderId="43" xfId="0" applyFont="1" applyFill="1" applyBorder="1" applyAlignment="1">
      <alignment vertical="center"/>
    </xf>
    <xf numFmtId="0" fontId="12" fillId="10" borderId="29" xfId="0" applyFont="1" applyFill="1" applyBorder="1" applyAlignment="1">
      <alignment vertical="center"/>
    </xf>
    <xf numFmtId="0" fontId="12" fillId="10" borderId="30" xfId="0" applyFont="1" applyFill="1" applyBorder="1" applyAlignment="1">
      <alignment vertical="center"/>
    </xf>
    <xf numFmtId="0" fontId="12" fillId="10" borderId="31" xfId="0" applyFont="1" applyFill="1" applyBorder="1" applyAlignment="1">
      <alignment vertical="center"/>
    </xf>
    <xf numFmtId="0" fontId="0" fillId="11" borderId="97" xfId="0" applyFill="1" applyBorder="1" applyAlignment="1">
      <alignment horizontal="center" vertical="center" wrapText="1"/>
    </xf>
    <xf numFmtId="0" fontId="6" fillId="11" borderId="57" xfId="0" applyFont="1" applyFill="1" applyBorder="1" applyAlignment="1">
      <alignment horizontal="center" vertical="center" wrapText="1"/>
    </xf>
    <xf numFmtId="0" fontId="11" fillId="11" borderId="69" xfId="0" applyFont="1" applyFill="1" applyBorder="1" applyAlignment="1">
      <alignment vertical="center" wrapText="1"/>
    </xf>
    <xf numFmtId="0" fontId="0" fillId="11" borderId="63" xfId="0" applyFill="1" applyBorder="1" applyAlignment="1">
      <alignment horizontal="center" vertical="center" wrapText="1"/>
    </xf>
    <xf numFmtId="0" fontId="11" fillId="11" borderId="48" xfId="0" applyFont="1" applyFill="1" applyBorder="1" applyAlignment="1">
      <alignment horizontal="center" vertical="center" wrapText="1"/>
    </xf>
    <xf numFmtId="0" fontId="11" fillId="11" borderId="69" xfId="0" applyFont="1" applyFill="1" applyBorder="1" applyAlignment="1">
      <alignment horizontal="center" vertical="center" wrapText="1"/>
    </xf>
    <xf numFmtId="0" fontId="11" fillId="11" borderId="39" xfId="0" applyFont="1" applyFill="1" applyBorder="1" applyAlignment="1">
      <alignment horizontal="center" vertical="center" wrapText="1"/>
    </xf>
    <xf numFmtId="0" fontId="1" fillId="11" borderId="70" xfId="1" applyFill="1" applyBorder="1" applyAlignment="1">
      <alignment horizontal="center" vertical="center" wrapText="1"/>
    </xf>
    <xf numFmtId="0" fontId="1" fillId="11" borderId="70" xfId="1" quotePrefix="1" applyFill="1" applyBorder="1" applyAlignment="1">
      <alignment horizontal="center" vertical="center" wrapText="1"/>
    </xf>
    <xf numFmtId="0" fontId="1" fillId="0" borderId="37" xfId="1" applyBorder="1" applyAlignment="1">
      <alignment horizontal="left" vertical="center"/>
    </xf>
    <xf numFmtId="0" fontId="1" fillId="11" borderId="1" xfId="2" applyFill="1" applyBorder="1" applyAlignment="1">
      <alignment horizontal="center" vertical="center" wrapText="1"/>
    </xf>
    <xf numFmtId="0" fontId="1" fillId="11" borderId="1" xfId="2" quotePrefix="1" applyFill="1" applyBorder="1" applyAlignment="1">
      <alignment horizontal="center" vertical="center" wrapText="1"/>
    </xf>
    <xf numFmtId="0" fontId="6" fillId="11" borderId="57" xfId="0" applyFont="1" applyFill="1" applyBorder="1" applyAlignment="1">
      <alignment horizontal="left" vertical="center" wrapText="1"/>
    </xf>
    <xf numFmtId="0" fontId="6" fillId="11" borderId="69" xfId="0" applyFont="1" applyFill="1" applyBorder="1" applyAlignment="1">
      <alignment horizontal="left" vertical="center" wrapText="1"/>
    </xf>
    <xf numFmtId="0" fontId="6" fillId="11" borderId="39" xfId="0" applyFont="1" applyFill="1" applyBorder="1" applyAlignment="1">
      <alignment horizontal="left" vertical="center" wrapText="1"/>
    </xf>
    <xf numFmtId="0" fontId="6" fillId="11" borderId="69" xfId="0" applyFont="1" applyFill="1" applyBorder="1" applyAlignment="1">
      <alignment vertical="center" wrapText="1"/>
    </xf>
    <xf numFmtId="0" fontId="13" fillId="4" borderId="1" xfId="0" applyFont="1" applyFill="1" applyBorder="1" applyAlignment="1">
      <alignment horizontal="left" vertical="center" wrapText="1"/>
    </xf>
    <xf numFmtId="0" fontId="6" fillId="11" borderId="69" xfId="0" applyFont="1" applyFill="1" applyBorder="1" applyAlignment="1">
      <alignment horizontal="center" vertical="center" wrapText="1"/>
    </xf>
    <xf numFmtId="0" fontId="31" fillId="14" borderId="2" xfId="0" applyFont="1" applyFill="1" applyBorder="1" applyAlignment="1">
      <alignment horizontal="left" vertical="center" wrapText="1"/>
    </xf>
    <xf numFmtId="0" fontId="31" fillId="14" borderId="38" xfId="0" applyFont="1" applyFill="1" applyBorder="1" applyAlignment="1">
      <alignment horizontal="left" vertical="center" wrapText="1"/>
    </xf>
    <xf numFmtId="0" fontId="31" fillId="14" borderId="5" xfId="0" applyFont="1" applyFill="1" applyBorder="1" applyAlignment="1">
      <alignment horizontal="left" vertical="center" wrapText="1"/>
    </xf>
    <xf numFmtId="0" fontId="31" fillId="14" borderId="39" xfId="0" applyFont="1" applyFill="1" applyBorder="1" applyAlignment="1">
      <alignment horizontal="left" vertical="center" wrapText="1"/>
    </xf>
    <xf numFmtId="0" fontId="31" fillId="14" borderId="3" xfId="0" applyFont="1" applyFill="1" applyBorder="1" applyAlignment="1">
      <alignment horizontal="left" vertical="center" wrapText="1"/>
    </xf>
    <xf numFmtId="0" fontId="31" fillId="14" borderId="1" xfId="0" applyFont="1" applyFill="1" applyBorder="1" applyAlignment="1">
      <alignment horizontal="left" vertical="center" wrapText="1"/>
    </xf>
    <xf numFmtId="0" fontId="31" fillId="14" borderId="4" xfId="0" applyFont="1" applyFill="1" applyBorder="1" applyAlignment="1">
      <alignment horizontal="left" vertical="center" wrapText="1"/>
    </xf>
    <xf numFmtId="0" fontId="26" fillId="11" borderId="7" xfId="0" applyFont="1" applyFill="1" applyBorder="1" applyAlignment="1">
      <alignment horizontal="left" vertical="center" wrapText="1"/>
    </xf>
    <xf numFmtId="0" fontId="26" fillId="11" borderId="40" xfId="0" applyFont="1" applyFill="1" applyBorder="1" applyAlignment="1">
      <alignment horizontal="left" vertical="center" wrapText="1"/>
    </xf>
    <xf numFmtId="0" fontId="13" fillId="11" borderId="8" xfId="0" applyFont="1" applyFill="1" applyBorder="1" applyAlignment="1">
      <alignment horizontal="left" vertical="center" wrapText="1"/>
    </xf>
    <xf numFmtId="0" fontId="30" fillId="14" borderId="1" xfId="0" applyFont="1" applyFill="1" applyBorder="1" applyAlignment="1">
      <alignment horizontal="left" vertical="center" wrapText="1"/>
    </xf>
    <xf numFmtId="0" fontId="29" fillId="11" borderId="5" xfId="0" applyFont="1" applyFill="1" applyBorder="1" applyAlignment="1">
      <alignment horizontal="left" vertical="center" wrapText="1"/>
    </xf>
    <xf numFmtId="0" fontId="29" fillId="11" borderId="39" xfId="0" applyFont="1" applyFill="1" applyBorder="1" applyAlignment="1">
      <alignment horizontal="left" vertical="center" wrapText="1"/>
    </xf>
    <xf numFmtId="0" fontId="13" fillId="11" borderId="1" xfId="0" applyFont="1" applyFill="1" applyBorder="1" applyAlignment="1">
      <alignment horizontal="left" vertical="center" wrapText="1"/>
    </xf>
    <xf numFmtId="0" fontId="30" fillId="14" borderId="2" xfId="0" applyFont="1" applyFill="1" applyBorder="1" applyAlignment="1">
      <alignment horizontal="left" vertical="center" wrapText="1"/>
    </xf>
    <xf numFmtId="0" fontId="30" fillId="14" borderId="38" xfId="0" applyFont="1" applyFill="1" applyBorder="1" applyAlignment="1">
      <alignment horizontal="left" vertical="center" wrapText="1"/>
    </xf>
    <xf numFmtId="0" fontId="30" fillId="14" borderId="5" xfId="0" applyFont="1" applyFill="1" applyBorder="1" applyAlignment="1">
      <alignment horizontal="left" vertical="center" wrapText="1"/>
    </xf>
    <xf numFmtId="0" fontId="30" fillId="14" borderId="39" xfId="0" applyFont="1" applyFill="1" applyBorder="1" applyAlignment="1">
      <alignment horizontal="left" vertical="center" wrapText="1"/>
    </xf>
    <xf numFmtId="0" fontId="13" fillId="7" borderId="42" xfId="0" applyFont="1" applyFill="1" applyBorder="1" applyAlignment="1"/>
    <xf numFmtId="0" fontId="13" fillId="7" borderId="30" xfId="0" applyFont="1" applyFill="1" applyBorder="1" applyAlignment="1"/>
    <xf numFmtId="0" fontId="13" fillId="7" borderId="31" xfId="0" applyFont="1" applyFill="1" applyBorder="1" applyAlignment="1"/>
    <xf numFmtId="0" fontId="12" fillId="10" borderId="17" xfId="0" applyFont="1" applyFill="1" applyBorder="1" applyAlignment="1"/>
    <xf numFmtId="0" fontId="12" fillId="10" borderId="18" xfId="0" applyFont="1" applyFill="1" applyBorder="1" applyAlignment="1"/>
    <xf numFmtId="0" fontId="12" fillId="10" borderId="19" xfId="0" applyFont="1" applyFill="1" applyBorder="1" applyAlignment="1"/>
    <xf numFmtId="0" fontId="13" fillId="7" borderId="3" xfId="0" applyFont="1" applyFill="1" applyBorder="1" applyAlignment="1"/>
    <xf numFmtId="0" fontId="13" fillId="7" borderId="4" xfId="0" applyFont="1" applyFill="1" applyBorder="1" applyAlignment="1"/>
    <xf numFmtId="0" fontId="12" fillId="10" borderId="29" xfId="0" applyFont="1" applyFill="1" applyBorder="1" applyAlignment="1"/>
    <xf numFmtId="0" fontId="12" fillId="10" borderId="30" xfId="0" applyFont="1" applyFill="1" applyBorder="1" applyAlignment="1"/>
    <xf numFmtId="0" fontId="12" fillId="10" borderId="31" xfId="0" applyFont="1" applyFill="1" applyBorder="1" applyAlignment="1"/>
    <xf numFmtId="0" fontId="14" fillId="7" borderId="38" xfId="0" applyFont="1" applyFill="1" applyBorder="1" applyAlignment="1"/>
    <xf numFmtId="0" fontId="14" fillId="7" borderId="73" xfId="0" applyFont="1" applyFill="1" applyBorder="1" applyAlignment="1"/>
    <xf numFmtId="0" fontId="14" fillId="7" borderId="84" xfId="0" applyFont="1" applyFill="1" applyBorder="1" applyAlignment="1"/>
    <xf numFmtId="0" fontId="14" fillId="7" borderId="11" xfId="0" applyFont="1" applyFill="1" applyBorder="1" applyAlignment="1"/>
    <xf numFmtId="0" fontId="13" fillId="7" borderId="12" xfId="0" applyFont="1" applyFill="1" applyBorder="1" applyAlignment="1"/>
    <xf numFmtId="0" fontId="14" fillId="7" borderId="42" xfId="0" applyFont="1" applyFill="1" applyBorder="1" applyAlignment="1"/>
    <xf numFmtId="0" fontId="13" fillId="7" borderId="13" xfId="0" applyFont="1" applyFill="1" applyBorder="1" applyAlignment="1"/>
    <xf numFmtId="0" fontId="32" fillId="7" borderId="42" xfId="0" applyFont="1" applyFill="1" applyBorder="1" applyAlignment="1"/>
  </cellXfs>
  <cellStyles count="3">
    <cellStyle name="Hipervínculo" xfId="1" builtinId="8"/>
    <cellStyle name="Hyperlink" xfId="2" xr:uid="{00000000-000B-0000-0000-000008000000}"/>
    <cellStyle name="Normal" xfId="0" builtinId="0"/>
  </cellStyles>
  <dxfs count="0"/>
  <tableStyles count="0" defaultTableStyle="TableStyleMedium2" defaultPivotStyle="PivotStyleMedium9"/>
  <colors>
    <mruColors>
      <color rgb="FFD9E1F2"/>
      <color rgb="FFD3FD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75"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dy cacorro" id="{838CC750-4F9E-433D-A6B8-E6EF21AAF7EB}">
    <nsvFilter filterId="{55D7FCD7-7DB4-4139-B875-935933D36896}" ref="A1:E1" tableId="0">
      <columnFilter colId="0">
        <filter colId="0">
          <x:filters>
            <x:filter val="9"/>
          </x:filters>
        </filter>
      </columnFilter>
    </nsvFilter>
  </namedSheetView>
  <namedSheetView name="Ver1" id="{43C938D7-5DE3-4240-B410-CE6365780A60}">
    <nsvFilter filterId="{55D7FCD7-7DB4-4139-B875-935933D36896}" ref="A1:E1" tableId="0">
      <columnFilter colId="1">
        <filter colId="1">
          <x:filters>
            <x:filter val="Estado Equipo"/>
            <x:filter val="Estado Escrito"/>
            <x:filter val="Estado Evento"/>
            <x:filter val="Estado Historial Lectura"/>
            <x:filter val="Estado Reporte"/>
            <x:filter val="Estado Usuario"/>
          </x:filters>
        </filter>
      </columnFilter>
    </nsvFilter>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7FCD7-7DB4-4139-B875-935933D36896}">
  <dimension ref="A1:W34"/>
  <sheetViews>
    <sheetView workbookViewId="0">
      <pane xSplit="5" ySplit="1" topLeftCell="F7" activePane="bottomRight" state="frozen"/>
      <selection pane="bottomRight"/>
      <selection pane="bottomLeft"/>
      <selection pane="topRight"/>
    </sheetView>
  </sheetViews>
  <sheetFormatPr defaultColWidth="9.140625" defaultRowHeight="15" customHeight="1"/>
  <cols>
    <col min="1" max="1" width="11.7109375" style="13" bestFit="1" customWidth="1"/>
    <col min="2" max="2" width="25.7109375" style="12" customWidth="1"/>
    <col min="3" max="4" width="18" style="12" bestFit="1" customWidth="1"/>
    <col min="5" max="5" width="73.5703125" style="12" customWidth="1"/>
    <col min="6" max="16384" width="9.140625" style="12"/>
  </cols>
  <sheetData>
    <row r="1" spans="1:23" ht="30.75">
      <c r="A1" s="711" t="s">
        <v>0</v>
      </c>
      <c r="B1" s="712" t="s">
        <v>1</v>
      </c>
      <c r="C1" s="712" t="s">
        <v>2</v>
      </c>
      <c r="D1" s="712" t="s">
        <v>3</v>
      </c>
      <c r="E1" s="712" t="s">
        <v>4</v>
      </c>
    </row>
    <row r="2" spans="1:23" ht="30.75">
      <c r="A2" s="713">
        <v>5</v>
      </c>
      <c r="B2" s="119" t="s">
        <v>5</v>
      </c>
      <c r="C2" s="184" t="s">
        <v>6</v>
      </c>
      <c r="D2" s="184" t="s">
        <v>6</v>
      </c>
      <c r="E2" s="540" t="s">
        <v>7</v>
      </c>
    </row>
    <row r="3" spans="1:23" ht="60.75">
      <c r="A3" s="714">
        <v>5</v>
      </c>
      <c r="B3" s="118" t="s">
        <v>8</v>
      </c>
      <c r="C3" s="184" t="s">
        <v>6</v>
      </c>
      <c r="D3" s="184" t="s">
        <v>6</v>
      </c>
      <c r="E3" s="540" t="s">
        <v>9</v>
      </c>
      <c r="P3" s="268"/>
      <c r="Q3" s="268"/>
      <c r="R3" s="268"/>
      <c r="S3" s="268"/>
      <c r="T3" s="268"/>
      <c r="U3" s="268"/>
      <c r="V3" s="268"/>
      <c r="W3" s="268"/>
    </row>
    <row r="4" spans="1:23" ht="30.75">
      <c r="A4" s="714">
        <v>6</v>
      </c>
      <c r="B4" s="118" t="s">
        <v>10</v>
      </c>
      <c r="C4" s="203" t="s">
        <v>6</v>
      </c>
      <c r="D4" s="203" t="s">
        <v>6</v>
      </c>
      <c r="E4" s="118" t="s">
        <v>11</v>
      </c>
      <c r="P4" s="211"/>
      <c r="Q4" s="211"/>
      <c r="R4" s="211"/>
      <c r="S4" s="211"/>
      <c r="T4" s="211"/>
      <c r="U4" s="211"/>
      <c r="V4" s="211"/>
      <c r="W4" s="211"/>
    </row>
    <row r="5" spans="1:23" ht="45.75">
      <c r="A5" s="714">
        <v>1</v>
      </c>
      <c r="B5" s="118" t="s">
        <v>12</v>
      </c>
      <c r="C5" s="203" t="s">
        <v>6</v>
      </c>
      <c r="D5" s="203" t="s">
        <v>6</v>
      </c>
      <c r="E5" s="118" t="s">
        <v>13</v>
      </c>
      <c r="P5" s="211"/>
      <c r="Q5" s="211"/>
      <c r="R5" s="211"/>
      <c r="S5" s="211"/>
      <c r="T5" s="211"/>
      <c r="U5" s="211"/>
      <c r="V5" s="211"/>
      <c r="W5" s="211"/>
    </row>
    <row r="6" spans="1:23" ht="45.75">
      <c r="A6" s="714">
        <v>6</v>
      </c>
      <c r="B6" s="118" t="s">
        <v>14</v>
      </c>
      <c r="C6" s="203" t="s">
        <v>6</v>
      </c>
      <c r="D6" s="203" t="s">
        <v>6</v>
      </c>
      <c r="E6" s="118" t="s">
        <v>15</v>
      </c>
      <c r="P6" s="211"/>
      <c r="Q6" s="211"/>
      <c r="R6" s="211"/>
      <c r="S6" s="211"/>
      <c r="T6" s="211"/>
      <c r="U6" s="211"/>
      <c r="V6" s="211"/>
      <c r="W6" s="211"/>
    </row>
    <row r="7" spans="1:23" ht="30.75">
      <c r="A7" s="714">
        <v>7</v>
      </c>
      <c r="B7" s="118" t="s">
        <v>16</v>
      </c>
      <c r="C7" s="203" t="s">
        <v>6</v>
      </c>
      <c r="D7" s="203" t="s">
        <v>6</v>
      </c>
      <c r="E7" s="119" t="s">
        <v>17</v>
      </c>
      <c r="P7" s="211"/>
      <c r="Q7" s="211"/>
      <c r="R7" s="211"/>
      <c r="S7" s="211"/>
      <c r="T7" s="211"/>
      <c r="U7" s="211"/>
      <c r="V7" s="211"/>
      <c r="W7" s="211"/>
    </row>
    <row r="8" spans="1:23" ht="30.75">
      <c r="A8" s="714">
        <v>2</v>
      </c>
      <c r="B8" s="118" t="s">
        <v>18</v>
      </c>
      <c r="C8" s="203" t="s">
        <v>6</v>
      </c>
      <c r="D8" s="203" t="s">
        <v>6</v>
      </c>
      <c r="E8" s="119" t="s">
        <v>19</v>
      </c>
      <c r="P8" s="211"/>
      <c r="Q8" s="211"/>
      <c r="R8" s="211"/>
      <c r="S8" s="211"/>
      <c r="T8" s="211"/>
      <c r="U8" s="211"/>
      <c r="V8" s="211"/>
      <c r="W8" s="211"/>
    </row>
    <row r="9" spans="1:23" ht="45.75">
      <c r="A9" s="714">
        <v>4</v>
      </c>
      <c r="B9" s="118" t="s">
        <v>20</v>
      </c>
      <c r="C9" s="203" t="s">
        <v>6</v>
      </c>
      <c r="D9" s="203" t="s">
        <v>6</v>
      </c>
      <c r="E9" s="118" t="s">
        <v>21</v>
      </c>
      <c r="P9" s="211"/>
      <c r="Q9" s="211"/>
      <c r="R9" s="211"/>
      <c r="S9" s="211"/>
      <c r="T9" s="211"/>
      <c r="U9" s="211"/>
      <c r="V9" s="211"/>
      <c r="W9" s="211"/>
    </row>
    <row r="10" spans="1:23" ht="30.75">
      <c r="A10" s="714">
        <v>6</v>
      </c>
      <c r="B10" s="118" t="s">
        <v>22</v>
      </c>
      <c r="C10" s="203" t="s">
        <v>6</v>
      </c>
      <c r="D10" s="203" t="s">
        <v>6</v>
      </c>
      <c r="E10" s="118" t="s">
        <v>23</v>
      </c>
      <c r="P10" s="211"/>
      <c r="Q10" s="211"/>
      <c r="R10" s="211"/>
      <c r="S10" s="211"/>
      <c r="T10" s="211"/>
      <c r="U10" s="211"/>
      <c r="V10" s="211"/>
      <c r="W10" s="211"/>
    </row>
    <row r="11" spans="1:23" ht="30.75">
      <c r="A11" s="714">
        <v>7</v>
      </c>
      <c r="B11" s="118" t="s">
        <v>24</v>
      </c>
      <c r="C11" s="203" t="s">
        <v>6</v>
      </c>
      <c r="D11" s="203" t="s">
        <v>6</v>
      </c>
      <c r="E11" s="540" t="s">
        <v>25</v>
      </c>
      <c r="P11" s="211"/>
      <c r="Q11" s="211"/>
      <c r="R11" s="211"/>
      <c r="S11" s="211"/>
      <c r="T11" s="211"/>
      <c r="U11" s="211"/>
      <c r="V11" s="211"/>
      <c r="W11" s="211"/>
    </row>
    <row r="12" spans="1:23" ht="15" customHeight="1">
      <c r="A12" s="714">
        <v>5</v>
      </c>
      <c r="B12" s="118" t="s">
        <v>26</v>
      </c>
      <c r="C12" s="203" t="s">
        <v>6</v>
      </c>
      <c r="D12" s="203" t="s">
        <v>6</v>
      </c>
      <c r="E12" s="540" t="s">
        <v>27</v>
      </c>
      <c r="P12" s="268"/>
      <c r="Q12" s="268"/>
      <c r="R12" s="268"/>
      <c r="S12" s="268"/>
      <c r="T12" s="268"/>
      <c r="U12" s="268"/>
      <c r="V12" s="268"/>
      <c r="W12" s="268"/>
    </row>
    <row r="13" spans="1:23" ht="45.75">
      <c r="A13" s="714">
        <v>7</v>
      </c>
      <c r="B13" s="118" t="s">
        <v>28</v>
      </c>
      <c r="C13" s="203" t="s">
        <v>6</v>
      </c>
      <c r="D13" s="203" t="s">
        <v>6</v>
      </c>
      <c r="E13" s="118" t="s">
        <v>29</v>
      </c>
      <c r="P13" s="211"/>
      <c r="Q13" s="211"/>
      <c r="R13" s="211"/>
      <c r="S13" s="211"/>
      <c r="T13" s="211"/>
      <c r="U13" s="211"/>
      <c r="V13" s="211"/>
      <c r="W13" s="211"/>
    </row>
    <row r="14" spans="1:23" s="212" customFormat="1" ht="30.75">
      <c r="A14" s="714">
        <v>8</v>
      </c>
      <c r="B14" s="118" t="s">
        <v>30</v>
      </c>
      <c r="C14" s="203" t="s">
        <v>6</v>
      </c>
      <c r="D14" s="203" t="s">
        <v>6</v>
      </c>
      <c r="E14" s="118" t="s">
        <v>31</v>
      </c>
      <c r="P14" s="211"/>
      <c r="Q14" s="211"/>
      <c r="R14" s="211"/>
      <c r="S14" s="211"/>
      <c r="T14" s="211"/>
      <c r="U14" s="211"/>
      <c r="V14" s="211"/>
      <c r="W14" s="211"/>
    </row>
    <row r="15" spans="1:23" ht="15" customHeight="1">
      <c r="A15" s="714">
        <v>7</v>
      </c>
      <c r="B15" s="118" t="s">
        <v>32</v>
      </c>
      <c r="C15" s="203" t="s">
        <v>6</v>
      </c>
      <c r="D15" s="203" t="s">
        <v>6</v>
      </c>
      <c r="E15" s="119" t="s">
        <v>33</v>
      </c>
      <c r="P15" s="211"/>
      <c r="Q15" s="211"/>
      <c r="R15" s="211"/>
      <c r="S15" s="211"/>
      <c r="T15" s="211"/>
      <c r="U15" s="211"/>
      <c r="V15" s="211"/>
      <c r="W15" s="211"/>
    </row>
    <row r="16" spans="1:23">
      <c r="A16" s="714">
        <v>3</v>
      </c>
      <c r="B16" s="118" t="s">
        <v>34</v>
      </c>
      <c r="C16" s="203" t="s">
        <v>6</v>
      </c>
      <c r="D16" s="203" t="s">
        <v>6</v>
      </c>
      <c r="E16" s="118" t="s">
        <v>35</v>
      </c>
      <c r="P16" s="211"/>
      <c r="Q16" s="211"/>
      <c r="R16" s="211"/>
      <c r="S16" s="211"/>
      <c r="T16" s="211"/>
      <c r="U16" s="211"/>
      <c r="V16" s="211"/>
      <c r="W16" s="211"/>
    </row>
    <row r="17" spans="1:23" ht="30.75">
      <c r="A17" s="714">
        <v>5</v>
      </c>
      <c r="B17" s="118" t="s">
        <v>36</v>
      </c>
      <c r="C17" s="203" t="s">
        <v>6</v>
      </c>
      <c r="D17" s="203" t="s">
        <v>6</v>
      </c>
      <c r="E17" s="118" t="s">
        <v>37</v>
      </c>
      <c r="F17" s="13"/>
      <c r="P17" s="211"/>
      <c r="Q17" s="211"/>
      <c r="R17" s="211"/>
      <c r="S17" s="211"/>
      <c r="T17" s="211"/>
      <c r="U17" s="211"/>
      <c r="V17" s="211"/>
      <c r="W17" s="211"/>
    </row>
    <row r="18" spans="1:23" ht="30.75">
      <c r="A18" s="714">
        <v>3</v>
      </c>
      <c r="B18" s="118" t="s">
        <v>38</v>
      </c>
      <c r="C18" s="203" t="s">
        <v>6</v>
      </c>
      <c r="D18" s="203" t="s">
        <v>6</v>
      </c>
      <c r="E18" s="118" t="s">
        <v>39</v>
      </c>
      <c r="F18" s="13"/>
      <c r="P18" s="211"/>
      <c r="Q18" s="211"/>
      <c r="R18" s="211"/>
      <c r="S18" s="211"/>
      <c r="T18" s="211"/>
      <c r="U18" s="211"/>
      <c r="V18" s="211"/>
      <c r="W18" s="211"/>
    </row>
    <row r="19" spans="1:23" ht="30.75">
      <c r="A19" s="714">
        <v>5</v>
      </c>
      <c r="B19" s="118" t="s">
        <v>40</v>
      </c>
      <c r="C19" s="203" t="s">
        <v>6</v>
      </c>
      <c r="D19" s="203" t="s">
        <v>6</v>
      </c>
      <c r="E19" s="540" t="s">
        <v>41</v>
      </c>
      <c r="F19" s="13"/>
      <c r="P19" s="211"/>
      <c r="Q19" s="211"/>
      <c r="R19" s="211"/>
      <c r="S19" s="211"/>
      <c r="T19" s="211"/>
      <c r="U19" s="211"/>
      <c r="V19" s="211"/>
      <c r="W19" s="211"/>
    </row>
    <row r="20" spans="1:23" ht="30.75">
      <c r="A20" s="715">
        <v>6</v>
      </c>
      <c r="B20" s="210" t="s">
        <v>42</v>
      </c>
      <c r="C20" s="203" t="s">
        <v>6</v>
      </c>
      <c r="D20" s="203" t="s">
        <v>6</v>
      </c>
      <c r="E20" s="540" t="s">
        <v>43</v>
      </c>
      <c r="F20" s="13"/>
    </row>
    <row r="21" spans="1:23" ht="30.75">
      <c r="A21" s="714">
        <v>4</v>
      </c>
      <c r="B21" s="118" t="s">
        <v>44</v>
      </c>
      <c r="C21" s="203" t="s">
        <v>6</v>
      </c>
      <c r="D21" s="203" t="s">
        <v>6</v>
      </c>
      <c r="E21" s="118" t="s">
        <v>45</v>
      </c>
      <c r="F21" s="13"/>
    </row>
    <row r="22" spans="1:23" ht="30.75">
      <c r="A22" s="714">
        <v>6</v>
      </c>
      <c r="B22" s="118" t="s">
        <v>46</v>
      </c>
      <c r="C22" s="203" t="s">
        <v>6</v>
      </c>
      <c r="D22" s="203" t="s">
        <v>6</v>
      </c>
      <c r="E22" s="119" t="s">
        <v>47</v>
      </c>
      <c r="F22" s="13"/>
    </row>
    <row r="23" spans="1:23" ht="45.75">
      <c r="A23" s="714">
        <v>7</v>
      </c>
      <c r="B23" s="118" t="s">
        <v>48</v>
      </c>
      <c r="C23" s="203" t="s">
        <v>6</v>
      </c>
      <c r="D23" s="203" t="s">
        <v>6</v>
      </c>
      <c r="E23" s="118" t="s">
        <v>49</v>
      </c>
      <c r="F23" s="13"/>
    </row>
    <row r="24" spans="1:23" ht="45.75">
      <c r="A24" s="714">
        <v>8</v>
      </c>
      <c r="B24" s="118" t="s">
        <v>50</v>
      </c>
      <c r="C24" s="203" t="s">
        <v>6</v>
      </c>
      <c r="D24" s="203" t="s">
        <v>6</v>
      </c>
      <c r="E24" s="165" t="s">
        <v>51</v>
      </c>
      <c r="P24" s="268"/>
      <c r="Q24" s="268"/>
      <c r="R24" s="268"/>
      <c r="S24" s="268"/>
      <c r="T24" s="268"/>
      <c r="U24" s="268"/>
      <c r="V24" s="268"/>
      <c r="W24" s="268"/>
    </row>
    <row r="25" spans="1:23" ht="45.75">
      <c r="A25" s="714">
        <v>8</v>
      </c>
      <c r="B25" s="118" t="s">
        <v>52</v>
      </c>
      <c r="C25" s="203" t="s">
        <v>6</v>
      </c>
      <c r="D25" s="203" t="s">
        <v>6</v>
      </c>
      <c r="E25" s="165" t="s">
        <v>53</v>
      </c>
      <c r="P25" s="211"/>
      <c r="Q25" s="211"/>
      <c r="R25" s="211"/>
      <c r="S25" s="211"/>
      <c r="T25" s="211"/>
      <c r="U25" s="211"/>
      <c r="V25" s="211"/>
      <c r="W25" s="211"/>
    </row>
    <row r="26" spans="1:23" ht="45.75">
      <c r="A26" s="714">
        <v>7</v>
      </c>
      <c r="B26" s="118" t="s">
        <v>54</v>
      </c>
      <c r="C26" s="203" t="s">
        <v>6</v>
      </c>
      <c r="D26" s="203" t="s">
        <v>6</v>
      </c>
      <c r="E26" s="165" t="s">
        <v>55</v>
      </c>
      <c r="F26" s="13"/>
      <c r="P26" s="211"/>
      <c r="Q26" s="211"/>
      <c r="R26" s="211"/>
      <c r="S26" s="211"/>
      <c r="T26" s="211"/>
      <c r="U26" s="211"/>
      <c r="V26" s="211"/>
      <c r="W26" s="211"/>
    </row>
    <row r="27" spans="1:23" ht="30.75">
      <c r="A27" s="714">
        <v>8</v>
      </c>
      <c r="B27" s="118" t="s">
        <v>56</v>
      </c>
      <c r="C27" s="203" t="s">
        <v>6</v>
      </c>
      <c r="D27" s="203" t="s">
        <v>6</v>
      </c>
      <c r="E27" s="165" t="s">
        <v>57</v>
      </c>
    </row>
    <row r="28" spans="1:23" ht="30.75">
      <c r="A28" s="714">
        <v>9</v>
      </c>
      <c r="B28" s="118" t="s">
        <v>58</v>
      </c>
      <c r="C28" s="203" t="s">
        <v>6</v>
      </c>
      <c r="D28" s="203" t="s">
        <v>6</v>
      </c>
      <c r="E28" s="165" t="s">
        <v>59</v>
      </c>
    </row>
    <row r="29" spans="1:23" ht="30.75">
      <c r="A29" s="714">
        <v>9</v>
      </c>
      <c r="B29" s="118" t="s">
        <v>60</v>
      </c>
      <c r="C29" s="203" t="s">
        <v>6</v>
      </c>
      <c r="D29" s="203" t="s">
        <v>6</v>
      </c>
      <c r="E29" s="165" t="s">
        <v>61</v>
      </c>
    </row>
    <row r="30" spans="1:23" ht="30.75">
      <c r="A30" s="714">
        <v>1</v>
      </c>
      <c r="B30" s="118" t="s">
        <v>62</v>
      </c>
      <c r="C30" s="203" t="s">
        <v>6</v>
      </c>
      <c r="D30" s="203" t="s">
        <v>6</v>
      </c>
      <c r="E30" s="165" t="s">
        <v>63</v>
      </c>
    </row>
    <row r="31" spans="1:23" ht="30.75">
      <c r="A31" s="714">
        <v>1</v>
      </c>
      <c r="B31" s="118" t="s">
        <v>64</v>
      </c>
      <c r="C31" s="203" t="s">
        <v>6</v>
      </c>
      <c r="D31" s="171" t="s">
        <v>6</v>
      </c>
      <c r="E31" s="118" t="s">
        <v>65</v>
      </c>
      <c r="F31" s="13"/>
    </row>
    <row r="32" spans="1:23" ht="30.75">
      <c r="A32" s="714">
        <v>3</v>
      </c>
      <c r="B32" s="118" t="s">
        <v>66</v>
      </c>
      <c r="C32" s="203" t="s">
        <v>6</v>
      </c>
      <c r="D32" s="710" t="s">
        <v>6</v>
      </c>
      <c r="E32" s="118" t="s">
        <v>67</v>
      </c>
      <c r="F32" s="13"/>
    </row>
    <row r="33" spans="1:6" ht="30.75">
      <c r="A33" s="714">
        <v>1</v>
      </c>
      <c r="B33" s="118" t="s">
        <v>68</v>
      </c>
      <c r="C33" s="203" t="s">
        <v>6</v>
      </c>
      <c r="D33" s="38" t="s">
        <v>6</v>
      </c>
      <c r="E33" s="118" t="s">
        <v>69</v>
      </c>
      <c r="F33" s="13"/>
    </row>
    <row r="34" spans="1:6" ht="45.75">
      <c r="A34" s="716">
        <v>1</v>
      </c>
      <c r="B34" s="120" t="s">
        <v>70</v>
      </c>
      <c r="C34" s="214" t="s">
        <v>6</v>
      </c>
      <c r="D34" s="214" t="s">
        <v>6</v>
      </c>
      <c r="E34" s="120" t="s">
        <v>71</v>
      </c>
    </row>
  </sheetData>
  <autoFilter ref="A1:E1" xr:uid="{55D7FCD7-7DB4-4139-B875-935933D36896}">
    <sortState xmlns:xlrd2="http://schemas.microsoft.com/office/spreadsheetml/2017/richdata2" ref="A2:E35">
      <sortCondition ref="B1"/>
    </sortState>
  </autoFilter>
  <hyperlinks>
    <hyperlink ref="D4" location="'Agenda - M'!A1" display="Enlace" xr:uid="{E0889440-3CBC-4F21-ABD9-0985DE5CDBA1}"/>
    <hyperlink ref="D5" location="'Causa Reporte - M'!A1" display="Enlace" xr:uid="{ECB11CF4-6A11-4DF3-9D18-AEA31D614C7E}"/>
    <hyperlink ref="D7" location="'Comentario - M'!A1" display="Enlace" xr:uid="{A44BB9D5-8481-4DF1-91A2-F8FE4F77FA1A}"/>
    <hyperlink ref="D12" location="'Grupo - M'!A1" display="Enlace" xr:uid="{F21CEA0E-F440-48C3-922C-BD422AE191C6}"/>
    <hyperlink ref="D14" location="'Historial Lectura - M'!A1" display="Enlace" xr:uid="{D20CD203-6D11-4B2B-8CE9-694C391C83CA}"/>
    <hyperlink ref="D21" location="'persona - m'!A1" display="Enlace" xr:uid="{0B4D860A-A79D-4153-9B7B-7F323D8B8857}"/>
    <hyperlink ref="D19" location="'Participante - M'!A1" display="Enlace" xr:uid="{421CBF6A-FD47-487E-9FB1-8DC037FE0736}"/>
    <hyperlink ref="D22" location="'Publicación - M'!A1" display="Enlace" xr:uid="{AF0A12D9-A3E3-4A42-9D1A-E6AE93481C24}"/>
    <hyperlink ref="D23" location="'Reacción - M'!A1" display="Enlace" xr:uid="{0BE39525-59D2-4AA9-BFCE-E91EFB0E50AB}"/>
    <hyperlink ref="D31" location="'Tipo Evento - M'!A1" display="Enlace" xr:uid="{AB70FB09-9890-43F8-A2FF-A6087DF35BF4}"/>
    <hyperlink ref="D34" location="'Tipo Reacción - M'!A1" display="Enlace" xr:uid="{A9ED2B01-7C5E-4D18-B5F3-5C483945BCAC}"/>
    <hyperlink ref="C4" location="'Agenda - E'!A1" display="Enlace" xr:uid="{D968F87B-2DAA-4BB6-BBAD-8AD527046EDF}"/>
    <hyperlink ref="C5" location="'Causa Reporte - E'!A1" display="Enlace" xr:uid="{6231F3CB-5040-4E43-8871-D609757947F7}"/>
    <hyperlink ref="C7" location="'Comentario - E'!A1" display="Enlace" xr:uid="{1D987026-BF08-4F16-BAA2-9947582512E8}"/>
    <hyperlink ref="C12" location="'Grupo - E'!A1" display="Enlace" xr:uid="{616F3391-F499-4865-A932-03A3AAD6AB71}"/>
    <hyperlink ref="C14" location="'Historial Lectura - E'!A1" display="Enlace" xr:uid="{6FE08F28-C878-483F-93FB-C9615DF365DD}"/>
    <hyperlink ref="C21" location="'persona - e'!A1" display="Enlace" xr:uid="{DF47C57E-86EB-425C-938D-91B0665405A8}"/>
    <hyperlink ref="C19" location="'Participante - E'!A1" display="Enlace" xr:uid="{31BCF8AB-E6D4-4813-8989-DDE555266E76}"/>
    <hyperlink ref="C22" location="'Publicación - E'!A1" display="Enlace" xr:uid="{2C742144-E023-4F7B-83B1-4D81B87FDFF3}"/>
    <hyperlink ref="C23" location="'Reacción - E'!A1" display="Enlace" xr:uid="{0B2F0671-D91F-4330-B732-D42BD56DEFF3}"/>
    <hyperlink ref="C31" location="'Tipo Evento - E'!A1" display="Enlace" xr:uid="{2FDEBCEF-E877-4145-ADAC-6A189B94AB6A}"/>
    <hyperlink ref="C34" location="'Tipo Reacción - E'!A1" display="Enlace" xr:uid="{9B2EC38C-6BF4-45BD-8345-14A796E64DAC}"/>
    <hyperlink ref="C33" location="'Tipo Organización - E'!A1" display="Enlace" xr:uid="{D5AAEEDE-BD12-4431-92C5-021AB88F178A}"/>
    <hyperlink ref="C20" location="'participante grupo - E'!A1" display="Enlace" xr:uid="{4DD5B95F-F792-4366-A850-2616882D80FF}"/>
    <hyperlink ref="D20" location="'participante grupo - m'!A1" display="Enlace" xr:uid="{7A58CC99-D147-4F10-9D16-65107F5DF210}"/>
    <hyperlink ref="C24:C26" location="'Reacción - E'!A1" display="Enlace" xr:uid="{B5B17FCA-B0AC-4A1F-8542-401FF4E72839}"/>
    <hyperlink ref="D24:D26" location="'Reacción - M'!A1" display="Enlace" xr:uid="{19E42570-D957-42F4-8C07-1355A25E7CC5}"/>
    <hyperlink ref="C24" location="'Reporte Comentario - E'!A1" display="Enlace" xr:uid="{E1783A34-753C-4F0E-90AB-586139A4B908}"/>
    <hyperlink ref="C25" location="'Reporte Mensaje - E'!A1" display="Enlace" xr:uid="{C5CEF204-34C6-4959-8C2E-688BF510C28F}"/>
    <hyperlink ref="C26" location="'Reporte Publicación - E'!A1" display="Enlace" xr:uid="{C7772693-4FF6-42BF-8261-1E243F63C63E}"/>
    <hyperlink ref="D24" location="'Reporte Comentario - M'!A1" display="Enlace" xr:uid="{388AA9D0-AA30-42B3-86EA-3AFB55D5A5B2}"/>
    <hyperlink ref="D25" location="'Reporte Mensaje - M'!A1" display="Enlace" xr:uid="{A6F47335-18FE-49B5-95A2-4A5114D3D770}"/>
    <hyperlink ref="D26" location="'Reporte Publicación - M'!A1" display="Enlace" xr:uid="{98476F4B-86CC-4D0F-84A0-9339DCE6CF1E}"/>
    <hyperlink ref="C6" location="'Chat - E'!A1" display="Enlace" xr:uid="{9C16E34A-2A37-47F0-96F9-DE864961295C}"/>
    <hyperlink ref="D6" location="'Chat - M'!A1" display="Enlace" xr:uid="{FB6C6331-F2B4-466F-8151-96B725253543}"/>
    <hyperlink ref="D2" location="'Administrador Estructura - M'!A1" display="Enlace" xr:uid="{C98C3420-0EDE-41DD-8A96-A88248D84D89}"/>
    <hyperlink ref="D3" location="'Administrador Organización - M'!A1" display="Enlace" xr:uid="{8D38D5EB-8301-43AD-8F58-D25C1244B299}"/>
    <hyperlink ref="C2" location="'Administrador Estructura - E'!A1" display="Enlace" xr:uid="{103EA4E2-9B26-4CB8-A6DC-ED73C8C4E828}"/>
    <hyperlink ref="C3" location="'Administrador Organización - E'!A1" display="Enlace" xr:uid="{E197ACFA-5820-4C15-B98F-FFF3CDCBBE2F}"/>
    <hyperlink ref="D9" location="'Estructura - M'!A1" display="Enlace" xr:uid="{79C9E231-5D71-4AB3-8F46-A336B4A010AD}"/>
    <hyperlink ref="C9" location="'Estructura - E'!A1" display="Enlace" xr:uid="{304E7747-84E6-43AC-9578-0AB926EAD4D3}"/>
    <hyperlink ref="D16" location="'Organización - M'!A1" display="Enlace" xr:uid="{78E5BB9A-FAE3-4A09-BB42-648A893F8C4D}"/>
    <hyperlink ref="C16" location="'Organización - E'!A1" display="Enlace" xr:uid="{FA3265C2-CADD-4BA8-AA26-E284DF938DFC}"/>
    <hyperlink ref="D8" location="'Estados - M'!A1" display="Enlace" xr:uid="{CDE4CBC5-F4F2-4080-A1E1-619B42020048}"/>
    <hyperlink ref="D30" location="'Tipo Estado - M'!A1" display="Enlace" xr:uid="{E6D7E71A-AE33-470C-BAE0-B06DFE177AD8}"/>
    <hyperlink ref="C30" location="'Tipo Estado - E'!A1" display="Enlace" xr:uid="{66826BA0-602F-4501-93F9-DED9279D3F98}"/>
    <hyperlink ref="C8" location="'Estados - E'!A1" display="Enlace" xr:uid="{1BD3F904-2865-4A21-9929-BA3A871829D5}"/>
    <hyperlink ref="C10" location="'Estructura Admin Estruc - E'!A1" display="Enlace" xr:uid="{22287070-8CD7-435F-A6E3-346362AF606E}"/>
    <hyperlink ref="D10" location="'Estructura Admin Estruc - M'!A1" display="Enlace" xr:uid="{E6F80D72-5EAB-4498-84AB-5D484957015C}"/>
    <hyperlink ref="C17" location="'Organización Admin Org - E'!A1" display="Enlace" xr:uid="{09034980-186B-425C-84B9-F329329CD419}"/>
    <hyperlink ref="D17" location="'Organización Admin Org - M'!A1" display="Enlace" xr:uid="{78A2E77B-14A6-4D65-BCE1-1317FA95FB3A}"/>
    <hyperlink ref="D18" location="'Pais - m'!A1" display="Enlace" xr:uid="{B8C4043C-45FA-49B1-A985-9B11FE8FE733}"/>
    <hyperlink ref="C18" location="'Pais - e'!A1" display="Enlace" xr:uid="{CB9E51C6-E28E-47FF-BAA0-F7BD4B67C958}"/>
    <hyperlink ref="D32" location="'tipo Identificacion - m'!A1" display="Enlace" xr:uid="{FAFB0BD5-5F5B-4417-9BED-33AC7B268F9B}"/>
    <hyperlink ref="C32" location="'tipo identificacion - e'!A1" display="Enlace" xr:uid="{6FE8F33C-41D5-4D4B-8243-4B6E3C0584FC}"/>
    <hyperlink ref="C31:C33" location="'Reacción - E'!A1" display="Enlace" xr:uid="{B7205099-FC57-4399-AD7E-AFF2B9558E84}"/>
    <hyperlink ref="C29" location="'respuestaReporteMensaje - E'!A1" display="Enlace" xr:uid="{522095C8-ABBF-438E-BE21-C1ACA32C380B}"/>
    <hyperlink ref="C27" location="'respuestaReportePublicacion - E'!A1" display="Enlace" xr:uid="{E6CB9246-4032-4CEE-A4CB-40C4AB4859EA}"/>
    <hyperlink ref="D29" location="'respuestareportemensaje - M'!A1" display="Enlace" xr:uid="{1831088A-EF38-4E68-9A41-590A829DA4A7}"/>
    <hyperlink ref="D27" location="'respuestaReportePublicacion - M'!A1" display="Enlace" xr:uid="{B2DA4D36-347F-49FE-B6A6-39BA34D48970}"/>
    <hyperlink ref="C28" location="'Reacción - E'!A1" display="Enlace" xr:uid="{2C1F53D2-DD40-456D-8BCB-BBE060914255}"/>
    <hyperlink ref="C28" location="'respuestaReporteComentario - E'!A1" display="Enlace" xr:uid="{EA97A0B1-2130-4C75-BB21-29D3AEA159B6}"/>
    <hyperlink ref="D28" location="'respuestareportecomentario - m'!A1" display="Enlace" xr:uid="{A95A7C70-8444-4B58-8B26-C8D500587A54}"/>
    <hyperlink ref="D28" location="'Reacción - M'!A1" display="Enlace" xr:uid="{5C9ED058-4B21-4352-B4EB-E7EEE3F188D4}"/>
    <hyperlink ref="D13" location="'Historial Chat Grupo - M'!A1" display="Enlace" xr:uid="{930B9F26-0E83-44E5-BAEE-8BAE18E5AE44}"/>
    <hyperlink ref="C13" location="'Historial Chat Grupo - E'!A1" display="Enlace" xr:uid="{91BF9AAC-3DC1-4038-8DC8-984482887E8A}"/>
    <hyperlink ref="D15" location="'Mensaje - M'!A1" display="Enlace" xr:uid="{1CBE927C-7FCA-4C46-9311-36BAE82ED954}"/>
    <hyperlink ref="C15" location="'Mensaje - E'!A1" display="Enlace" xr:uid="{8612FB5A-B2CD-420A-97DC-4909F02DE8EB}"/>
    <hyperlink ref="D11" location="'Evento - M'!A1" display="Enlace" xr:uid="{5E0F2CC8-33B8-4EA3-B6A2-B160204E9044}"/>
    <hyperlink ref="C11" location="'Evento - E'!A1" display="Enlace" xr:uid="{A68DE6CD-8AAA-4F62-BBFF-3AF548FAC756}"/>
    <hyperlink ref="D33" location="'Tipo Organización - M'!A1" display="Enlace" xr:uid="{91A37060-9C9A-419E-8F22-6635FD61FFA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FCCF8-887C-4900-AFD6-A092AFB43EBD}">
  <sheetPr>
    <tabColor rgb="FFD9E1F2"/>
  </sheetPr>
  <dimension ref="A1:E9"/>
  <sheetViews>
    <sheetView workbookViewId="0"/>
  </sheetViews>
  <sheetFormatPr defaultColWidth="8.7109375" defaultRowHeight="14.45"/>
  <cols>
    <col min="1" max="1" width="15.7109375" customWidth="1"/>
    <col min="2" max="2" width="38.85546875" customWidth="1"/>
    <col min="3" max="3" width="8" bestFit="1" customWidth="1"/>
    <col min="4" max="4" width="17.85546875" bestFit="1" customWidth="1"/>
    <col min="5" max="5" width="40" customWidth="1"/>
  </cols>
  <sheetData>
    <row r="1" spans="1:5">
      <c r="A1" s="22" t="s">
        <v>72</v>
      </c>
      <c r="B1" s="775" t="s">
        <v>199</v>
      </c>
      <c r="C1" s="775"/>
    </row>
    <row r="2" spans="1:5">
      <c r="A2" s="99" t="s">
        <v>74</v>
      </c>
      <c r="B2" s="100" t="s">
        <v>200</v>
      </c>
      <c r="C2" s="100" t="s">
        <v>18</v>
      </c>
      <c r="D2" s="100" t="s">
        <v>75</v>
      </c>
      <c r="E2" s="101" t="s">
        <v>165</v>
      </c>
    </row>
    <row r="3" spans="1:5">
      <c r="A3" s="102">
        <v>1</v>
      </c>
      <c r="B3" s="176" t="str">
        <f>'Grupo - M'!$F$3</f>
        <v>Matemáticas Especiales 2023-1 Grupo1</v>
      </c>
      <c r="C3" s="176" t="s">
        <v>77</v>
      </c>
      <c r="D3" s="98" t="str">
        <f>IF(AND(C3 = "Activo", 'Grupo - M'!D3 = "Activo"), "Activo", "Inactivo")</f>
        <v>Activo</v>
      </c>
      <c r="E3" s="103" t="str">
        <f>_xlfn.CONCAT("C ", B3)</f>
        <v>C Matemáticas Especiales 2023-1 Grupo1</v>
      </c>
    </row>
    <row r="4" spans="1:5">
      <c r="A4" s="104">
        <v>2</v>
      </c>
      <c r="B4" s="181" t="str">
        <f>'Grupo - M'!$F$7</f>
        <v>Diseno Orientado a Objetos 2023-1 Grupo1</v>
      </c>
      <c r="C4" s="181" t="s">
        <v>290</v>
      </c>
      <c r="D4" s="105" t="str">
        <f>IF(AND(C4 = "Activo", 'Grupo - M'!D7 = "Activo"), "Activo", "Inactivo")</f>
        <v>Inactivo</v>
      </c>
      <c r="E4" s="106" t="str">
        <f>_xlfn.CONCAT("C ", B4)</f>
        <v>C Diseno Orientado a Objetos 2023-1 Grupo1</v>
      </c>
    </row>
    <row r="5" spans="1:5">
      <c r="A5" s="41"/>
      <c r="B5" s="4"/>
      <c r="C5" s="4"/>
      <c r="D5" s="4"/>
    </row>
    <row r="6" spans="1:5">
      <c r="A6" s="41"/>
      <c r="B6" s="4"/>
      <c r="C6" s="4"/>
      <c r="D6" s="4"/>
    </row>
    <row r="7" spans="1:5">
      <c r="A7" s="41"/>
      <c r="B7" s="4"/>
      <c r="C7" s="4"/>
      <c r="D7" s="4"/>
    </row>
    <row r="8" spans="1:5">
      <c r="A8" s="41"/>
      <c r="B8" s="4"/>
      <c r="C8" s="4"/>
      <c r="D8" s="4"/>
    </row>
    <row r="9" spans="1:5">
      <c r="A9" s="41"/>
      <c r="B9" s="4"/>
      <c r="C9" s="4"/>
      <c r="D9" s="4"/>
    </row>
  </sheetData>
  <mergeCells count="1">
    <mergeCell ref="B1:C1"/>
  </mergeCells>
  <hyperlinks>
    <hyperlink ref="A1" location="'Objetos de Dominio'!A1" display="&lt;- Volver al inicio" xr:uid="{AD045269-986F-4D73-B44F-0CE37454D967}"/>
    <hyperlink ref="B3" location="'Grupo - M'!A3" display="='Grupo - M'!$f$3" xr:uid="{30C09AEC-B9A7-4182-8CCD-7642F60CF6AE}"/>
    <hyperlink ref="B4" location="'Grupo - M'!A7" display="='Grupo - M'!$F$7" xr:uid="{80C21A8F-1FD5-4B2F-91DF-574D11138D71}"/>
    <hyperlink ref="C3" location="'Estados - M'!A13" display="='Estados - M'!$B$13" xr:uid="{0A991F59-D661-4F57-BADD-5622904B9B60}"/>
    <hyperlink ref="C4" location="'Estados - M'!A14" display="='Estados - M'!$B$14" xr:uid="{46DB5180-94AC-43A6-BDE3-645A6E285808}"/>
    <hyperlink ref="B1" location="Causa Reporte - E!A4" display="Modelo enriquecido" xr:uid="{80C6BD9D-86BB-46D7-86A8-C89F9DF29F03}"/>
    <hyperlink ref="B1:C1" location="'Chat - E'!A4" display="Modelo enriquecido" xr:uid="{26BA787D-792C-4377-AA29-776FAF0D9D2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F3E73-9605-4DA0-A9E9-F7BE8B1C1CFD}">
  <sheetPr>
    <tabColor rgb="FFD9E1F2"/>
  </sheetPr>
  <dimension ref="A1:AS23"/>
  <sheetViews>
    <sheetView topLeftCell="J1" workbookViewId="0">
      <selection activeCell="P21" sqref="P21"/>
    </sheetView>
  </sheetViews>
  <sheetFormatPr defaultColWidth="8.7109375" defaultRowHeight="14.45"/>
  <cols>
    <col min="1" max="1" width="18" bestFit="1" customWidth="1"/>
    <col min="2" max="2" width="27" customWidth="1"/>
    <col min="3" max="3" width="14.28515625" bestFit="1" customWidth="1"/>
    <col min="4" max="4" width="14.5703125" bestFit="1" customWidth="1"/>
    <col min="5" max="5" width="8.140625" bestFit="1" customWidth="1"/>
    <col min="6" max="6" width="11" bestFit="1" customWidth="1"/>
    <col min="7" max="7" width="14.42578125" customWidth="1"/>
    <col min="8" max="8" width="41.28515625" customWidth="1"/>
    <col min="9" max="9" width="33.5703125" customWidth="1"/>
    <col min="10" max="10" width="50.42578125" customWidth="1"/>
    <col min="11" max="11" width="14.42578125" bestFit="1" customWidth="1"/>
    <col min="12" max="12" width="10.42578125" bestFit="1" customWidth="1"/>
    <col min="13" max="13" width="11.5703125" bestFit="1" customWidth="1"/>
    <col min="14" max="14" width="9.28515625" bestFit="1" customWidth="1"/>
    <col min="15" max="15" width="18.42578125" bestFit="1" customWidth="1"/>
    <col min="16" max="16" width="45.7109375" customWidth="1"/>
    <col min="17" max="17" width="39.7109375" customWidth="1"/>
    <col min="18" max="18" width="25.85546875" customWidth="1"/>
    <col min="19" max="19" width="25.85546875" bestFit="1" customWidth="1"/>
    <col min="20" max="21" width="27.42578125" bestFit="1" customWidth="1"/>
  </cols>
  <sheetData>
    <row r="1" spans="1:45">
      <c r="A1" s="22" t="s">
        <v>72</v>
      </c>
    </row>
    <row r="2" spans="1:45">
      <c r="A2" s="121" t="s">
        <v>79</v>
      </c>
      <c r="B2" s="1033" t="str">
        <f>'Objetos de Dominio'!$B$20</f>
        <v>Participante Grupo</v>
      </c>
      <c r="C2" s="1034"/>
      <c r="D2" s="1034"/>
      <c r="E2" s="1034"/>
      <c r="F2" s="1034"/>
      <c r="G2" s="1034"/>
      <c r="H2" s="1034"/>
      <c r="I2" s="1034"/>
      <c r="J2" s="1034"/>
      <c r="K2" s="1034"/>
      <c r="L2" s="1034"/>
      <c r="M2" s="1034"/>
      <c r="N2" s="1034"/>
      <c r="O2" s="1034"/>
      <c r="P2" s="1035"/>
    </row>
    <row r="3" spans="1:45" ht="15" customHeight="1">
      <c r="A3" s="122" t="s">
        <v>80</v>
      </c>
      <c r="B3" s="768" t="str">
        <f>'Objetos de Dominio'!$E$20</f>
        <v>Objeto de dominio encargado de asociar un participante con el grupo al que pertenece</v>
      </c>
      <c r="C3" s="769"/>
      <c r="D3" s="769"/>
      <c r="E3" s="769"/>
      <c r="F3" s="769"/>
      <c r="G3" s="769"/>
      <c r="H3" s="769"/>
      <c r="I3" s="769"/>
      <c r="J3" s="769"/>
      <c r="K3" s="769"/>
      <c r="L3" s="769"/>
      <c r="M3" s="769"/>
      <c r="N3" s="769"/>
      <c r="O3" s="769"/>
      <c r="P3" s="770"/>
    </row>
    <row r="4" spans="1:45">
      <c r="A4" s="1" t="s">
        <v>81</v>
      </c>
      <c r="B4" s="4"/>
      <c r="C4" s="4"/>
      <c r="D4" s="4"/>
      <c r="E4" s="4"/>
      <c r="F4" s="4"/>
      <c r="G4" s="4"/>
      <c r="H4" s="4"/>
      <c r="I4" s="4"/>
      <c r="J4" s="4"/>
      <c r="K4" s="4"/>
      <c r="L4" s="4"/>
      <c r="M4" s="4"/>
      <c r="N4" s="4"/>
      <c r="O4" s="4"/>
      <c r="P4" s="4"/>
    </row>
    <row r="5" spans="1:45">
      <c r="A5" s="72" t="s">
        <v>82</v>
      </c>
      <c r="B5" s="73" t="s">
        <v>83</v>
      </c>
      <c r="C5" s="73" t="s">
        <v>84</v>
      </c>
      <c r="D5" s="73" t="s">
        <v>85</v>
      </c>
      <c r="E5" s="73" t="s">
        <v>86</v>
      </c>
      <c r="F5" s="73" t="s">
        <v>87</v>
      </c>
      <c r="G5" s="73" t="s">
        <v>88</v>
      </c>
      <c r="H5" s="73" t="s">
        <v>89</v>
      </c>
      <c r="I5" s="73" t="s">
        <v>90</v>
      </c>
      <c r="J5" s="73" t="s">
        <v>91</v>
      </c>
      <c r="K5" s="73" t="s">
        <v>92</v>
      </c>
      <c r="L5" s="73" t="s">
        <v>93</v>
      </c>
      <c r="M5" s="73" t="s">
        <v>94</v>
      </c>
      <c r="N5" s="73" t="s">
        <v>95</v>
      </c>
      <c r="O5" s="73" t="s">
        <v>96</v>
      </c>
      <c r="P5" s="325" t="s">
        <v>4</v>
      </c>
      <c r="Q5" s="261" t="str">
        <f>A16</f>
        <v>Cambiar estado Chat</v>
      </c>
      <c r="R5" s="261" t="str">
        <f>A19</f>
        <v>Consultar Autor Publicación</v>
      </c>
      <c r="S5" s="262" t="str">
        <f>A20</f>
        <v xml:space="preserve">Eliminar un Autor Publicación
</v>
      </c>
      <c r="T5" s="262" t="str">
        <f>A23</f>
        <v>ObtenerEstadoReal</v>
      </c>
    </row>
    <row r="6" spans="1:45" s="9" customFormat="1" ht="39">
      <c r="A6" s="74" t="s">
        <v>74</v>
      </c>
      <c r="B6" s="58" t="s">
        <v>97</v>
      </c>
      <c r="C6" s="61">
        <v>1</v>
      </c>
      <c r="D6" s="61">
        <v>36</v>
      </c>
      <c r="E6" s="58"/>
      <c r="F6" s="58"/>
      <c r="G6" s="58"/>
      <c r="H6" s="58" t="s">
        <v>98</v>
      </c>
      <c r="I6" s="67"/>
      <c r="J6" s="68" t="s">
        <v>291</v>
      </c>
      <c r="K6" s="69" t="s">
        <v>100</v>
      </c>
      <c r="L6" s="69" t="s">
        <v>101</v>
      </c>
      <c r="M6" s="69" t="s">
        <v>100</v>
      </c>
      <c r="N6" s="69" t="s">
        <v>101</v>
      </c>
      <c r="O6" s="69" t="s">
        <v>100</v>
      </c>
      <c r="P6" s="70" t="s">
        <v>277</v>
      </c>
      <c r="Q6" s="317" t="s">
        <v>103</v>
      </c>
      <c r="R6" s="317" t="s">
        <v>104</v>
      </c>
      <c r="S6" s="329" t="s">
        <v>103</v>
      </c>
      <c r="T6" s="75" t="s">
        <v>105</v>
      </c>
      <c r="V6" s="55"/>
    </row>
    <row r="7" spans="1:45" s="9" customFormat="1" ht="29.1">
      <c r="A7" s="74" t="s">
        <v>200</v>
      </c>
      <c r="B7" s="151" t="s">
        <v>200</v>
      </c>
      <c r="C7" s="61">
        <v>1</v>
      </c>
      <c r="D7" s="61">
        <v>40</v>
      </c>
      <c r="E7" s="58"/>
      <c r="F7" s="58"/>
      <c r="G7" s="58"/>
      <c r="H7" s="58" t="s">
        <v>292</v>
      </c>
      <c r="I7" s="67"/>
      <c r="J7" s="68" t="s">
        <v>293</v>
      </c>
      <c r="K7" s="69" t="s">
        <v>101</v>
      </c>
      <c r="L7" s="69" t="s">
        <v>101</v>
      </c>
      <c r="M7" s="69" t="s">
        <v>100</v>
      </c>
      <c r="N7" s="69" t="s">
        <v>101</v>
      </c>
      <c r="O7" s="69" t="s">
        <v>101</v>
      </c>
      <c r="P7" s="70" t="s">
        <v>294</v>
      </c>
      <c r="Q7" s="317" t="s">
        <v>105</v>
      </c>
      <c r="R7" s="317" t="s">
        <v>295</v>
      </c>
      <c r="S7" s="330" t="s">
        <v>105</v>
      </c>
      <c r="T7" s="75" t="s">
        <v>105</v>
      </c>
      <c r="V7" s="55"/>
    </row>
    <row r="8" spans="1:45" s="9" customFormat="1" ht="39">
      <c r="A8" s="131" t="s">
        <v>18</v>
      </c>
      <c r="B8" s="152" t="s">
        <v>203</v>
      </c>
      <c r="C8" s="133">
        <v>1</v>
      </c>
      <c r="D8" s="133">
        <v>20</v>
      </c>
      <c r="E8" s="132"/>
      <c r="F8" s="132"/>
      <c r="G8" s="132"/>
      <c r="H8" s="132" t="s">
        <v>279</v>
      </c>
      <c r="I8" s="226"/>
      <c r="J8" s="116" t="s">
        <v>293</v>
      </c>
      <c r="K8" s="109" t="s">
        <v>101</v>
      </c>
      <c r="L8" s="109" t="s">
        <v>101</v>
      </c>
      <c r="M8" s="109" t="s">
        <v>100</v>
      </c>
      <c r="N8" s="109" t="s">
        <v>101</v>
      </c>
      <c r="O8" s="109" t="s">
        <v>101</v>
      </c>
      <c r="P8" s="115" t="s">
        <v>296</v>
      </c>
      <c r="Q8" s="322" t="s">
        <v>103</v>
      </c>
      <c r="R8" s="322" t="s">
        <v>111</v>
      </c>
      <c r="S8" s="331" t="s">
        <v>105</v>
      </c>
      <c r="T8" s="110" t="s">
        <v>105</v>
      </c>
      <c r="V8" s="55"/>
    </row>
    <row r="9" spans="1:45" s="9" customFormat="1">
      <c r="A9" s="4"/>
      <c r="B9" s="4"/>
      <c r="C9" s="4"/>
      <c r="D9" s="4"/>
      <c r="E9" s="4"/>
      <c r="F9" s="4"/>
      <c r="G9" s="4"/>
      <c r="H9" s="4"/>
      <c r="I9" s="4"/>
      <c r="J9" s="4"/>
      <c r="K9" s="4"/>
      <c r="L9" s="4"/>
      <c r="M9" s="4"/>
      <c r="N9" s="4"/>
      <c r="O9" s="4"/>
      <c r="P9" s="4"/>
      <c r="Q9"/>
      <c r="R9"/>
      <c r="S9"/>
      <c r="T9"/>
      <c r="U9"/>
      <c r="V9"/>
      <c r="W9"/>
      <c r="X9"/>
      <c r="Y9"/>
      <c r="Z9"/>
      <c r="AA9"/>
      <c r="AB9"/>
      <c r="AC9"/>
      <c r="AD9"/>
      <c r="AE9"/>
      <c r="AF9"/>
      <c r="AG9"/>
      <c r="AH9"/>
      <c r="AI9"/>
      <c r="AJ9"/>
      <c r="AK9"/>
      <c r="AL9"/>
      <c r="AM9"/>
      <c r="AN9"/>
      <c r="AO9"/>
      <c r="AP9"/>
      <c r="AQ9"/>
      <c r="AR9"/>
      <c r="AS9"/>
    </row>
    <row r="10" spans="1:45">
      <c r="A10" s="1036" t="s">
        <v>112</v>
      </c>
      <c r="B10" s="1037"/>
      <c r="C10" s="1038"/>
      <c r="D10" s="4"/>
      <c r="E10" s="4"/>
      <c r="F10" s="4"/>
      <c r="G10" s="4"/>
      <c r="H10" s="4"/>
      <c r="I10" s="4"/>
      <c r="J10" s="4"/>
      <c r="K10" s="4"/>
      <c r="L10" s="4"/>
      <c r="M10" s="4"/>
      <c r="N10" s="4"/>
      <c r="O10" s="4"/>
      <c r="P10" s="4"/>
    </row>
    <row r="11" spans="1:45">
      <c r="A11" s="29" t="s">
        <v>113</v>
      </c>
      <c r="B11" s="30" t="s">
        <v>4</v>
      </c>
      <c r="C11" s="31" t="s">
        <v>114</v>
      </c>
      <c r="D11" s="4"/>
      <c r="E11" s="4"/>
      <c r="F11" s="4"/>
      <c r="G11" s="4"/>
      <c r="H11" s="4"/>
      <c r="I11" s="4"/>
      <c r="J11" s="4"/>
      <c r="K11" s="4"/>
      <c r="L11" s="4"/>
      <c r="M11" s="4"/>
      <c r="N11" s="4"/>
      <c r="O11" s="4"/>
      <c r="P11" s="4"/>
    </row>
    <row r="12" spans="1:45" ht="65.099999999999994">
      <c r="A12" s="280" t="s">
        <v>200</v>
      </c>
      <c r="B12" s="282" t="s">
        <v>297</v>
      </c>
      <c r="C12" s="281" t="s">
        <v>200</v>
      </c>
      <c r="D12" s="4"/>
      <c r="E12" s="4"/>
      <c r="F12" s="4"/>
      <c r="G12" s="4"/>
      <c r="H12" s="4"/>
      <c r="I12" s="4"/>
      <c r="J12" s="4"/>
      <c r="K12" s="4"/>
      <c r="L12" s="4"/>
      <c r="M12" s="4"/>
      <c r="N12" s="4"/>
      <c r="O12" s="4"/>
      <c r="P12" s="4"/>
    </row>
    <row r="14" spans="1:45">
      <c r="A14" s="752" t="s">
        <v>117</v>
      </c>
      <c r="B14" s="753"/>
      <c r="C14" s="753" t="s">
        <v>4</v>
      </c>
      <c r="D14" s="753"/>
      <c r="E14" s="753"/>
      <c r="F14" s="753"/>
      <c r="G14" s="753" t="s">
        <v>118</v>
      </c>
      <c r="H14" s="753"/>
      <c r="I14" s="753"/>
      <c r="J14" s="753" t="s">
        <v>119</v>
      </c>
      <c r="K14" s="753"/>
      <c r="L14" s="753"/>
      <c r="M14" s="753"/>
      <c r="N14" s="753"/>
      <c r="O14" s="753" t="s">
        <v>120</v>
      </c>
      <c r="P14" s="753"/>
      <c r="Q14" s="753" t="s">
        <v>121</v>
      </c>
      <c r="R14" s="764"/>
    </row>
    <row r="15" spans="1:45" ht="15" customHeight="1">
      <c r="A15" s="754"/>
      <c r="B15" s="755"/>
      <c r="C15" s="755"/>
      <c r="D15" s="755"/>
      <c r="E15" s="755"/>
      <c r="F15" s="755"/>
      <c r="G15" s="231" t="s">
        <v>122</v>
      </c>
      <c r="H15" s="231" t="s">
        <v>123</v>
      </c>
      <c r="I15" s="231" t="s">
        <v>4</v>
      </c>
      <c r="J15" s="231" t="s">
        <v>83</v>
      </c>
      <c r="K15" s="755" t="s">
        <v>4</v>
      </c>
      <c r="L15" s="755"/>
      <c r="M15" s="755"/>
      <c r="N15" s="755"/>
      <c r="O15" s="231" t="s">
        <v>124</v>
      </c>
      <c r="P15" s="231" t="s">
        <v>4</v>
      </c>
      <c r="Q15" s="231" t="s">
        <v>125</v>
      </c>
      <c r="R15" s="245" t="s">
        <v>126</v>
      </c>
    </row>
    <row r="16" spans="1:45" ht="59.25" customHeight="1">
      <c r="A16" s="744" t="s">
        <v>298</v>
      </c>
      <c r="B16" s="745"/>
      <c r="C16" s="777" t="s">
        <v>299</v>
      </c>
      <c r="D16" s="777"/>
      <c r="E16" s="777"/>
      <c r="F16" s="777"/>
      <c r="G16" s="777" t="s">
        <v>300</v>
      </c>
      <c r="H16" s="766" t="str">
        <f>'Objetos de Dominio'!$B$20</f>
        <v>Participante Grupo</v>
      </c>
      <c r="I16" s="778" t="s">
        <v>301</v>
      </c>
      <c r="J16" s="776" t="s">
        <v>142</v>
      </c>
      <c r="K16" s="776" t="s">
        <v>142</v>
      </c>
      <c r="L16" s="776"/>
      <c r="M16" s="776"/>
      <c r="N16" s="776"/>
      <c r="O16" s="315">
        <v>4</v>
      </c>
      <c r="P16" s="317" t="s">
        <v>302</v>
      </c>
      <c r="Q16" s="317" t="s">
        <v>138</v>
      </c>
      <c r="R16" s="318" t="s">
        <v>136</v>
      </c>
    </row>
    <row r="17" spans="1:45" ht="43.5">
      <c r="A17" s="744"/>
      <c r="B17" s="745"/>
      <c r="C17" s="777"/>
      <c r="D17" s="777"/>
      <c r="E17" s="777"/>
      <c r="F17" s="777"/>
      <c r="G17" s="777"/>
      <c r="H17" s="766"/>
      <c r="I17" s="778"/>
      <c r="J17" s="776"/>
      <c r="K17" s="776"/>
      <c r="L17" s="776"/>
      <c r="M17" s="776"/>
      <c r="N17" s="776"/>
      <c r="O17" s="315">
        <v>5</v>
      </c>
      <c r="P17" s="317" t="s">
        <v>303</v>
      </c>
      <c r="Q17" s="317" t="s">
        <v>304</v>
      </c>
      <c r="R17" s="318" t="s">
        <v>136</v>
      </c>
    </row>
    <row r="18" spans="1:45" ht="43.5">
      <c r="A18" s="744"/>
      <c r="B18" s="745"/>
      <c r="C18" s="777"/>
      <c r="D18" s="777"/>
      <c r="E18" s="777"/>
      <c r="F18" s="777"/>
      <c r="G18" s="777"/>
      <c r="H18" s="766"/>
      <c r="I18" s="778"/>
      <c r="J18" s="776"/>
      <c r="K18" s="776"/>
      <c r="L18" s="776"/>
      <c r="M18" s="776"/>
      <c r="N18" s="776"/>
      <c r="O18" s="315">
        <v>6</v>
      </c>
      <c r="P18" s="317" t="s">
        <v>305</v>
      </c>
      <c r="Q18" s="317" t="s">
        <v>306</v>
      </c>
      <c r="R18" s="318" t="s">
        <v>136</v>
      </c>
    </row>
    <row r="19" spans="1:45" ht="43.5">
      <c r="A19" s="744" t="s">
        <v>307</v>
      </c>
      <c r="B19" s="745"/>
      <c r="C19" s="777" t="s">
        <v>308</v>
      </c>
      <c r="D19" s="777"/>
      <c r="E19" s="777"/>
      <c r="F19" s="777"/>
      <c r="G19" s="315" t="s">
        <v>300</v>
      </c>
      <c r="H19" s="243" t="str">
        <f>'Objetos de Dominio'!$B$20</f>
        <v>Participante Grupo</v>
      </c>
      <c r="I19" s="316" t="s">
        <v>309</v>
      </c>
      <c r="J19" s="243" t="s">
        <v>310</v>
      </c>
      <c r="K19" s="776" t="s">
        <v>311</v>
      </c>
      <c r="L19" s="776"/>
      <c r="M19" s="776"/>
      <c r="N19" s="776"/>
      <c r="O19" s="317" t="s">
        <v>142</v>
      </c>
      <c r="P19" s="317" t="s">
        <v>142</v>
      </c>
      <c r="Q19" s="317" t="s">
        <v>142</v>
      </c>
      <c r="R19" s="318" t="s">
        <v>142</v>
      </c>
    </row>
    <row r="20" spans="1:45" ht="63.75" customHeight="1">
      <c r="A20" s="744" t="s">
        <v>312</v>
      </c>
      <c r="B20" s="745"/>
      <c r="C20" s="745" t="s">
        <v>313</v>
      </c>
      <c r="D20" s="745"/>
      <c r="E20" s="745"/>
      <c r="F20" s="745"/>
      <c r="G20" s="745" t="s">
        <v>314</v>
      </c>
      <c r="H20" s="745" t="s">
        <v>97</v>
      </c>
      <c r="I20" s="763" t="s">
        <v>315</v>
      </c>
      <c r="J20" s="745"/>
      <c r="K20" s="745"/>
      <c r="L20" s="745"/>
      <c r="M20" s="745"/>
      <c r="N20" s="745"/>
      <c r="O20" s="230">
        <v>7</v>
      </c>
      <c r="P20" s="244" t="s">
        <v>316</v>
      </c>
      <c r="Q20" s="244" t="s">
        <v>138</v>
      </c>
      <c r="R20" s="318" t="s">
        <v>136</v>
      </c>
    </row>
    <row r="21" spans="1:45" ht="43.5">
      <c r="A21" s="744"/>
      <c r="B21" s="745"/>
      <c r="C21" s="745"/>
      <c r="D21" s="745"/>
      <c r="E21" s="745"/>
      <c r="F21" s="745"/>
      <c r="G21" s="745"/>
      <c r="H21" s="745"/>
      <c r="I21" s="763"/>
      <c r="J21" s="745"/>
      <c r="K21" s="745"/>
      <c r="L21" s="745"/>
      <c r="M21" s="745"/>
      <c r="N21" s="745"/>
      <c r="O21" s="230">
        <v>8</v>
      </c>
      <c r="P21" s="244" t="s">
        <v>303</v>
      </c>
      <c r="Q21" s="244" t="s">
        <v>317</v>
      </c>
      <c r="R21" s="318" t="s">
        <v>136</v>
      </c>
    </row>
    <row r="22" spans="1:45" ht="43.5">
      <c r="A22" s="744"/>
      <c r="B22" s="745"/>
      <c r="C22" s="745"/>
      <c r="D22" s="745"/>
      <c r="E22" s="745"/>
      <c r="F22" s="745"/>
      <c r="G22" s="745"/>
      <c r="H22" s="745"/>
      <c r="I22" s="763"/>
      <c r="J22" s="745"/>
      <c r="K22" s="745"/>
      <c r="L22" s="745"/>
      <c r="M22" s="745"/>
      <c r="N22" s="745"/>
      <c r="O22" s="230">
        <v>9</v>
      </c>
      <c r="P22" s="244" t="s">
        <v>318</v>
      </c>
      <c r="Q22" s="244" t="s">
        <v>319</v>
      </c>
      <c r="R22" s="318" t="s">
        <v>136</v>
      </c>
    </row>
    <row r="23" spans="1:45" ht="44.25" customHeight="1">
      <c r="A23" s="758" t="s">
        <v>196</v>
      </c>
      <c r="B23" s="759"/>
      <c r="C23" s="760" t="s">
        <v>320</v>
      </c>
      <c r="D23" s="760"/>
      <c r="E23" s="760"/>
      <c r="F23" s="760"/>
      <c r="G23" s="478"/>
      <c r="H23" s="327"/>
      <c r="I23" s="367"/>
      <c r="J23" s="327" t="s">
        <v>18</v>
      </c>
      <c r="K23" s="761" t="s">
        <v>321</v>
      </c>
      <c r="L23" s="761"/>
      <c r="M23" s="761"/>
      <c r="N23" s="761"/>
      <c r="O23" s="271" t="s">
        <v>142</v>
      </c>
      <c r="P23" s="271" t="s">
        <v>142</v>
      </c>
      <c r="Q23" s="271" t="s">
        <v>142</v>
      </c>
      <c r="R23" s="249" t="s">
        <v>142</v>
      </c>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row>
  </sheetData>
  <mergeCells count="30">
    <mergeCell ref="Q14:R14"/>
    <mergeCell ref="K15:N15"/>
    <mergeCell ref="A23:B23"/>
    <mergeCell ref="C23:F23"/>
    <mergeCell ref="K23:N23"/>
    <mergeCell ref="J16:J18"/>
    <mergeCell ref="K16:N18"/>
    <mergeCell ref="A19:B19"/>
    <mergeCell ref="C19:F19"/>
    <mergeCell ref="K19:N19"/>
    <mergeCell ref="A16:B18"/>
    <mergeCell ref="C16:F18"/>
    <mergeCell ref="G16:G18"/>
    <mergeCell ref="H16:H18"/>
    <mergeCell ref="I16:I18"/>
    <mergeCell ref="A20:B22"/>
    <mergeCell ref="H20:H22"/>
    <mergeCell ref="I20:I22"/>
    <mergeCell ref="J20:J22"/>
    <mergeCell ref="B2:P2"/>
    <mergeCell ref="B3:P3"/>
    <mergeCell ref="A10:C10"/>
    <mergeCell ref="A14:B15"/>
    <mergeCell ref="C14:F15"/>
    <mergeCell ref="G14:I14"/>
    <mergeCell ref="J14:N14"/>
    <mergeCell ref="O14:P14"/>
    <mergeCell ref="K20:N22"/>
    <mergeCell ref="C20:F22"/>
    <mergeCell ref="G20:G22"/>
  </mergeCells>
  <hyperlinks>
    <hyperlink ref="A1" location="'Objetos de Dominio'!A1" display="&lt;- Volver al inicio" xr:uid="{388FAAF8-1693-4FBD-BDF5-3646138E1834}"/>
    <hyperlink ref="A4" location="'Administrador Estructura - M'!A1" display="Datos simulados" xr:uid="{4D8FC504-3C08-4B47-92A5-B510C3B25545}"/>
    <hyperlink ref="B7" location="'Grupo - M'!A1" display="Grupo" xr:uid="{971F3C27-BF7F-48C0-9B9D-9D52452F8CB7}"/>
    <hyperlink ref="B8" location="'Estados - M'!A1" display="Estado " xr:uid="{B53ABA57-5A85-43B2-81A4-B836526B4075}"/>
    <hyperlink ref="J19" location="'Objetos de Dominio'!B21" display="Chat[]_x000a__x000a_" xr:uid="{9822F4F3-3537-4FB4-B576-6B3B0B1F0E54}"/>
    <hyperlink ref="H19" location="'Objetos de Dominio'!B21" display="='Objetos de Dominio'!$B$7" xr:uid="{8E73608D-6C7F-4919-B3B7-D6295FC0A521}"/>
    <hyperlink ref="H16" location="'Escritor - E'!A1" display="='Objetos de Dominio'!$B$2" xr:uid="{B40C4365-DC76-4DF4-9144-2AD0B8DE3B1C}"/>
    <hyperlink ref="H16:H18" location="'Objetos de Dominio'!B21" display="='Objetos de Dominio'!$B$7" xr:uid="{75877917-72D8-40AF-9A26-33EBDF4EB373}"/>
    <hyperlink ref="C12" location="'Grupo - E'!A1" display="Grupo" xr:uid="{0321754B-EB83-480D-A0FE-DD918F4D8498}"/>
    <hyperlink ref="J23" location="'Administrador Estructura - E'!A1" display="Administrador Estructura[]_x000a__x000a_" xr:uid="{511C062D-4ECC-4D8A-B984-F1423C404734}"/>
    <hyperlink ref="T5" location="'Chat - E'!A26" display="=A26" xr:uid="{000D3221-1138-4E73-B6F8-F4922832112F}"/>
    <hyperlink ref="S5" location="'Chat - E'!A23" display="=A23" xr:uid="{A0F34077-FA10-4DE6-B9E4-C07F6E35E553}"/>
    <hyperlink ref="R5" location="'Chat - E'!A22" display="=A22" xr:uid="{936A4E16-7C4F-4C3C-829B-02FEA4946D18}"/>
    <hyperlink ref="Q5" location="'Chat - E'!A19" display="=A19" xr:uid="{E7FEC0F7-3701-4065-BCD5-B9DD45213036}"/>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38BA5-DA87-4E32-B638-55086CCF2FC5}">
  <sheetPr>
    <tabColor theme="4" tint="0.79998168889431442"/>
  </sheetPr>
  <dimension ref="A1:I7"/>
  <sheetViews>
    <sheetView topLeftCell="C1" workbookViewId="0">
      <selection activeCell="E10" sqref="E10"/>
    </sheetView>
  </sheetViews>
  <sheetFormatPr defaultColWidth="8.7109375" defaultRowHeight="14.45"/>
  <cols>
    <col min="1" max="1" width="16.28515625" bestFit="1" customWidth="1"/>
    <col min="2" max="2" width="23.140625" customWidth="1"/>
    <col min="3" max="3" width="29.140625" bestFit="1" customWidth="1"/>
    <col min="4" max="4" width="40.28515625" customWidth="1"/>
    <col min="5" max="5" width="17.42578125" bestFit="1" customWidth="1"/>
    <col min="6" max="6" width="19" bestFit="1" customWidth="1"/>
    <col min="7" max="7" width="54.7109375" customWidth="1"/>
    <col min="8" max="8" width="79.140625" bestFit="1" customWidth="1"/>
    <col min="9" max="9" width="12.85546875" customWidth="1"/>
  </cols>
  <sheetData>
    <row r="1" spans="1:9">
      <c r="A1" s="22" t="s">
        <v>72</v>
      </c>
      <c r="B1" s="779" t="s">
        <v>199</v>
      </c>
      <c r="C1" s="779"/>
    </row>
    <row r="2" spans="1:9" s="7" customFormat="1">
      <c r="A2" s="616" t="s">
        <v>74</v>
      </c>
      <c r="B2" s="619" t="s">
        <v>46</v>
      </c>
      <c r="C2" s="91" t="s">
        <v>322</v>
      </c>
      <c r="D2" s="91" t="s">
        <v>323</v>
      </c>
      <c r="E2" s="284" t="s">
        <v>214</v>
      </c>
      <c r="F2" s="91" t="s">
        <v>18</v>
      </c>
      <c r="G2" s="91" t="s">
        <v>324</v>
      </c>
      <c r="H2" s="620" t="s">
        <v>325</v>
      </c>
      <c r="I2" s="463" t="s">
        <v>326</v>
      </c>
    </row>
    <row r="3" spans="1:9" ht="30" customHeight="1">
      <c r="A3" s="617">
        <v>1</v>
      </c>
      <c r="B3" s="621" t="str">
        <f>'Publicación - M'!$H$3</f>
        <v>Semilleros uco Ingeniería sistemas 2023 - 1</v>
      </c>
      <c r="C3" s="285"/>
      <c r="D3" s="175" t="s">
        <v>327</v>
      </c>
      <c r="E3" s="286">
        <v>45234</v>
      </c>
      <c r="F3" s="189" t="str">
        <f>'Estados - M'!$B$18</f>
        <v>Publicado</v>
      </c>
      <c r="G3" s="158" t="str">
        <f>'Participante Grupo - M'!$F$5</f>
        <v>Wilder.Sánchez6789 Calculo Integral 1 2022-2 Grupo1</v>
      </c>
      <c r="H3" s="140" t="str">
        <f>CONCATENATE("C ",TEXT(E3, "yyyy-mm-dd")," - ",TEXT(E3, "hh-mm-ss "),G3)</f>
        <v>C 2023-11-04 - 00-00-00 Wilder.Sánchez6789 Calculo Integral 1 2022-2 Grupo1</v>
      </c>
      <c r="I3" s="615" t="b">
        <v>0</v>
      </c>
    </row>
    <row r="4" spans="1:9" ht="30" customHeight="1">
      <c r="A4" s="617">
        <v>2</v>
      </c>
      <c r="B4" s="621" t="str">
        <f>'Publicación - M'!$H$4</f>
        <v>Horario - 2</v>
      </c>
      <c r="C4" s="285"/>
      <c r="D4" s="175" t="s">
        <v>328</v>
      </c>
      <c r="E4" s="286">
        <v>45234.458333333336</v>
      </c>
      <c r="F4" s="189" t="str">
        <f>'Estados - M'!$B$18</f>
        <v>Publicado</v>
      </c>
      <c r="G4" s="158" t="str">
        <f>'Participante Grupo - M'!$F$3</f>
        <v>Valentina.Llanos3233 Matemáticas Especiales 2023-1 Grupo1</v>
      </c>
      <c r="H4" s="140" t="str">
        <f>CONCATENATE("C ",TEXT(E4, "yyyy-mm-dd")," - ",TEXT(E4, "hh-mm-ss "),G4)</f>
        <v>C 2023-11-04 - 11-00-00 Valentina.Llanos3233 Matemáticas Especiales 2023-1 Grupo1</v>
      </c>
      <c r="I4" s="615" t="b">
        <v>0</v>
      </c>
    </row>
    <row r="5" spans="1:9">
      <c r="A5" s="618">
        <v>3</v>
      </c>
      <c r="B5" s="622" t="str">
        <f>'Publicación - M'!$H$4</f>
        <v>Horario - 2</v>
      </c>
      <c r="C5" s="461" t="s">
        <v>329</v>
      </c>
      <c r="D5" s="462" t="s">
        <v>330</v>
      </c>
      <c r="E5" s="454">
        <v>45234</v>
      </c>
      <c r="F5" s="161" t="s">
        <v>331</v>
      </c>
      <c r="G5" s="161" t="str">
        <f>'Participante Grupo - M'!$F$10</f>
        <v>Elkin.Narvaéz2222 Diseno Orientado a Objetos 2023-1 Grupo1</v>
      </c>
      <c r="H5" s="142" t="str">
        <f>CONCATENATE("C ",TEXT(E5, "yyyy-mm-dd")," - ",TEXT(E5, "hh-mm-ss "),G5)</f>
        <v>C 2023-11-04 - 00-00-00 Elkin.Narvaéz2222 Diseno Orientado a Objetos 2023-1 Grupo1</v>
      </c>
      <c r="I5" s="106" t="b">
        <v>1</v>
      </c>
    </row>
    <row r="6" spans="1:9">
      <c r="A6" s="13"/>
      <c r="B6" s="15"/>
      <c r="C6" s="17"/>
      <c r="D6" s="13"/>
      <c r="E6" s="16"/>
      <c r="F6" s="11"/>
      <c r="G6" s="15"/>
      <c r="H6" s="3"/>
    </row>
    <row r="7" spans="1:9">
      <c r="A7" s="5"/>
      <c r="B7" s="5"/>
      <c r="C7" s="5"/>
      <c r="D7" s="5"/>
      <c r="E7" s="5"/>
      <c r="F7" s="5"/>
      <c r="G7" s="12"/>
      <c r="H7" s="3"/>
    </row>
  </sheetData>
  <mergeCells count="1">
    <mergeCell ref="B1:C1"/>
  </mergeCells>
  <hyperlinks>
    <hyperlink ref="A1" location="'Objetos de Dominio'!A1" display="&lt;- Volver al inicio" xr:uid="{BD3EAD20-73E0-4B59-8A0A-7725E29BE8EE}"/>
    <hyperlink ref="F3" location="'Estados - M'!A18" display="='Estados - M'!$B$18" xr:uid="{56155504-AEFD-427D-A18D-C25FD0F0A0FE}"/>
    <hyperlink ref="F5" location="'Estados - M'!A20" display="='Estados - M'!$B$20" xr:uid="{049AFB80-6AE9-49D3-BB73-C47FFCF42A89}"/>
    <hyperlink ref="B3" location="'Publicación - M'!A3" display="1" xr:uid="{DB0AB522-3EE8-46D1-B88E-B23599ACE2EB}"/>
    <hyperlink ref="B4" location="'Publicación - M'!A4" display="2" xr:uid="{D6F45C86-D3D9-49F4-BB09-AE0DD5E8AFF6}"/>
    <hyperlink ref="G3" location="'Participante Grupo - M'!A5" display="='Persona - M'!$F$12" xr:uid="{3E7361B5-AC13-48C4-AAF0-15F09F6D55C3}"/>
    <hyperlink ref="G5" location="'Participante Grupo - M'!A10" display="='Persona - M'!$F$14" xr:uid="{61D38E40-ADB3-48C9-9AE4-A27879D5C614}"/>
    <hyperlink ref="G4" location="'Participante Grupo - M'!A3" display="='Persona - M'!$F$5" xr:uid="{257AE335-E921-4FB2-A135-8A6C6A3C5265}"/>
    <hyperlink ref="B5" location="'Publicación - M'!A4" display="2" xr:uid="{33147544-3187-4F0D-A007-8B7085D24CE7}"/>
    <hyperlink ref="C5" location="'Comentario - M'!A4" display="C Valentina.Llanos3233 - 45234" xr:uid="{9FFAD983-62E9-4CF7-84C7-D3B888314E9C}"/>
    <hyperlink ref="B1" location="Chat - E!A4" display="Modelo enriquecido" xr:uid="{B925C137-064D-4CD1-8333-8715190ECF33}"/>
    <hyperlink ref="B1:C1" location="'Comentario - E'!A4" display="Modelo enriquecido" xr:uid="{9209FF05-4059-43DE-9C8B-2FAF5CEE6736}"/>
    <hyperlink ref="F4" location="'Estados - M'!A18" display="='Estados - M'!$B$18" xr:uid="{4FFD092B-FB58-4AB4-863C-097EEAC2587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51AD1-A1C3-49A2-9101-D55500DCC1DF}">
  <sheetPr>
    <tabColor rgb="FFD9E1F2"/>
  </sheetPr>
  <dimension ref="A1:AC31"/>
  <sheetViews>
    <sheetView workbookViewId="0">
      <selection activeCell="E7" sqref="E7"/>
    </sheetView>
  </sheetViews>
  <sheetFormatPr defaultColWidth="8.7109375" defaultRowHeight="14.45"/>
  <cols>
    <col min="1" max="1" width="20.7109375" customWidth="1"/>
    <col min="2" max="2" width="23.28515625" customWidth="1"/>
    <col min="3" max="3" width="15.140625" customWidth="1"/>
    <col min="4" max="5" width="15.7109375" customWidth="1"/>
    <col min="6" max="6" width="11" bestFit="1" customWidth="1"/>
    <col min="7" max="7" width="15.7109375" customWidth="1"/>
    <col min="8" max="8" width="50.5703125" customWidth="1"/>
    <col min="9" max="9" width="53.7109375" customWidth="1"/>
    <col min="10" max="10" width="44.140625" customWidth="1"/>
    <col min="11" max="11" width="15.7109375" customWidth="1"/>
    <col min="12" max="12" width="15.85546875" customWidth="1"/>
    <col min="13" max="13" width="15.7109375" customWidth="1"/>
    <col min="14" max="14" width="16.140625" customWidth="1"/>
    <col min="15" max="15" width="18.42578125" bestFit="1" customWidth="1"/>
    <col min="16" max="16" width="59" customWidth="1"/>
    <col min="17" max="17" width="35.85546875" customWidth="1"/>
    <col min="18" max="18" width="39" customWidth="1"/>
    <col min="19" max="19" width="28.85546875" customWidth="1"/>
    <col min="20" max="20" width="23.5703125" customWidth="1"/>
    <col min="21" max="21" width="24" customWidth="1"/>
  </cols>
  <sheetData>
    <row r="1" spans="1:23">
      <c r="A1" s="22" t="s">
        <v>72</v>
      </c>
      <c r="B1" s="9"/>
      <c r="C1" s="9"/>
      <c r="D1" s="9"/>
      <c r="E1" s="9"/>
      <c r="F1" s="9"/>
      <c r="G1" s="9"/>
      <c r="H1" s="9"/>
      <c r="I1" s="9"/>
      <c r="J1" s="9"/>
      <c r="K1" s="9"/>
      <c r="L1" s="9"/>
      <c r="M1" s="9"/>
      <c r="N1" s="9"/>
      <c r="O1" s="9"/>
      <c r="P1" s="9"/>
    </row>
    <row r="2" spans="1:23">
      <c r="A2" s="148" t="s">
        <v>79</v>
      </c>
      <c r="B2" s="780" t="str">
        <f>'Objetos de Dominio'!$B$23</f>
        <v>Reacción</v>
      </c>
      <c r="C2" s="781"/>
      <c r="D2" s="781"/>
      <c r="E2" s="781"/>
      <c r="F2" s="781"/>
      <c r="G2" s="781"/>
      <c r="H2" s="781"/>
      <c r="I2" s="781"/>
      <c r="J2" s="781"/>
      <c r="K2" s="781"/>
      <c r="L2" s="781"/>
      <c r="M2" s="781"/>
      <c r="N2" s="781"/>
      <c r="O2" s="781"/>
      <c r="P2" s="782"/>
    </row>
    <row r="3" spans="1:23" ht="15" customHeight="1">
      <c r="A3" s="149" t="s">
        <v>80</v>
      </c>
      <c r="B3" s="783" t="str">
        <f>'Objetos de Dominio'!$E$23</f>
        <v>Objeto de dominio realizado por los diferentes integrantes de un grupo sobre una publicación o un mensaje, representando como les pareció dicha publicación o mensaje</v>
      </c>
      <c r="C3" s="784"/>
      <c r="D3" s="784"/>
      <c r="E3" s="784"/>
      <c r="F3" s="784"/>
      <c r="G3" s="784"/>
      <c r="H3" s="784"/>
      <c r="I3" s="784"/>
      <c r="J3" s="784"/>
      <c r="K3" s="784"/>
      <c r="L3" s="784"/>
      <c r="M3" s="784"/>
      <c r="N3" s="784"/>
      <c r="O3" s="784"/>
      <c r="P3" s="785"/>
    </row>
    <row r="4" spans="1:23">
      <c r="A4" s="8" t="s">
        <v>81</v>
      </c>
      <c r="B4" s="10"/>
      <c r="C4" s="10"/>
      <c r="D4" s="10"/>
      <c r="E4" s="10"/>
      <c r="F4" s="10"/>
      <c r="G4" s="10"/>
      <c r="H4" s="10"/>
      <c r="I4" s="10"/>
      <c r="J4" s="10"/>
      <c r="K4" s="10"/>
      <c r="L4" s="10"/>
      <c r="M4" s="10"/>
      <c r="N4" s="10"/>
      <c r="O4" s="10"/>
      <c r="P4" s="10"/>
    </row>
    <row r="5" spans="1:23">
      <c r="A5" s="456" t="s">
        <v>82</v>
      </c>
      <c r="B5" s="457" t="s">
        <v>83</v>
      </c>
      <c r="C5" s="457" t="s">
        <v>84</v>
      </c>
      <c r="D5" s="457" t="s">
        <v>85</v>
      </c>
      <c r="E5" s="457" t="s">
        <v>86</v>
      </c>
      <c r="F5" s="457" t="s">
        <v>87</v>
      </c>
      <c r="G5" s="457" t="s">
        <v>88</v>
      </c>
      <c r="H5" s="457" t="s">
        <v>89</v>
      </c>
      <c r="I5" s="457" t="s">
        <v>90</v>
      </c>
      <c r="J5" s="457" t="s">
        <v>91</v>
      </c>
      <c r="K5" s="457" t="s">
        <v>92</v>
      </c>
      <c r="L5" s="457" t="s">
        <v>93</v>
      </c>
      <c r="M5" s="457" t="s">
        <v>94</v>
      </c>
      <c r="N5" s="457" t="s">
        <v>95</v>
      </c>
      <c r="O5" s="457" t="s">
        <v>96</v>
      </c>
      <c r="P5" s="259" t="s">
        <v>4</v>
      </c>
      <c r="Q5" s="585" t="str">
        <f>A20</f>
        <v>Comentar</v>
      </c>
      <c r="R5" s="585" t="str">
        <f>A23</f>
        <v xml:space="preserve">Cambiar estado </v>
      </c>
      <c r="S5" s="585" t="str">
        <f>A26</f>
        <v>Abrir</v>
      </c>
      <c r="T5" s="585" t="str">
        <f>A27</f>
        <v xml:space="preserve">Eliminar
</v>
      </c>
      <c r="U5" s="548" t="str">
        <f>A31</f>
        <v>ObtenerEstadoReal</v>
      </c>
    </row>
    <row r="6" spans="1:23" ht="26.1">
      <c r="A6" s="107" t="s">
        <v>74</v>
      </c>
      <c r="B6" s="69" t="s">
        <v>97</v>
      </c>
      <c r="C6" s="69">
        <v>36</v>
      </c>
      <c r="D6" s="69">
        <v>36</v>
      </c>
      <c r="E6" s="69"/>
      <c r="F6" s="69"/>
      <c r="G6" s="69"/>
      <c r="H6" s="69" t="s">
        <v>98</v>
      </c>
      <c r="I6" s="70"/>
      <c r="J6" s="70" t="s">
        <v>166</v>
      </c>
      <c r="K6" s="69" t="s">
        <v>100</v>
      </c>
      <c r="L6" s="69" t="s">
        <v>101</v>
      </c>
      <c r="M6" s="69" t="s">
        <v>100</v>
      </c>
      <c r="N6" s="69" t="s">
        <v>101</v>
      </c>
      <c r="O6" s="69" t="s">
        <v>100</v>
      </c>
      <c r="P6" s="70" t="s">
        <v>277</v>
      </c>
      <c r="Q6" s="586" t="s">
        <v>103</v>
      </c>
      <c r="R6" s="586" t="s">
        <v>103</v>
      </c>
      <c r="S6" s="586" t="s">
        <v>104</v>
      </c>
      <c r="T6" s="587" t="s">
        <v>103</v>
      </c>
      <c r="U6" s="75" t="s">
        <v>105</v>
      </c>
      <c r="V6" s="4"/>
      <c r="W6" s="4"/>
    </row>
    <row r="7" spans="1:23" ht="26.1">
      <c r="A7" s="107" t="s">
        <v>46</v>
      </c>
      <c r="B7" s="538" t="s">
        <v>46</v>
      </c>
      <c r="C7" s="69"/>
      <c r="D7" s="69"/>
      <c r="E7" s="69"/>
      <c r="F7" s="69"/>
      <c r="G7" s="69"/>
      <c r="H7" s="69"/>
      <c r="I7" s="69"/>
      <c r="J7" s="68"/>
      <c r="K7" s="69" t="s">
        <v>101</v>
      </c>
      <c r="L7" s="69" t="s">
        <v>101</v>
      </c>
      <c r="M7" s="69" t="s">
        <v>100</v>
      </c>
      <c r="N7" s="69" t="s">
        <v>101</v>
      </c>
      <c r="O7" s="69" t="s">
        <v>101</v>
      </c>
      <c r="P7" s="70" t="s">
        <v>332</v>
      </c>
      <c r="Q7" s="586" t="s">
        <v>103</v>
      </c>
      <c r="R7" s="586" t="s">
        <v>105</v>
      </c>
      <c r="S7" s="586" t="s">
        <v>333</v>
      </c>
      <c r="T7" s="486" t="s">
        <v>105</v>
      </c>
      <c r="U7" s="75" t="s">
        <v>105</v>
      </c>
    </row>
    <row r="8" spans="1:23" ht="26.1">
      <c r="A8" s="107" t="s">
        <v>322</v>
      </c>
      <c r="B8" s="538" t="s">
        <v>16</v>
      </c>
      <c r="C8" s="69"/>
      <c r="D8" s="69"/>
      <c r="E8" s="69"/>
      <c r="F8" s="69"/>
      <c r="G8" s="69"/>
      <c r="H8" s="69"/>
      <c r="I8" s="69"/>
      <c r="J8" s="112"/>
      <c r="K8" s="69" t="s">
        <v>101</v>
      </c>
      <c r="L8" s="69" t="s">
        <v>101</v>
      </c>
      <c r="M8" s="69" t="s">
        <v>100</v>
      </c>
      <c r="N8" s="69" t="s">
        <v>101</v>
      </c>
      <c r="O8" s="69" t="s">
        <v>101</v>
      </c>
      <c r="P8" s="70" t="s">
        <v>334</v>
      </c>
      <c r="Q8" s="586" t="s">
        <v>103</v>
      </c>
      <c r="R8" s="586" t="s">
        <v>105</v>
      </c>
      <c r="S8" s="586" t="s">
        <v>335</v>
      </c>
      <c r="T8" s="486" t="s">
        <v>105</v>
      </c>
      <c r="U8" s="110" t="s">
        <v>105</v>
      </c>
    </row>
    <row r="9" spans="1:23" ht="26.1">
      <c r="A9" s="107" t="s">
        <v>323</v>
      </c>
      <c r="B9" s="69" t="s">
        <v>209</v>
      </c>
      <c r="C9" s="69">
        <v>1</v>
      </c>
      <c r="D9" s="69">
        <v>150</v>
      </c>
      <c r="E9" s="69"/>
      <c r="F9" s="69"/>
      <c r="G9" s="69"/>
      <c r="H9" s="69" t="s">
        <v>279</v>
      </c>
      <c r="I9" s="69"/>
      <c r="J9" s="112" t="s">
        <v>280</v>
      </c>
      <c r="K9" s="69" t="s">
        <v>101</v>
      </c>
      <c r="L9" s="69" t="s">
        <v>101</v>
      </c>
      <c r="M9" s="69" t="s">
        <v>100</v>
      </c>
      <c r="N9" s="69" t="s">
        <v>101</v>
      </c>
      <c r="O9" s="69" t="s">
        <v>101</v>
      </c>
      <c r="P9" s="70" t="s">
        <v>336</v>
      </c>
      <c r="Q9" s="586" t="s">
        <v>103</v>
      </c>
      <c r="R9" s="586" t="s">
        <v>105</v>
      </c>
      <c r="S9" s="586" t="s">
        <v>218</v>
      </c>
      <c r="T9" s="486" t="s">
        <v>105</v>
      </c>
      <c r="U9" s="75" t="s">
        <v>105</v>
      </c>
    </row>
    <row r="10" spans="1:23" ht="26.1">
      <c r="A10" s="107" t="s">
        <v>214</v>
      </c>
      <c r="B10" s="69" t="s">
        <v>337</v>
      </c>
      <c r="C10" s="69"/>
      <c r="D10" s="69"/>
      <c r="E10" s="69"/>
      <c r="F10" s="69"/>
      <c r="G10" s="69"/>
      <c r="H10" s="70" t="s">
        <v>338</v>
      </c>
      <c r="I10" s="70" t="s">
        <v>339</v>
      </c>
      <c r="J10" s="68" t="s">
        <v>280</v>
      </c>
      <c r="K10" s="70" t="s">
        <v>340</v>
      </c>
      <c r="L10" s="70" t="s">
        <v>101</v>
      </c>
      <c r="M10" s="70" t="s">
        <v>100</v>
      </c>
      <c r="N10" s="70" t="s">
        <v>101</v>
      </c>
      <c r="O10" s="70" t="s">
        <v>101</v>
      </c>
      <c r="P10" s="70" t="s">
        <v>341</v>
      </c>
      <c r="Q10" s="586" t="s">
        <v>103</v>
      </c>
      <c r="R10" s="586" t="s">
        <v>105</v>
      </c>
      <c r="S10" s="586" t="s">
        <v>104</v>
      </c>
      <c r="T10" s="587" t="s">
        <v>103</v>
      </c>
      <c r="U10" s="75" t="s">
        <v>105</v>
      </c>
    </row>
    <row r="11" spans="1:23" ht="26.1">
      <c r="A11" s="107" t="s">
        <v>18</v>
      </c>
      <c r="B11" s="538" t="s">
        <v>18</v>
      </c>
      <c r="C11" s="69"/>
      <c r="D11" s="69"/>
      <c r="E11" s="69"/>
      <c r="F11" s="69"/>
      <c r="G11" s="69"/>
      <c r="H11" s="69"/>
      <c r="I11" s="69"/>
      <c r="J11" s="112"/>
      <c r="K11" s="69" t="s">
        <v>101</v>
      </c>
      <c r="L11" s="69" t="s">
        <v>101</v>
      </c>
      <c r="M11" s="69" t="s">
        <v>100</v>
      </c>
      <c r="N11" s="69" t="s">
        <v>101</v>
      </c>
      <c r="O11" s="69" t="s">
        <v>101</v>
      </c>
      <c r="P11" s="70" t="s">
        <v>342</v>
      </c>
      <c r="Q11" s="586" t="s">
        <v>103</v>
      </c>
      <c r="R11" s="586" t="s">
        <v>103</v>
      </c>
      <c r="S11" s="586" t="s">
        <v>343</v>
      </c>
      <c r="T11" s="486" t="s">
        <v>105</v>
      </c>
      <c r="U11" s="75" t="s">
        <v>105</v>
      </c>
    </row>
    <row r="12" spans="1:23" ht="39">
      <c r="A12" s="108" t="s">
        <v>324</v>
      </c>
      <c r="B12" s="588" t="s">
        <v>42</v>
      </c>
      <c r="C12" s="109"/>
      <c r="D12" s="109"/>
      <c r="E12" s="109"/>
      <c r="F12" s="109"/>
      <c r="G12" s="109"/>
      <c r="H12" s="109"/>
      <c r="I12" s="109"/>
      <c r="J12" s="458"/>
      <c r="K12" s="109" t="s">
        <v>101</v>
      </c>
      <c r="L12" s="109" t="s">
        <v>101</v>
      </c>
      <c r="M12" s="109" t="s">
        <v>100</v>
      </c>
      <c r="N12" s="109" t="s">
        <v>101</v>
      </c>
      <c r="O12" s="109" t="s">
        <v>101</v>
      </c>
      <c r="P12" s="115" t="s">
        <v>344</v>
      </c>
      <c r="Q12" s="589" t="s">
        <v>103</v>
      </c>
      <c r="R12" s="589" t="s">
        <v>105</v>
      </c>
      <c r="S12" s="589" t="s">
        <v>218</v>
      </c>
      <c r="T12" s="487" t="s">
        <v>105</v>
      </c>
      <c r="U12" s="110" t="s">
        <v>105</v>
      </c>
    </row>
    <row r="13" spans="1:23">
      <c r="A13" s="4"/>
      <c r="B13" s="4"/>
      <c r="C13" s="4"/>
      <c r="D13" s="4"/>
      <c r="E13" s="4"/>
      <c r="F13" s="4"/>
      <c r="G13" s="4"/>
      <c r="H13" s="4"/>
      <c r="I13" s="4"/>
      <c r="J13" s="4"/>
      <c r="K13" s="4"/>
      <c r="L13" s="4"/>
      <c r="M13" s="4"/>
      <c r="N13" s="4"/>
      <c r="O13" s="4"/>
      <c r="P13" s="4"/>
    </row>
    <row r="14" spans="1:23">
      <c r="A14" s="788" t="s">
        <v>112</v>
      </c>
      <c r="B14" s="789"/>
      <c r="C14" s="789"/>
      <c r="D14" s="790"/>
      <c r="E14" s="4"/>
      <c r="F14" s="4"/>
      <c r="G14" s="4"/>
      <c r="H14" s="4"/>
      <c r="I14" s="4"/>
      <c r="J14" s="4"/>
      <c r="K14" s="4"/>
      <c r="L14" s="4"/>
      <c r="M14" s="4"/>
      <c r="N14" s="4"/>
      <c r="O14" s="4"/>
      <c r="P14" s="4"/>
    </row>
    <row r="15" spans="1:23">
      <c r="A15" s="436" t="s">
        <v>113</v>
      </c>
      <c r="B15" s="435" t="s">
        <v>4</v>
      </c>
      <c r="C15" s="786" t="s">
        <v>114</v>
      </c>
      <c r="D15" s="787"/>
      <c r="E15" s="4"/>
      <c r="F15" s="4"/>
      <c r="G15" s="4"/>
      <c r="H15" s="4"/>
      <c r="I15" s="4"/>
      <c r="J15" s="4"/>
      <c r="K15" s="4"/>
      <c r="L15" s="4"/>
      <c r="M15" s="4"/>
      <c r="N15" s="4"/>
      <c r="O15" s="4"/>
      <c r="P15" s="4"/>
    </row>
    <row r="16" spans="1:23" ht="58.5" customHeight="1">
      <c r="A16" s="390" t="s">
        <v>345</v>
      </c>
      <c r="B16" s="590" t="s">
        <v>346</v>
      </c>
      <c r="C16" s="437" t="s">
        <v>347</v>
      </c>
      <c r="D16" s="445" t="s">
        <v>214</v>
      </c>
      <c r="E16" s="4"/>
      <c r="F16" s="4"/>
      <c r="G16" s="4"/>
      <c r="H16" s="4"/>
      <c r="I16" s="4"/>
      <c r="J16" s="4"/>
      <c r="K16" s="4"/>
      <c r="L16" s="4"/>
      <c r="M16" s="4"/>
      <c r="N16" s="4"/>
      <c r="O16" s="4"/>
      <c r="P16" s="4"/>
    </row>
    <row r="18" spans="1:29" ht="15" customHeight="1">
      <c r="A18" s="752" t="s">
        <v>117</v>
      </c>
      <c r="B18" s="753"/>
      <c r="C18" s="753" t="s">
        <v>4</v>
      </c>
      <c r="D18" s="753"/>
      <c r="E18" s="753"/>
      <c r="F18" s="753"/>
      <c r="G18" s="753" t="s">
        <v>118</v>
      </c>
      <c r="H18" s="753"/>
      <c r="I18" s="753"/>
      <c r="J18" s="753" t="s">
        <v>119</v>
      </c>
      <c r="K18" s="753"/>
      <c r="L18" s="753"/>
      <c r="M18" s="753"/>
      <c r="N18" s="753"/>
      <c r="O18" s="753" t="s">
        <v>120</v>
      </c>
      <c r="P18" s="753"/>
      <c r="Q18" s="753" t="s">
        <v>121</v>
      </c>
      <c r="R18" s="764"/>
    </row>
    <row r="19" spans="1:29" ht="15" customHeight="1">
      <c r="A19" s="754"/>
      <c r="B19" s="755"/>
      <c r="C19" s="755"/>
      <c r="D19" s="755"/>
      <c r="E19" s="755"/>
      <c r="F19" s="755"/>
      <c r="G19" s="231" t="s">
        <v>122</v>
      </c>
      <c r="H19" s="231" t="s">
        <v>123</v>
      </c>
      <c r="I19" s="231" t="s">
        <v>4</v>
      </c>
      <c r="J19" s="231" t="s">
        <v>83</v>
      </c>
      <c r="K19" s="755" t="s">
        <v>4</v>
      </c>
      <c r="L19" s="755"/>
      <c r="M19" s="755"/>
      <c r="N19" s="755"/>
      <c r="O19" s="231" t="s">
        <v>124</v>
      </c>
      <c r="P19" s="231" t="s">
        <v>4</v>
      </c>
      <c r="Q19" s="231" t="s">
        <v>125</v>
      </c>
      <c r="R19" s="245" t="s">
        <v>126</v>
      </c>
    </row>
    <row r="20" spans="1:29" ht="45" customHeight="1">
      <c r="A20" s="791" t="s">
        <v>348</v>
      </c>
      <c r="B20" s="777"/>
      <c r="C20" s="777" t="s">
        <v>349</v>
      </c>
      <c r="D20" s="777"/>
      <c r="E20" s="777"/>
      <c r="F20" s="777"/>
      <c r="G20" s="777" t="s">
        <v>350</v>
      </c>
      <c r="H20" s="766" t="str">
        <f>'Objetos de Dominio'!$B$23</f>
        <v>Reacción</v>
      </c>
      <c r="I20" s="778" t="s">
        <v>351</v>
      </c>
      <c r="J20" s="777"/>
      <c r="K20" s="777"/>
      <c r="L20" s="777"/>
      <c r="M20" s="777"/>
      <c r="N20" s="777"/>
      <c r="O20" s="315">
        <v>1</v>
      </c>
      <c r="P20" s="317" t="s">
        <v>352</v>
      </c>
      <c r="Q20" s="317" t="s">
        <v>353</v>
      </c>
      <c r="R20" s="318" t="s">
        <v>354</v>
      </c>
    </row>
    <row r="21" spans="1:29" ht="46.5" customHeight="1">
      <c r="A21" s="791"/>
      <c r="B21" s="777"/>
      <c r="C21" s="777"/>
      <c r="D21" s="777"/>
      <c r="E21" s="777"/>
      <c r="F21" s="777"/>
      <c r="G21" s="777"/>
      <c r="H21" s="766"/>
      <c r="I21" s="778"/>
      <c r="J21" s="777"/>
      <c r="K21" s="777"/>
      <c r="L21" s="777"/>
      <c r="M21" s="777"/>
      <c r="N21" s="777"/>
      <c r="O21" s="315">
        <v>2</v>
      </c>
      <c r="P21" s="317" t="s">
        <v>346</v>
      </c>
      <c r="Q21" s="317" t="s">
        <v>355</v>
      </c>
      <c r="R21" s="318" t="s">
        <v>136</v>
      </c>
    </row>
    <row r="22" spans="1:29" ht="72.599999999999994">
      <c r="A22" s="791"/>
      <c r="B22" s="777"/>
      <c r="C22" s="777"/>
      <c r="D22" s="777"/>
      <c r="E22" s="777"/>
      <c r="F22" s="777"/>
      <c r="G22" s="777"/>
      <c r="H22" s="766"/>
      <c r="I22" s="778"/>
      <c r="J22" s="777"/>
      <c r="K22" s="777"/>
      <c r="L22" s="777"/>
      <c r="M22" s="777"/>
      <c r="N22" s="777"/>
      <c r="O22" s="315">
        <v>3</v>
      </c>
      <c r="P22" s="317" t="s">
        <v>356</v>
      </c>
      <c r="Q22" s="317" t="s">
        <v>138</v>
      </c>
      <c r="R22" s="318" t="s">
        <v>136</v>
      </c>
    </row>
    <row r="23" spans="1:29" ht="72.599999999999994">
      <c r="A23" s="744" t="s">
        <v>139</v>
      </c>
      <c r="B23" s="745"/>
      <c r="C23" s="777" t="s">
        <v>357</v>
      </c>
      <c r="D23" s="777"/>
      <c r="E23" s="777"/>
      <c r="F23" s="777"/>
      <c r="G23" s="777" t="s">
        <v>358</v>
      </c>
      <c r="H23" s="766" t="str">
        <f>'Objetos de Dominio'!$B$23</f>
        <v>Reacción</v>
      </c>
      <c r="I23" s="778" t="s">
        <v>359</v>
      </c>
      <c r="J23" s="776" t="s">
        <v>142</v>
      </c>
      <c r="K23" s="776" t="s">
        <v>142</v>
      </c>
      <c r="L23" s="776"/>
      <c r="M23" s="776"/>
      <c r="N23" s="776"/>
      <c r="O23" s="315">
        <v>9</v>
      </c>
      <c r="P23" s="317" t="s">
        <v>360</v>
      </c>
      <c r="Q23" s="317" t="s">
        <v>138</v>
      </c>
      <c r="R23" s="318" t="s">
        <v>136</v>
      </c>
    </row>
    <row r="24" spans="1:29" ht="43.5">
      <c r="A24" s="744"/>
      <c r="B24" s="745"/>
      <c r="C24" s="777"/>
      <c r="D24" s="777"/>
      <c r="E24" s="777"/>
      <c r="F24" s="777"/>
      <c r="G24" s="777"/>
      <c r="H24" s="766"/>
      <c r="I24" s="778"/>
      <c r="J24" s="776"/>
      <c r="K24" s="776"/>
      <c r="L24" s="776"/>
      <c r="M24" s="776"/>
      <c r="N24" s="776"/>
      <c r="O24" s="315">
        <v>10</v>
      </c>
      <c r="P24" s="317" t="s">
        <v>361</v>
      </c>
      <c r="Q24" s="317" t="s">
        <v>362</v>
      </c>
      <c r="R24" s="318" t="s">
        <v>136</v>
      </c>
    </row>
    <row r="25" spans="1:29" ht="45" customHeight="1">
      <c r="A25" s="744"/>
      <c r="B25" s="745"/>
      <c r="C25" s="777"/>
      <c r="D25" s="777"/>
      <c r="E25" s="777"/>
      <c r="F25" s="777"/>
      <c r="G25" s="777"/>
      <c r="H25" s="766"/>
      <c r="I25" s="778"/>
      <c r="J25" s="776"/>
      <c r="K25" s="776"/>
      <c r="L25" s="776"/>
      <c r="M25" s="776"/>
      <c r="N25" s="776"/>
      <c r="O25" s="315">
        <v>11</v>
      </c>
      <c r="P25" s="317" t="s">
        <v>363</v>
      </c>
      <c r="Q25" s="317" t="s">
        <v>364</v>
      </c>
      <c r="R25" s="318" t="s">
        <v>136</v>
      </c>
    </row>
    <row r="26" spans="1:29" ht="76.5" customHeight="1">
      <c r="A26" s="744" t="s">
        <v>261</v>
      </c>
      <c r="B26" s="745"/>
      <c r="C26" s="777" t="s">
        <v>365</v>
      </c>
      <c r="D26" s="777"/>
      <c r="E26" s="777"/>
      <c r="F26" s="777"/>
      <c r="G26" s="315" t="s">
        <v>358</v>
      </c>
      <c r="H26" s="243" t="str">
        <f>'Objetos de Dominio'!$B$23</f>
        <v>Reacción</v>
      </c>
      <c r="I26" s="316" t="s">
        <v>366</v>
      </c>
      <c r="J26" s="243" t="s">
        <v>367</v>
      </c>
      <c r="K26" s="776" t="s">
        <v>368</v>
      </c>
      <c r="L26" s="776"/>
      <c r="M26" s="776"/>
      <c r="N26" s="776"/>
      <c r="O26" s="317" t="s">
        <v>142</v>
      </c>
      <c r="P26" s="317" t="s">
        <v>142</v>
      </c>
      <c r="Q26" s="317" t="s">
        <v>142</v>
      </c>
      <c r="R26" s="318" t="s">
        <v>142</v>
      </c>
    </row>
    <row r="27" spans="1:29" ht="77.25" customHeight="1">
      <c r="A27" s="744" t="s">
        <v>369</v>
      </c>
      <c r="B27" s="745"/>
      <c r="C27" s="745" t="s">
        <v>370</v>
      </c>
      <c r="D27" s="745"/>
      <c r="E27" s="745"/>
      <c r="F27" s="745"/>
      <c r="G27" s="792" t="s">
        <v>371</v>
      </c>
      <c r="H27" s="745" t="s">
        <v>97</v>
      </c>
      <c r="I27" s="745" t="s">
        <v>372</v>
      </c>
      <c r="J27" s="745"/>
      <c r="K27" s="745"/>
      <c r="L27" s="745"/>
      <c r="M27" s="745"/>
      <c r="N27" s="745"/>
      <c r="O27" s="230">
        <v>12</v>
      </c>
      <c r="P27" s="244" t="s">
        <v>373</v>
      </c>
      <c r="Q27" s="244" t="s">
        <v>138</v>
      </c>
      <c r="R27" s="318" t="s">
        <v>136</v>
      </c>
    </row>
    <row r="28" spans="1:29" ht="43.5">
      <c r="A28" s="744"/>
      <c r="B28" s="745"/>
      <c r="C28" s="745"/>
      <c r="D28" s="745"/>
      <c r="E28" s="745"/>
      <c r="F28" s="745"/>
      <c r="G28" s="745"/>
      <c r="H28" s="745"/>
      <c r="I28" s="745"/>
      <c r="J28" s="745"/>
      <c r="K28" s="745"/>
      <c r="L28" s="745"/>
      <c r="M28" s="745"/>
      <c r="N28" s="745"/>
      <c r="O28" s="230">
        <v>13</v>
      </c>
      <c r="P28" s="244" t="s">
        <v>361</v>
      </c>
      <c r="Q28" s="244" t="s">
        <v>317</v>
      </c>
      <c r="R28" s="318" t="s">
        <v>136</v>
      </c>
    </row>
    <row r="29" spans="1:29" ht="43.5">
      <c r="A29" s="744"/>
      <c r="B29" s="745"/>
      <c r="C29" s="745"/>
      <c r="D29" s="745"/>
      <c r="E29" s="745"/>
      <c r="F29" s="745"/>
      <c r="G29" s="745"/>
      <c r="H29" s="745"/>
      <c r="I29" s="745"/>
      <c r="J29" s="745"/>
      <c r="K29" s="745"/>
      <c r="L29" s="745"/>
      <c r="M29" s="745"/>
      <c r="N29" s="745"/>
      <c r="O29" s="230">
        <v>14</v>
      </c>
      <c r="P29" s="244" t="s">
        <v>374</v>
      </c>
      <c r="Q29" s="244" t="s">
        <v>375</v>
      </c>
      <c r="R29" s="318" t="s">
        <v>136</v>
      </c>
    </row>
    <row r="30" spans="1:29" ht="43.5">
      <c r="A30" s="744"/>
      <c r="B30" s="745"/>
      <c r="C30" s="745"/>
      <c r="D30" s="745"/>
      <c r="E30" s="745"/>
      <c r="F30" s="745"/>
      <c r="G30" s="745"/>
      <c r="H30" s="745"/>
      <c r="I30" s="745"/>
      <c r="J30" s="745"/>
      <c r="K30" s="745"/>
      <c r="L30" s="745"/>
      <c r="M30" s="745"/>
      <c r="N30" s="745"/>
      <c r="O30" s="230">
        <v>15</v>
      </c>
      <c r="P30" s="244" t="s">
        <v>376</v>
      </c>
      <c r="Q30" s="244" t="s">
        <v>377</v>
      </c>
      <c r="R30" s="318" t="s">
        <v>136</v>
      </c>
    </row>
    <row r="31" spans="1:29" ht="43.5" customHeight="1">
      <c r="A31" s="758" t="s">
        <v>196</v>
      </c>
      <c r="B31" s="759"/>
      <c r="C31" s="760" t="s">
        <v>378</v>
      </c>
      <c r="D31" s="760"/>
      <c r="E31" s="760"/>
      <c r="F31" s="760"/>
      <c r="G31" s="478"/>
      <c r="H31" s="327"/>
      <c r="I31" s="367"/>
      <c r="J31" s="327" t="s">
        <v>18</v>
      </c>
      <c r="K31" s="761" t="s">
        <v>379</v>
      </c>
      <c r="L31" s="761"/>
      <c r="M31" s="761"/>
      <c r="N31" s="761"/>
      <c r="O31" s="271" t="s">
        <v>142</v>
      </c>
      <c r="P31" s="271" t="s">
        <v>142</v>
      </c>
      <c r="Q31" s="271" t="s">
        <v>142</v>
      </c>
      <c r="R31" s="249" t="s">
        <v>142</v>
      </c>
      <c r="S31" s="12"/>
      <c r="T31" s="12"/>
      <c r="U31" s="12"/>
      <c r="V31" s="12"/>
      <c r="W31" s="12"/>
      <c r="X31" s="12"/>
      <c r="Y31" s="12"/>
      <c r="Z31" s="12"/>
      <c r="AA31" s="12"/>
      <c r="AB31" s="12"/>
      <c r="AC31" s="12"/>
    </row>
  </sheetData>
  <mergeCells count="38">
    <mergeCell ref="K31:N31"/>
    <mergeCell ref="I27:I30"/>
    <mergeCell ref="J27:J30"/>
    <mergeCell ref="K27:N30"/>
    <mergeCell ref="A27:B30"/>
    <mergeCell ref="C27:F30"/>
    <mergeCell ref="G27:G30"/>
    <mergeCell ref="H27:H30"/>
    <mergeCell ref="I23:I25"/>
    <mergeCell ref="A31:B31"/>
    <mergeCell ref="C31:F31"/>
    <mergeCell ref="A26:B26"/>
    <mergeCell ref="C26:F26"/>
    <mergeCell ref="Q18:R18"/>
    <mergeCell ref="K19:N19"/>
    <mergeCell ref="A20:B22"/>
    <mergeCell ref="C20:F22"/>
    <mergeCell ref="G20:G22"/>
    <mergeCell ref="H20:H22"/>
    <mergeCell ref="I20:I22"/>
    <mergeCell ref="J20:J22"/>
    <mergeCell ref="K20:N22"/>
    <mergeCell ref="K26:N26"/>
    <mergeCell ref="B2:P2"/>
    <mergeCell ref="B3:P3"/>
    <mergeCell ref="A18:B19"/>
    <mergeCell ref="C18:F19"/>
    <mergeCell ref="G18:I18"/>
    <mergeCell ref="J18:N18"/>
    <mergeCell ref="O18:P18"/>
    <mergeCell ref="C15:D15"/>
    <mergeCell ref="A14:D14"/>
    <mergeCell ref="J23:J25"/>
    <mergeCell ref="K23:N25"/>
    <mergeCell ref="A23:B25"/>
    <mergeCell ref="C23:F25"/>
    <mergeCell ref="G23:G25"/>
    <mergeCell ref="H23:H25"/>
  </mergeCells>
  <hyperlinks>
    <hyperlink ref="A1" location="'Objetos de Dominio'!A1" display="&lt;- Volver al inicio" xr:uid="{DF354298-7ECE-4D74-AA48-6CE22791C8B2}"/>
    <hyperlink ref="A4" location="'Comentario - M'!B1" display="Datos simulados" xr:uid="{C5D1D667-351E-4ED1-AD94-D25FDDD8AA32}"/>
    <hyperlink ref="C16" location="'Participante - E'!A1" display="Autor" xr:uid="{6888CBFD-B5AB-4788-9FA3-6C43D5ECFF71}"/>
    <hyperlink ref="B7" location="'publicación - m'!A1" display="publicación - m!a1" xr:uid="{33122F68-2C8C-441D-A5C2-F9FEF04BE203}"/>
    <hyperlink ref="B12" location="'Participante Grupo - E'!A1" display="Participante Grupo" xr:uid="{86FE7BF8-0238-4948-92FA-DE3D8C22E872}"/>
    <hyperlink ref="B11" location="'Comentario - M'!F2" display="Estado" xr:uid="{38341F0D-9217-40B8-BA7C-1E515AFDA478}"/>
    <hyperlink ref="H20" location="'Escritor - E'!A1" display="='Objetos de Dominio'!$B$2" xr:uid="{60824DEF-56C2-4342-A4BF-54CBB9E23190}"/>
    <hyperlink ref="H20:H22" location="'Objetos de Dominio'!B24" display="='Objetos de Dominio'!$B$24" xr:uid="{9795DEBF-DC90-400A-8143-CDFAB3221D1D}"/>
    <hyperlink ref="J26" location="'Objetos de Dominio'!B8" display="Comentario[]_x000a__x000a_" xr:uid="{D057EEC5-E1FB-4075-8D6B-58FDCF48CF99}"/>
    <hyperlink ref="H26" location="'Objetos de Dominio'!B24" display="='Objetos de Dominio'!$B$8" xr:uid="{A5AC0BC3-D9FA-4752-BC49-59CFDA63B0CA}"/>
    <hyperlink ref="H23" location="'Escritor - E'!A1" display="='Objetos de Dominio'!$B$2" xr:uid="{EED91405-C324-4FA1-9FF9-0D9B790E6B0D}"/>
    <hyperlink ref="H23:H25" location="'Objetos de Dominio'!B24" display="='Objetos de Dominio'!$B$8" xr:uid="{673E5A43-2AF1-402C-B689-8B48EBCD44D7}"/>
    <hyperlink ref="Q5" location="'Comentario - E'!A20" display="=A20" xr:uid="{6E208AD8-67F8-4F7A-9A61-7C4CD947A2D9}"/>
    <hyperlink ref="R5" location="'Comentario - E'!A23" display="=A23" xr:uid="{1F04A622-6D55-4FA5-B6AF-388E3AE7699E}"/>
    <hyperlink ref="S5" location="'Comentario - E'!A26" display="=A26" xr:uid="{613553BF-DA49-4CB7-977C-2039072B01A9}"/>
    <hyperlink ref="T5" location="'Comentario - E'!A27" display="=A27" xr:uid="{8B162D2B-DA87-464E-BF5E-63824AF274EF}"/>
    <hyperlink ref="B8" location="'Comentario - M'!A1" display="Comentario" xr:uid="{B2AB5C05-8268-469B-AE6C-F254719E94C2}"/>
    <hyperlink ref="D16" location="'Comentario - E'!A10" display="Fecha" xr:uid="{BB27EBE8-0920-466E-AAEA-A37F74B70F71}"/>
    <hyperlink ref="J31" location="'Administrador Estructura - E'!A1" display="Estado" xr:uid="{7F92C37A-7E03-498F-B8CB-B2E9ED15D01C}"/>
    <hyperlink ref="U5" location="'Comentario - E'!A31" display="=A31" xr:uid="{3610F117-A4C6-47D3-8FD9-4B65A7B66C69}"/>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5F30B-FDC2-4C88-83FC-3EDA324FC79D}">
  <sheetPr>
    <tabColor theme="4" tint="0.79998168889431442"/>
  </sheetPr>
  <dimension ref="A1:I85"/>
  <sheetViews>
    <sheetView topLeftCell="A78" workbookViewId="0">
      <selection activeCell="B87" sqref="B87"/>
    </sheetView>
  </sheetViews>
  <sheetFormatPr defaultColWidth="8.7109375" defaultRowHeight="14.45"/>
  <cols>
    <col min="1" max="1" width="16.28515625" bestFit="1" customWidth="1"/>
    <col min="2" max="2" width="19" style="14" bestFit="1" customWidth="1"/>
    <col min="3" max="3" width="27.42578125" style="14" customWidth="1"/>
    <col min="4" max="4" width="70.7109375" customWidth="1"/>
    <col min="5" max="5" width="19" style="2" bestFit="1" customWidth="1"/>
    <col min="6" max="6" width="16.140625" customWidth="1"/>
    <col min="7" max="7" width="9.140625" bestFit="1" customWidth="1"/>
  </cols>
  <sheetData>
    <row r="1" spans="1:9">
      <c r="A1" s="136" t="s">
        <v>72</v>
      </c>
      <c r="B1" s="793" t="s">
        <v>73</v>
      </c>
      <c r="C1" s="793"/>
    </row>
    <row r="2" spans="1:9">
      <c r="A2" s="136"/>
      <c r="B2" s="173"/>
      <c r="C2" s="173"/>
    </row>
    <row r="3" spans="1:9" s="7" customFormat="1">
      <c r="A3" s="89" t="s">
        <v>74</v>
      </c>
      <c r="B3" s="90" t="s">
        <v>269</v>
      </c>
      <c r="C3" s="90" t="s">
        <v>62</v>
      </c>
      <c r="D3" s="91" t="s">
        <v>4</v>
      </c>
      <c r="E3" s="651" t="s">
        <v>165</v>
      </c>
    </row>
    <row r="4" spans="1:9">
      <c r="A4" s="64">
        <v>1</v>
      </c>
      <c r="B4" s="86" t="s">
        <v>77</v>
      </c>
      <c r="C4" s="158" t="str">
        <f>'Tipo Estado - M'!$C$3</f>
        <v>Organización</v>
      </c>
      <c r="D4" s="87" t="s">
        <v>380</v>
      </c>
      <c r="E4" s="103" t="str">
        <f>B4</f>
        <v>Activo</v>
      </c>
    </row>
    <row r="5" spans="1:9" ht="30" customHeight="1">
      <c r="A5" s="65">
        <v>2</v>
      </c>
      <c r="B5" s="92" t="s">
        <v>290</v>
      </c>
      <c r="C5" s="161" t="str">
        <f>'Tipo Estado - M'!$C$3</f>
        <v>Organización</v>
      </c>
      <c r="D5" s="93" t="s">
        <v>381</v>
      </c>
      <c r="E5" s="106" t="str">
        <f>B5</f>
        <v>Inactivo</v>
      </c>
    </row>
    <row r="6" spans="1:9">
      <c r="B6"/>
      <c r="C6"/>
      <c r="E6"/>
      <c r="I6" s="652" t="s">
        <v>382</v>
      </c>
    </row>
    <row r="7" spans="1:9" ht="43.5">
      <c r="A7" s="94">
        <v>3</v>
      </c>
      <c r="B7" s="95" t="s">
        <v>77</v>
      </c>
      <c r="C7" s="468" t="str">
        <f>'Tipo Estado - M'!$C$4</f>
        <v>Estructura</v>
      </c>
      <c r="D7" s="96" t="s">
        <v>383</v>
      </c>
      <c r="E7" s="470" t="str">
        <f>B7</f>
        <v>Activo</v>
      </c>
      <c r="I7" s="652" t="s">
        <v>384</v>
      </c>
    </row>
    <row r="8" spans="1:9" ht="43.5">
      <c r="A8" s="65">
        <v>4</v>
      </c>
      <c r="B8" s="92" t="s">
        <v>290</v>
      </c>
      <c r="C8" s="161" t="str">
        <f>'Tipo Estado - M'!$C$4</f>
        <v>Estructura</v>
      </c>
      <c r="D8" s="97" t="s">
        <v>385</v>
      </c>
      <c r="E8" s="106" t="str">
        <f>B8</f>
        <v>Inactivo</v>
      </c>
      <c r="I8" s="652" t="s">
        <v>386</v>
      </c>
    </row>
    <row r="9" spans="1:9">
      <c r="B9"/>
      <c r="C9"/>
      <c r="E9"/>
      <c r="I9" s="652" t="s">
        <v>387</v>
      </c>
    </row>
    <row r="10" spans="1:9" ht="29.1">
      <c r="A10" s="94">
        <v>5</v>
      </c>
      <c r="B10" s="95" t="s">
        <v>77</v>
      </c>
      <c r="C10" s="468" t="str">
        <f>'Tipo Estado - M'!$C$5</f>
        <v>Grupo</v>
      </c>
      <c r="D10" s="96" t="s">
        <v>388</v>
      </c>
      <c r="E10" s="470" t="str">
        <f>B10</f>
        <v>Activo</v>
      </c>
    </row>
    <row r="11" spans="1:9" ht="43.5">
      <c r="A11" s="65">
        <v>6</v>
      </c>
      <c r="B11" s="92" t="s">
        <v>290</v>
      </c>
      <c r="C11" s="161" t="str">
        <f>'Tipo Estado - M'!$C$5</f>
        <v>Grupo</v>
      </c>
      <c r="D11" s="97" t="s">
        <v>389</v>
      </c>
      <c r="E11" s="106" t="str">
        <f>B11</f>
        <v>Inactivo</v>
      </c>
    </row>
    <row r="12" spans="1:9">
      <c r="B12"/>
      <c r="C12"/>
      <c r="E12"/>
    </row>
    <row r="13" spans="1:9" ht="29.1">
      <c r="A13" s="94">
        <v>7</v>
      </c>
      <c r="B13" s="95" t="s">
        <v>77</v>
      </c>
      <c r="C13" s="468" t="str">
        <f>'Tipo Estado - M'!$C$6</f>
        <v>Chat</v>
      </c>
      <c r="D13" s="96" t="s">
        <v>390</v>
      </c>
      <c r="E13" s="470" t="str">
        <f>B13</f>
        <v>Activo</v>
      </c>
    </row>
    <row r="14" spans="1:9" ht="29.1">
      <c r="A14" s="65">
        <v>8</v>
      </c>
      <c r="B14" s="92" t="s">
        <v>290</v>
      </c>
      <c r="C14" s="161" t="str">
        <f>'Tipo Estado - M'!$C$6</f>
        <v>Chat</v>
      </c>
      <c r="D14" s="93" t="s">
        <v>391</v>
      </c>
      <c r="E14" s="106" t="str">
        <f>B14</f>
        <v>Inactivo</v>
      </c>
    </row>
    <row r="15" spans="1:9">
      <c r="A15" s="469"/>
      <c r="E15"/>
    </row>
    <row r="16" spans="1:9">
      <c r="B16"/>
      <c r="C16"/>
      <c r="E16"/>
    </row>
    <row r="17" spans="1:5">
      <c r="A17" s="89" t="s">
        <v>74</v>
      </c>
      <c r="B17" s="90" t="s">
        <v>269</v>
      </c>
      <c r="C17" s="54"/>
      <c r="D17" s="113" t="s">
        <v>4</v>
      </c>
      <c r="E17" s="470"/>
    </row>
    <row r="18" spans="1:5">
      <c r="A18" s="64">
        <v>9</v>
      </c>
      <c r="B18" s="86" t="s">
        <v>392</v>
      </c>
      <c r="C18" s="158" t="str">
        <f>'Tipo Estado - M'!$C$7</f>
        <v>Comentario</v>
      </c>
      <c r="D18" s="87" t="s">
        <v>393</v>
      </c>
      <c r="E18" s="103" t="str">
        <f>B18</f>
        <v>Publicado</v>
      </c>
    </row>
    <row r="19" spans="1:5" ht="29.1">
      <c r="A19" s="64">
        <v>10</v>
      </c>
      <c r="B19" s="86" t="s">
        <v>394</v>
      </c>
      <c r="C19" s="158" t="str">
        <f>'Tipo Estado - M'!$C$7</f>
        <v>Comentario</v>
      </c>
      <c r="D19" s="88" t="s">
        <v>395</v>
      </c>
      <c r="E19" s="103" t="str">
        <f>B19</f>
        <v>Suspendido</v>
      </c>
    </row>
    <row r="20" spans="1:5" ht="29.1">
      <c r="A20" s="65">
        <v>11</v>
      </c>
      <c r="B20" s="120" t="s">
        <v>331</v>
      </c>
      <c r="C20" s="161" t="str">
        <f>'Tipo Estado - M'!$C$7</f>
        <v>Comentario</v>
      </c>
      <c r="D20" s="93" t="s">
        <v>396</v>
      </c>
      <c r="E20" s="106" t="str">
        <f>B20</f>
        <v>Eliminado por Autor</v>
      </c>
    </row>
    <row r="21" spans="1:5">
      <c r="E21"/>
    </row>
    <row r="22" spans="1:5" ht="29.1">
      <c r="A22" s="94">
        <v>12</v>
      </c>
      <c r="B22" s="95" t="s">
        <v>397</v>
      </c>
      <c r="C22" s="468" t="str">
        <f>'Tipo Estado - M'!$C$8</f>
        <v>Mensaje</v>
      </c>
      <c r="D22" s="96" t="s">
        <v>398</v>
      </c>
      <c r="E22" s="470" t="str">
        <f>B22</f>
        <v>Enviado</v>
      </c>
    </row>
    <row r="23" spans="1:5" ht="29.1">
      <c r="A23" s="64">
        <v>13</v>
      </c>
      <c r="B23" s="86" t="s">
        <v>394</v>
      </c>
      <c r="C23" s="158" t="str">
        <f>'Tipo Estado - M'!$C$8</f>
        <v>Mensaje</v>
      </c>
      <c r="D23" s="88" t="s">
        <v>399</v>
      </c>
      <c r="E23" s="103" t="str">
        <f>B23</f>
        <v>Suspendido</v>
      </c>
    </row>
    <row r="24" spans="1:5" ht="29.1">
      <c r="A24" s="65">
        <v>14</v>
      </c>
      <c r="B24" s="52" t="s">
        <v>331</v>
      </c>
      <c r="C24" s="161" t="str">
        <f>'Tipo Estado - M'!$C$8</f>
        <v>Mensaje</v>
      </c>
      <c r="D24" s="93" t="s">
        <v>400</v>
      </c>
      <c r="E24" s="106" t="str">
        <f>B24</f>
        <v>Eliminado por Autor</v>
      </c>
    </row>
    <row r="25" spans="1:5">
      <c r="B25"/>
      <c r="C25"/>
      <c r="E25"/>
    </row>
    <row r="26" spans="1:5" ht="29.1">
      <c r="A26" s="94">
        <v>15</v>
      </c>
      <c r="B26" s="95" t="s">
        <v>392</v>
      </c>
      <c r="C26" s="468" t="str">
        <f>'Tipo Estado - M'!$C$9</f>
        <v>Publicación</v>
      </c>
      <c r="D26" s="96" t="s">
        <v>401</v>
      </c>
      <c r="E26" s="470" t="str">
        <f>B26</f>
        <v>Publicado</v>
      </c>
    </row>
    <row r="27" spans="1:5" ht="29.1">
      <c r="A27" s="64">
        <v>16</v>
      </c>
      <c r="B27" s="86" t="s">
        <v>394</v>
      </c>
      <c r="C27" s="158" t="str">
        <f>'Tipo Estado - M'!$C$9</f>
        <v>Publicación</v>
      </c>
      <c r="D27" s="88" t="s">
        <v>399</v>
      </c>
      <c r="E27" s="103" t="str">
        <f>B27</f>
        <v>Suspendido</v>
      </c>
    </row>
    <row r="28" spans="1:5" ht="29.1">
      <c r="A28" s="65">
        <v>17</v>
      </c>
      <c r="B28" s="120" t="s">
        <v>331</v>
      </c>
      <c r="C28" s="161" t="str">
        <f>'Tipo Estado - M'!$C$9</f>
        <v>Publicación</v>
      </c>
      <c r="D28" s="93" t="s">
        <v>400</v>
      </c>
      <c r="E28" s="106" t="str">
        <f>B28</f>
        <v>Eliminado por Autor</v>
      </c>
    </row>
    <row r="29" spans="1:5">
      <c r="B29"/>
      <c r="C29"/>
      <c r="E29"/>
    </row>
    <row r="30" spans="1:5">
      <c r="A30" s="2"/>
      <c r="B30" s="9"/>
      <c r="C30" s="9"/>
      <c r="E30"/>
    </row>
    <row r="31" spans="1:5">
      <c r="A31" s="89" t="s">
        <v>74</v>
      </c>
      <c r="B31" s="90" t="s">
        <v>269</v>
      </c>
      <c r="C31" s="90"/>
      <c r="D31" s="125" t="s">
        <v>4</v>
      </c>
      <c r="E31" s="470"/>
    </row>
    <row r="32" spans="1:5" ht="43.5">
      <c r="A32" s="64">
        <v>18</v>
      </c>
      <c r="B32" s="86" t="s">
        <v>402</v>
      </c>
      <c r="C32" s="158" t="str">
        <f>'Tipo Estado - M'!$C$10</f>
        <v>Evento</v>
      </c>
      <c r="D32" s="88" t="s">
        <v>403</v>
      </c>
      <c r="E32" s="103" t="str">
        <f>B32</f>
        <v>Programado</v>
      </c>
    </row>
    <row r="33" spans="1:5" ht="43.5">
      <c r="A33" s="64">
        <v>19</v>
      </c>
      <c r="B33" s="86" t="s">
        <v>404</v>
      </c>
      <c r="C33" s="158" t="str">
        <f>'Tipo Estado - M'!$C$10</f>
        <v>Evento</v>
      </c>
      <c r="D33" s="88" t="s">
        <v>405</v>
      </c>
      <c r="E33" s="103" t="str">
        <f>B33</f>
        <v>Cancelado</v>
      </c>
    </row>
    <row r="34" spans="1:5" ht="29.1">
      <c r="A34" s="64">
        <v>20</v>
      </c>
      <c r="B34" s="86" t="s">
        <v>406</v>
      </c>
      <c r="C34" s="158" t="str">
        <f>'Tipo Estado - M'!$C$10</f>
        <v>Evento</v>
      </c>
      <c r="D34" s="88" t="s">
        <v>407</v>
      </c>
      <c r="E34" s="103" t="str">
        <f>B34</f>
        <v>Realizado</v>
      </c>
    </row>
    <row r="35" spans="1:5" ht="29.1">
      <c r="A35" s="65">
        <v>21</v>
      </c>
      <c r="B35" s="92" t="s">
        <v>408</v>
      </c>
      <c r="C35" s="161" t="str">
        <f>'Tipo Estado - M'!$C$10</f>
        <v>Evento</v>
      </c>
      <c r="D35" s="93" t="s">
        <v>409</v>
      </c>
      <c r="E35" s="106" t="str">
        <f>B35</f>
        <v>Reprogramado</v>
      </c>
    </row>
    <row r="36" spans="1:5">
      <c r="B36"/>
      <c r="C36"/>
      <c r="E36"/>
    </row>
    <row r="37" spans="1:5">
      <c r="B37"/>
      <c r="C37"/>
      <c r="E37"/>
    </row>
    <row r="38" spans="1:5">
      <c r="A38" s="137" t="s">
        <v>74</v>
      </c>
      <c r="B38" s="117" t="s">
        <v>269</v>
      </c>
      <c r="C38" s="113"/>
      <c r="D38" s="113" t="s">
        <v>4</v>
      </c>
      <c r="E38" s="470"/>
    </row>
    <row r="39" spans="1:5" ht="29.1">
      <c r="A39" s="64">
        <v>22</v>
      </c>
      <c r="B39" s="86" t="s">
        <v>410</v>
      </c>
      <c r="C39" s="158" t="str">
        <f>'Tipo Estado - M'!$C$11</f>
        <v>Historial Lectura</v>
      </c>
      <c r="D39" s="88" t="s">
        <v>411</v>
      </c>
      <c r="E39" s="103" t="str">
        <f>B39</f>
        <v>Entregado</v>
      </c>
    </row>
    <row r="40" spans="1:5" ht="29.1">
      <c r="A40" s="65">
        <v>23</v>
      </c>
      <c r="B40" s="92" t="s">
        <v>412</v>
      </c>
      <c r="C40" s="161" t="str">
        <f>'Tipo Estado - M'!$C$11</f>
        <v>Historial Lectura</v>
      </c>
      <c r="D40" s="93" t="s">
        <v>413</v>
      </c>
      <c r="E40" s="106" t="str">
        <f>B40</f>
        <v>Leído</v>
      </c>
    </row>
    <row r="41" spans="1:5">
      <c r="B41"/>
      <c r="C41"/>
      <c r="E41"/>
    </row>
    <row r="42" spans="1:5">
      <c r="B42"/>
      <c r="C42"/>
      <c r="E42"/>
    </row>
    <row r="43" spans="1:5">
      <c r="A43" s="89" t="s">
        <v>74</v>
      </c>
      <c r="B43" s="90" t="s">
        <v>269</v>
      </c>
      <c r="C43" s="90"/>
      <c r="D43" s="113" t="s">
        <v>414</v>
      </c>
      <c r="E43" s="470" t="str">
        <f>B43</f>
        <v>Nombre</v>
      </c>
    </row>
    <row r="44" spans="1:5" ht="29.1">
      <c r="A44" s="64">
        <v>24</v>
      </c>
      <c r="B44" s="86" t="s">
        <v>415</v>
      </c>
      <c r="C44" s="158" t="str">
        <f>'Tipo Estado - M'!$C$12</f>
        <v>Reporte</v>
      </c>
      <c r="D44" s="88" t="s">
        <v>416</v>
      </c>
      <c r="E44" s="103" t="str">
        <f>B44</f>
        <v>Pendiente</v>
      </c>
    </row>
    <row r="45" spans="1:5" ht="43.5">
      <c r="A45" s="64">
        <v>25</v>
      </c>
      <c r="B45" s="86" t="s">
        <v>417</v>
      </c>
      <c r="C45" s="158" t="str">
        <f>'Tipo Estado - M'!$C$12</f>
        <v>Reporte</v>
      </c>
      <c r="D45" s="88" t="s">
        <v>418</v>
      </c>
      <c r="E45" s="103" t="str">
        <f>B45</f>
        <v>Penalizado</v>
      </c>
    </row>
    <row r="46" spans="1:5" ht="29.1">
      <c r="A46" s="65">
        <v>26</v>
      </c>
      <c r="B46" s="92" t="s">
        <v>419</v>
      </c>
      <c r="C46" s="161" t="str">
        <f>'Tipo Estado - M'!$C$12</f>
        <v>Reporte</v>
      </c>
      <c r="D46" s="93" t="s">
        <v>420</v>
      </c>
      <c r="E46" s="106" t="str">
        <f>B46</f>
        <v>Anulado</v>
      </c>
    </row>
    <row r="47" spans="1:5">
      <c r="B47"/>
      <c r="C47"/>
      <c r="E47"/>
    </row>
    <row r="48" spans="1:5">
      <c r="B48"/>
      <c r="C48"/>
      <c r="E48"/>
    </row>
    <row r="49" spans="1:5">
      <c r="A49" s="89" t="s">
        <v>74</v>
      </c>
      <c r="B49" s="90" t="s">
        <v>269</v>
      </c>
      <c r="C49" s="90"/>
      <c r="D49" s="91" t="s">
        <v>4</v>
      </c>
      <c r="E49" s="470"/>
    </row>
    <row r="50" spans="1:5" s="5" customFormat="1" ht="29.1">
      <c r="A50" s="174">
        <v>27</v>
      </c>
      <c r="B50" s="175" t="s">
        <v>77</v>
      </c>
      <c r="C50" s="158" t="str">
        <f>'Tipo Estado - M'!$C$13</f>
        <v>Administrador Organización</v>
      </c>
      <c r="D50" s="88" t="s">
        <v>421</v>
      </c>
      <c r="E50" s="103" t="str">
        <f>B50</f>
        <v>Activo</v>
      </c>
    </row>
    <row r="51" spans="1:5" ht="29.1">
      <c r="A51" s="64">
        <v>28</v>
      </c>
      <c r="B51" s="86" t="s">
        <v>290</v>
      </c>
      <c r="C51" s="158" t="str">
        <f>'Tipo Estado - M'!$C$13</f>
        <v>Administrador Organización</v>
      </c>
      <c r="D51" s="88" t="s">
        <v>422</v>
      </c>
      <c r="E51" s="103" t="str">
        <f>B51</f>
        <v>Inactivo</v>
      </c>
    </row>
    <row r="52" spans="1:5" ht="29.1">
      <c r="A52" s="65">
        <v>29</v>
      </c>
      <c r="B52" s="92" t="s">
        <v>394</v>
      </c>
      <c r="C52" s="161" t="str">
        <f>'Tipo Estado - M'!$C$13</f>
        <v>Administrador Organización</v>
      </c>
      <c r="D52" s="93" t="s">
        <v>423</v>
      </c>
      <c r="E52" s="106" t="str">
        <f>B52</f>
        <v>Suspendido</v>
      </c>
    </row>
    <row r="53" spans="1:5">
      <c r="B53"/>
      <c r="C53"/>
      <c r="E53"/>
    </row>
    <row r="54" spans="1:5">
      <c r="A54" s="144">
        <v>30</v>
      </c>
      <c r="B54" s="95" t="s">
        <v>77</v>
      </c>
      <c r="C54" s="468" t="str">
        <f>'Tipo Estado - M'!$C$14</f>
        <v>Administrador Estructura</v>
      </c>
      <c r="D54" s="96" t="s">
        <v>424</v>
      </c>
      <c r="E54" s="470" t="str">
        <f>B54</f>
        <v>Activo</v>
      </c>
    </row>
    <row r="55" spans="1:5" ht="29.1">
      <c r="A55" s="145">
        <v>31</v>
      </c>
      <c r="B55" s="86" t="s">
        <v>290</v>
      </c>
      <c r="C55" s="158" t="str">
        <f>'Tipo Estado - M'!$C$14</f>
        <v>Administrador Estructura</v>
      </c>
      <c r="D55" s="88" t="s">
        <v>425</v>
      </c>
      <c r="E55" s="103" t="str">
        <f>B55</f>
        <v>Inactivo</v>
      </c>
    </row>
    <row r="56" spans="1:5" ht="29.1">
      <c r="A56" s="146">
        <v>32</v>
      </c>
      <c r="B56" s="92" t="s">
        <v>394</v>
      </c>
      <c r="C56" s="161" t="str">
        <f>'Tipo Estado - M'!$C$14</f>
        <v>Administrador Estructura</v>
      </c>
      <c r="D56" s="93" t="s">
        <v>426</v>
      </c>
      <c r="E56" s="106" t="str">
        <f>B56</f>
        <v>Suspendido</v>
      </c>
    </row>
    <row r="57" spans="1:5">
      <c r="B57"/>
      <c r="C57"/>
      <c r="E57"/>
    </row>
    <row r="58" spans="1:5">
      <c r="A58" s="144">
        <v>33</v>
      </c>
      <c r="B58" s="95" t="s">
        <v>77</v>
      </c>
      <c r="C58" s="468" t="str">
        <f>'Tipo Estado - M'!$C$15</f>
        <v>Participante</v>
      </c>
      <c r="D58" s="96" t="s">
        <v>427</v>
      </c>
      <c r="E58" s="470" t="str">
        <f>B58</f>
        <v>Activo</v>
      </c>
    </row>
    <row r="59" spans="1:5">
      <c r="A59" s="145">
        <v>34</v>
      </c>
      <c r="B59" s="86" t="s">
        <v>290</v>
      </c>
      <c r="C59" s="158" t="str">
        <f>'Tipo Estado - M'!$C$15</f>
        <v>Participante</v>
      </c>
      <c r="D59" s="88" t="s">
        <v>428</v>
      </c>
      <c r="E59" s="103" t="str">
        <f>B59</f>
        <v>Inactivo</v>
      </c>
    </row>
    <row r="60" spans="1:5" ht="29.1">
      <c r="A60" s="146">
        <v>35</v>
      </c>
      <c r="B60" s="92" t="s">
        <v>394</v>
      </c>
      <c r="C60" s="161" t="str">
        <f>'Tipo Estado - M'!$C$15</f>
        <v>Participante</v>
      </c>
      <c r="D60" s="93" t="s">
        <v>429</v>
      </c>
      <c r="E60" s="106" t="str">
        <f>B60</f>
        <v>Suspendido</v>
      </c>
    </row>
    <row r="61" spans="1:5">
      <c r="B61"/>
      <c r="C61"/>
      <c r="E61"/>
    </row>
    <row r="62" spans="1:5">
      <c r="B62"/>
      <c r="C62"/>
      <c r="E62"/>
    </row>
    <row r="63" spans="1:5">
      <c r="A63" s="137" t="s">
        <v>74</v>
      </c>
      <c r="B63" s="117" t="s">
        <v>269</v>
      </c>
      <c r="C63" s="117"/>
      <c r="D63" s="113" t="s">
        <v>4</v>
      </c>
      <c r="E63" s="470"/>
    </row>
    <row r="64" spans="1:5" ht="29.1">
      <c r="A64" s="64">
        <v>36</v>
      </c>
      <c r="B64" s="86" t="s">
        <v>430</v>
      </c>
      <c r="C64" s="158" t="str">
        <f>'Tipo Estado - M'!$C$16</f>
        <v>Persona</v>
      </c>
      <c r="D64" s="88" t="s">
        <v>411</v>
      </c>
      <c r="E64" s="103" t="str">
        <f>B64</f>
        <v>Accesible</v>
      </c>
    </row>
    <row r="65" spans="1:5" ht="29.1">
      <c r="A65" s="65">
        <v>37</v>
      </c>
      <c r="B65" s="92" t="s">
        <v>431</v>
      </c>
      <c r="C65" s="161" t="str">
        <f>'Tipo Estado - M'!$C$16</f>
        <v>Persona</v>
      </c>
      <c r="D65" s="93" t="s">
        <v>413</v>
      </c>
      <c r="E65" s="106" t="str">
        <f>B65</f>
        <v>Inaccesible</v>
      </c>
    </row>
    <row r="66" spans="1:5">
      <c r="E66"/>
    </row>
    <row r="67" spans="1:5">
      <c r="E67"/>
    </row>
    <row r="68" spans="1:5">
      <c r="A68" s="137" t="s">
        <v>74</v>
      </c>
      <c r="B68" s="117" t="s">
        <v>269</v>
      </c>
      <c r="C68" s="117"/>
      <c r="D68" s="113" t="s">
        <v>4</v>
      </c>
      <c r="E68" s="470"/>
    </row>
    <row r="69" spans="1:5" ht="29.1">
      <c r="A69" s="64">
        <v>38</v>
      </c>
      <c r="B69" s="86" t="s">
        <v>432</v>
      </c>
      <c r="C69" s="158" t="str">
        <f>'Tipo Estado - M'!$C$17</f>
        <v>Agenda</v>
      </c>
      <c r="D69" s="88" t="s">
        <v>433</v>
      </c>
      <c r="E69" s="103" t="str">
        <f>B69</f>
        <v xml:space="preserve">Vigente </v>
      </c>
    </row>
    <row r="70" spans="1:5" ht="29.1">
      <c r="A70" s="65">
        <v>39</v>
      </c>
      <c r="B70" s="92" t="s">
        <v>434</v>
      </c>
      <c r="C70" s="161" t="str">
        <f>'Tipo Estado - M'!$C$17</f>
        <v>Agenda</v>
      </c>
      <c r="D70" s="93" t="s">
        <v>435</v>
      </c>
      <c r="E70" s="106" t="str">
        <f>B70</f>
        <v>Caducada</v>
      </c>
    </row>
    <row r="72" spans="1:5">
      <c r="A72" s="137" t="s">
        <v>74</v>
      </c>
      <c r="B72" s="117" t="s">
        <v>269</v>
      </c>
      <c r="C72" s="117"/>
      <c r="D72" s="113" t="s">
        <v>4</v>
      </c>
      <c r="E72" s="470"/>
    </row>
    <row r="73" spans="1:5" ht="43.5">
      <c r="A73" s="64">
        <v>40</v>
      </c>
      <c r="B73" s="86" t="s">
        <v>436</v>
      </c>
      <c r="C73" s="158" t="str">
        <f>'Tipo Estado - M'!$C$18</f>
        <v>Respuesta Reporte Comentario</v>
      </c>
      <c r="D73" s="88" t="s">
        <v>437</v>
      </c>
      <c r="E73" s="103" t="str">
        <f>B73</f>
        <v>ReporteAceptado</v>
      </c>
    </row>
    <row r="74" spans="1:5" ht="43.5">
      <c r="A74" s="64">
        <v>41</v>
      </c>
      <c r="B74" s="86" t="s">
        <v>438</v>
      </c>
      <c r="C74" s="158" t="str">
        <f>'Tipo Estado - M'!$C$18</f>
        <v>Respuesta Reporte Comentario</v>
      </c>
      <c r="D74" s="88" t="s">
        <v>439</v>
      </c>
      <c r="E74" s="103" t="str">
        <f>B74</f>
        <v>ReporteAnulado</v>
      </c>
    </row>
    <row r="75" spans="1:5" ht="29.1">
      <c r="A75" s="65">
        <v>42</v>
      </c>
      <c r="B75" s="92" t="s">
        <v>440</v>
      </c>
      <c r="C75" s="161" t="str">
        <f>'Tipo Estado - M'!$C$18</f>
        <v>Respuesta Reporte Comentario</v>
      </c>
      <c r="D75" s="93" t="s">
        <v>441</v>
      </c>
      <c r="E75" s="126" t="str">
        <f>B75</f>
        <v>ReportePendiente</v>
      </c>
    </row>
    <row r="77" spans="1:5">
      <c r="A77" s="137" t="s">
        <v>74</v>
      </c>
      <c r="B77" s="117" t="s">
        <v>269</v>
      </c>
      <c r="C77" s="117"/>
      <c r="D77" s="113" t="s">
        <v>4</v>
      </c>
      <c r="E77" s="470"/>
    </row>
    <row r="78" spans="1:5" ht="29.1">
      <c r="A78" s="64">
        <v>43</v>
      </c>
      <c r="B78" s="86" t="s">
        <v>436</v>
      </c>
      <c r="C78" s="158" t="str">
        <f>'Tipo Estado - M'!$C$19</f>
        <v>Respuesta Reporte Mensaje</v>
      </c>
      <c r="D78" s="88" t="s">
        <v>442</v>
      </c>
      <c r="E78" s="103" t="str">
        <f>B78</f>
        <v>ReporteAceptado</v>
      </c>
    </row>
    <row r="79" spans="1:5" ht="29.1">
      <c r="A79" s="64">
        <v>44</v>
      </c>
      <c r="B79" s="86" t="s">
        <v>438</v>
      </c>
      <c r="C79" s="158" t="str">
        <f>'Tipo Estado - M'!$C$19</f>
        <v>Respuesta Reporte Mensaje</v>
      </c>
      <c r="D79" s="88" t="s">
        <v>443</v>
      </c>
      <c r="E79" s="103" t="str">
        <f>B79</f>
        <v>ReporteAnulado</v>
      </c>
    </row>
    <row r="80" spans="1:5" ht="29.1">
      <c r="A80" s="65">
        <v>45</v>
      </c>
      <c r="B80" s="92" t="s">
        <v>440</v>
      </c>
      <c r="C80" s="161" t="str">
        <f>'Tipo Estado - M'!$C$19</f>
        <v>Respuesta Reporte Mensaje</v>
      </c>
      <c r="D80" s="93" t="s">
        <v>444</v>
      </c>
      <c r="E80" s="126" t="str">
        <f>B80</f>
        <v>ReportePendiente</v>
      </c>
    </row>
    <row r="82" spans="1:5">
      <c r="A82" s="137" t="s">
        <v>74</v>
      </c>
      <c r="B82" s="117" t="s">
        <v>269</v>
      </c>
      <c r="C82" s="117"/>
      <c r="D82" s="113" t="s">
        <v>4</v>
      </c>
      <c r="E82" s="470"/>
    </row>
    <row r="83" spans="1:5" ht="43.5">
      <c r="A83" s="64">
        <v>46</v>
      </c>
      <c r="B83" s="86" t="s">
        <v>436</v>
      </c>
      <c r="C83" s="158" t="str">
        <f>'Tipo Estado - M'!$C$20</f>
        <v>Respuesta Reporte Publicacion</v>
      </c>
      <c r="D83" s="88" t="s">
        <v>445</v>
      </c>
      <c r="E83" s="103" t="str">
        <f>B83</f>
        <v>ReporteAceptado</v>
      </c>
    </row>
    <row r="84" spans="1:5" ht="43.5">
      <c r="A84" s="64">
        <v>47</v>
      </c>
      <c r="B84" s="86" t="s">
        <v>438</v>
      </c>
      <c r="C84" s="158" t="str">
        <f>'Tipo Estado - M'!$C$20</f>
        <v>Respuesta Reporte Publicacion</v>
      </c>
      <c r="D84" s="88" t="s">
        <v>446</v>
      </c>
      <c r="E84" s="103" t="str">
        <f>B84</f>
        <v>ReporteAnulado</v>
      </c>
    </row>
    <row r="85" spans="1:5" ht="29.1">
      <c r="A85" s="65">
        <v>48</v>
      </c>
      <c r="B85" s="92" t="s">
        <v>440</v>
      </c>
      <c r="C85" s="161" t="str">
        <f>'Tipo Estado - M'!$C$20</f>
        <v>Respuesta Reporte Publicacion</v>
      </c>
      <c r="D85" s="93" t="s">
        <v>447</v>
      </c>
      <c r="E85" s="126" t="str">
        <f>B85</f>
        <v>ReportePendiente</v>
      </c>
    </row>
  </sheetData>
  <mergeCells count="1">
    <mergeCell ref="B1:C1"/>
  </mergeCells>
  <hyperlinks>
    <hyperlink ref="A1" location="'Objetos de Dominio'!A1" display="&lt;- Volver al inicio" xr:uid="{A7690E89-60E8-49A2-9589-EBEAE7B2E1F4}"/>
    <hyperlink ref="B1:C1" location="'Estados - E'!A4" display="Modelo Enriquecido" xr:uid="{B269B692-42F4-4CA0-8759-1EDCCD3168EB}"/>
    <hyperlink ref="C4:C5" location="'tipo estado - m'!A3" display="='Tipo Estado - M'!$C$3" xr:uid="{AA6C4FF7-FDDE-4166-883B-E08478727C4C}"/>
    <hyperlink ref="C7" location="'tipo estado - m'!A4" display="='Tipo Estado - M'!$C$4" xr:uid="{FBC79011-FC3B-4F9A-8CC0-7451BCAAA682}"/>
    <hyperlink ref="C8" location="'tipo estado - m'!A4" display="='Tipo Estado - M'!$C$4" xr:uid="{DC44E96D-1D93-4090-A3CE-D9BC66D53661}"/>
    <hyperlink ref="C10" location="'Tipo Estado - M'!A5" display="='Tipo Estado - M'!$C$5" xr:uid="{19700828-5EC1-401C-B36F-15E73A312CE5}"/>
    <hyperlink ref="C13" location="'Tipo Estado - M'!A6" display="='Tipo Estado - M'!$C$6" xr:uid="{054809EB-5D6A-41D9-913B-795439BC729C}"/>
    <hyperlink ref="C18" location="'Tipo Estado - M'!A7" display="='Tipo Estado - M'!$C$7" xr:uid="{BA917A18-D89B-4525-AE04-AB3DE069AC8F}"/>
    <hyperlink ref="C22" location="'Tipo Estado - M'!A9" display="='Tipo Estado - M'!$C$9" xr:uid="{3E38C972-B4F7-47DE-B0C0-9CC04B2C5146}"/>
    <hyperlink ref="C26" location="'Tipo Estado - M'!A10" display="='Tipo Estado - M'!$C$4" xr:uid="{FA514347-9710-4B7C-AE3C-EAB630B067A0}"/>
    <hyperlink ref="C32" location="'Tipo Estado - M'!A11" display="='Tipo Estado - M'!$C$11" xr:uid="{FCA481C4-81CA-47DD-91AA-259D24D22198}"/>
    <hyperlink ref="C39" location="'Tipo Estado - M'!A11" display="='Tipo Estado - M'!$C$11" xr:uid="{23BB7B18-0134-447E-AD9E-BE5B9D302C7D}"/>
    <hyperlink ref="C44" location="'Tipo Estado - M'!A12" display="='Tipo Estado - M'!$C$12" xr:uid="{5DC3D8E5-EFA5-4670-8E66-ADE3169B068C}"/>
    <hyperlink ref="C50" location="'Tipo Estado - M'!A13" display="='Tipo Estado - M'!$C$13" xr:uid="{AC2DA189-ECB0-4450-BE04-BB438BEDB609}"/>
    <hyperlink ref="C54" location="'Tipo Estado - M'!A14" display="='Tipo Estado - M'!$C$14" xr:uid="{6E751238-82B3-4F36-8912-174D041D2902}"/>
    <hyperlink ref="C58" location="'Tipo Estado - M'!A15" display="='Tipo Estado - M'!$C$15" xr:uid="{D5D0F86F-E9D8-4C16-85E1-7DA5259D9654}"/>
    <hyperlink ref="C64" location="'tipo estado - m'!A4" display="='Tipo Estado - M'!$C$4" xr:uid="{1A7E1F08-FDD4-4A48-B058-11902BFB566A}"/>
    <hyperlink ref="C69" location="'Tipo Estado - M'!A17" display="='Tipo Estado - M'!$C$17" xr:uid="{5C850024-BA37-480C-BBFF-93395AD6CF03}"/>
    <hyperlink ref="C11" location="'Tipo Estado - M'!A5" display="='Tipo Estado - M'!$C$5" xr:uid="{25DB3D91-A4FE-466C-B2F5-D06C63EF1B49}"/>
    <hyperlink ref="C14" location="'Tipo Estado - M'!A6" display="='Tipo Estado - M'!$C$6" xr:uid="{9D43C9C9-8372-4E9C-8034-E305EEE14F1F}"/>
    <hyperlink ref="C19:C20" location="'Tipo Estado - M'!A7" display="='Tipo Estado - M'!$C$7" xr:uid="{7679D767-63F5-4FBD-AEE5-9C6B3A58B3B2}"/>
    <hyperlink ref="C23:C24" location="'Tipo Estado - M'!A9" display="='Tipo Estado - M'!$C$9" xr:uid="{315A7955-E718-47F1-91F5-007028806077}"/>
    <hyperlink ref="C27:C28" location="'Tipo Estado - M'!A10" display="='Tipo Estado - M'!$C$4" xr:uid="{8985D822-5C75-4F60-80BB-362582B5B278}"/>
    <hyperlink ref="C33:C35" location="'Tipo Estado - M'!A11" display="='Tipo Estado - M'!$C$11" xr:uid="{CE09B47F-12AD-4928-9E21-F1E0F8A3E6AA}"/>
    <hyperlink ref="C40" location="'Tipo Estado - M'!A11" display="='Tipo Estado - M'!$C$11" xr:uid="{1172A57D-DCB4-44AB-86AA-436E3B2B2E26}"/>
    <hyperlink ref="C45" location="'Tipo Estado - M'!A12" display="='Tipo Estado - M'!$C$12" xr:uid="{9879AF7E-F669-4209-8C7C-59C01DB33868}"/>
    <hyperlink ref="C46" location="'Tipo Estado - M'!A12" display="='Tipo Estado - M'!$C$12" xr:uid="{7659CE70-C04B-400F-BDDC-E24BBDAABD4D}"/>
    <hyperlink ref="C51:C52" location="'Tipo Estado - M'!A13" display="='Tipo Estado - M'!$C$13" xr:uid="{930B15DC-D1BD-4E37-A93D-645325034D01}"/>
    <hyperlink ref="C55:C56" location="'Tipo Estado - M'!A14" display="='Tipo Estado - M'!$C$14" xr:uid="{C18371BC-BDE5-4DAE-A2CE-2B9F0A7910BD}"/>
    <hyperlink ref="C59:C60" location="'Tipo Estado - M'!A15" display="='Tipo Estado - M'!$C$15" xr:uid="{DB98BD24-661C-4946-9009-AA1EAEAE0EA1}"/>
    <hyperlink ref="C65" location="'tipo estado - m'!A4" display="='Tipo Estado - M'!$C$4" xr:uid="{5E9C8D53-B4F3-4F35-B183-78BCD2FEC92F}"/>
    <hyperlink ref="C70" location="'Tipo Estado - M'!A17" display="='Tipo Estado - M'!$C$17" xr:uid="{FB3E6552-1C31-4ACC-8653-1822ECA0EAF2}"/>
    <hyperlink ref="C73" location="'Tipo Estado - M'!A17" display="='Tipo Estado - M'!$C$17" xr:uid="{2C4470BF-4DFC-4400-BAD6-728608F61848}"/>
    <hyperlink ref="C74" location="'Tipo Estado - M'!A17" display="='Tipo Estado - M'!$C$17" xr:uid="{A3C0A70E-8A76-413A-8230-099F40BC93D7}"/>
    <hyperlink ref="C75" location="'Tipo Estado - M'!A17" display="='Tipo Estado - M'!$C$17" xr:uid="{ADB712BF-1E97-44DB-AA55-E3DEFF92085B}"/>
    <hyperlink ref="C78" location="'Tipo Estado - M'!A17" display="='Tipo Estado - M'!$C$17" xr:uid="{D22E3BEB-85AE-43F6-8E46-4266EB6AF962}"/>
    <hyperlink ref="C79" location="'Tipo Estado - M'!A17" display="='Tipo Estado - M'!$C$17" xr:uid="{6A75825D-4859-441E-B83F-953CD32C9BB1}"/>
    <hyperlink ref="C80" location="'Tipo Estado - M'!A17" display="='Tipo Estado - M'!$C$17" xr:uid="{1DC37FCE-8ABD-4C13-92F6-DD9BCEDCFFF6}"/>
    <hyperlink ref="C83" location="'Tipo Estado - M'!A17" display="='Tipo Estado - M'!$C$17" xr:uid="{D80D51FA-A757-4AF7-896F-3E079E3E13F3}"/>
    <hyperlink ref="C84" location="'Tipo Estado - M'!A17" display="='Tipo Estado - M'!$C$17" xr:uid="{868A887E-DE7B-43DD-A8E2-618B42796627}"/>
    <hyperlink ref="C85" location="'Tipo Estado - M'!A17" display="='Tipo Estado - M'!$C$17" xr:uid="{5FAC8222-2C7E-4450-A418-C72AA2990B4E}"/>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44C98-D68B-4C05-9259-87DFEC94251D}">
  <sheetPr>
    <tabColor rgb="FFD9E1F2"/>
  </sheetPr>
  <dimension ref="A1:V17"/>
  <sheetViews>
    <sheetView topLeftCell="A12" workbookViewId="0">
      <selection activeCell="F12" sqref="F12"/>
    </sheetView>
  </sheetViews>
  <sheetFormatPr defaultColWidth="8.7109375" defaultRowHeight="14.45"/>
  <cols>
    <col min="1" max="2" width="20.7109375" customWidth="1"/>
    <col min="3" max="3" width="14.28515625" bestFit="1" customWidth="1"/>
    <col min="4" max="4" width="15.7109375" customWidth="1"/>
    <col min="5" max="5" width="8.140625" bestFit="1" customWidth="1"/>
    <col min="6" max="6" width="11" bestFit="1" customWidth="1"/>
    <col min="7" max="7" width="10.140625" bestFit="1" customWidth="1"/>
    <col min="8" max="8" width="41.42578125" customWidth="1"/>
    <col min="9" max="9" width="40.42578125" customWidth="1"/>
    <col min="10" max="10" width="47.85546875" customWidth="1"/>
    <col min="11" max="14" width="15.7109375" customWidth="1"/>
    <col min="15" max="15" width="18.42578125" bestFit="1" customWidth="1"/>
    <col min="16" max="16" width="51.140625" customWidth="1"/>
    <col min="17" max="17" width="19.85546875" customWidth="1"/>
    <col min="18" max="18" width="16" customWidth="1"/>
  </cols>
  <sheetData>
    <row r="1" spans="1:22">
      <c r="A1" s="22" t="s">
        <v>72</v>
      </c>
      <c r="B1" s="21"/>
    </row>
    <row r="2" spans="1:22">
      <c r="A2" s="82" t="s">
        <v>79</v>
      </c>
      <c r="B2" s="1044" t="str">
        <f>'Objetos de Dominio'!$B$7</f>
        <v>Comentario</v>
      </c>
      <c r="C2" s="1045"/>
      <c r="D2" s="1045"/>
      <c r="E2" s="1045"/>
      <c r="F2" s="1045"/>
      <c r="G2" s="1045"/>
      <c r="H2" s="1045"/>
      <c r="I2" s="1045"/>
      <c r="J2" s="1045"/>
      <c r="K2" s="1045"/>
      <c r="L2" s="1045"/>
      <c r="M2" s="1045"/>
      <c r="N2" s="1045"/>
      <c r="O2" s="1045"/>
      <c r="P2" s="1046"/>
    </row>
    <row r="3" spans="1:22" ht="15" customHeight="1">
      <c r="A3" s="83" t="s">
        <v>80</v>
      </c>
      <c r="B3" s="794" t="str">
        <f>'Objetos de Dominio'!$E$7</f>
        <v>Objeto de dominio que referencia una apreciación realizada por un usuario a una publicación u otro comentario</v>
      </c>
      <c r="C3" s="795"/>
      <c r="D3" s="795"/>
      <c r="E3" s="795"/>
      <c r="F3" s="795"/>
      <c r="G3" s="795"/>
      <c r="H3" s="795"/>
      <c r="I3" s="795"/>
      <c r="J3" s="795"/>
      <c r="K3" s="795"/>
      <c r="L3" s="795"/>
      <c r="M3" s="795"/>
      <c r="N3" s="795"/>
      <c r="O3" s="795"/>
      <c r="P3" s="796"/>
    </row>
    <row r="4" spans="1:22">
      <c r="A4" s="1" t="s">
        <v>81</v>
      </c>
      <c r="B4" s="4"/>
      <c r="C4" s="4"/>
      <c r="D4" s="4"/>
      <c r="E4" s="4"/>
      <c r="F4" s="4"/>
      <c r="G4" s="4"/>
      <c r="H4" s="4"/>
      <c r="I4" s="4"/>
      <c r="J4" s="4"/>
      <c r="K4" s="4"/>
      <c r="L4" s="4"/>
      <c r="M4" s="4"/>
      <c r="N4" s="4"/>
      <c r="O4" s="4"/>
      <c r="P4" s="4"/>
    </row>
    <row r="5" spans="1:22">
      <c r="A5" s="72" t="s">
        <v>82</v>
      </c>
      <c r="B5" s="73" t="s">
        <v>83</v>
      </c>
      <c r="C5" s="73" t="s">
        <v>84</v>
      </c>
      <c r="D5" s="73" t="s">
        <v>85</v>
      </c>
      <c r="E5" s="73" t="s">
        <v>86</v>
      </c>
      <c r="F5" s="73" t="s">
        <v>87</v>
      </c>
      <c r="G5" s="73" t="s">
        <v>88</v>
      </c>
      <c r="H5" s="73" t="s">
        <v>89</v>
      </c>
      <c r="I5" s="73" t="s">
        <v>90</v>
      </c>
      <c r="J5" s="73" t="s">
        <v>91</v>
      </c>
      <c r="K5" s="73" t="s">
        <v>92</v>
      </c>
      <c r="L5" s="73" t="s">
        <v>93</v>
      </c>
      <c r="M5" s="73" t="s">
        <v>94</v>
      </c>
      <c r="N5" s="73" t="s">
        <v>95</v>
      </c>
      <c r="O5" s="73" t="s">
        <v>96</v>
      </c>
      <c r="P5" s="325" t="s">
        <v>4</v>
      </c>
      <c r="Q5" s="548" t="str">
        <f>A17</f>
        <v>Consultar Estado</v>
      </c>
    </row>
    <row r="6" spans="1:22" s="9" customFormat="1" ht="39">
      <c r="A6" s="107" t="s">
        <v>74</v>
      </c>
      <c r="B6" s="69" t="s">
        <v>97</v>
      </c>
      <c r="C6" s="71">
        <v>36</v>
      </c>
      <c r="D6" s="71">
        <v>36</v>
      </c>
      <c r="E6" s="69"/>
      <c r="F6" s="69"/>
      <c r="G6" s="69"/>
      <c r="H6" s="69" t="s">
        <v>98</v>
      </c>
      <c r="I6" s="70"/>
      <c r="J6" s="68" t="s">
        <v>448</v>
      </c>
      <c r="K6" s="69" t="s">
        <v>100</v>
      </c>
      <c r="L6" s="69" t="s">
        <v>101</v>
      </c>
      <c r="M6" s="69" t="s">
        <v>100</v>
      </c>
      <c r="N6" s="69" t="s">
        <v>101</v>
      </c>
      <c r="O6" s="69" t="s">
        <v>100</v>
      </c>
      <c r="P6" s="70" t="s">
        <v>449</v>
      </c>
      <c r="Q6" s="549" t="s">
        <v>104</v>
      </c>
      <c r="V6" s="10"/>
    </row>
    <row r="7" spans="1:22" s="9" customFormat="1">
      <c r="A7" s="107" t="s">
        <v>269</v>
      </c>
      <c r="B7" s="69" t="s">
        <v>97</v>
      </c>
      <c r="C7" s="71">
        <v>1</v>
      </c>
      <c r="D7" s="71">
        <v>35</v>
      </c>
      <c r="E7" s="69"/>
      <c r="F7" s="69"/>
      <c r="G7" s="69"/>
      <c r="H7" s="69" t="s">
        <v>279</v>
      </c>
      <c r="I7" s="69"/>
      <c r="J7" s="68" t="s">
        <v>280</v>
      </c>
      <c r="K7" s="69" t="s">
        <v>101</v>
      </c>
      <c r="L7" s="69" t="s">
        <v>101</v>
      </c>
      <c r="M7" s="69" t="s">
        <v>100</v>
      </c>
      <c r="N7" s="69" t="s">
        <v>101</v>
      </c>
      <c r="O7" s="69" t="s">
        <v>101</v>
      </c>
      <c r="P7" s="70" t="s">
        <v>450</v>
      </c>
      <c r="Q7" s="549" t="s">
        <v>111</v>
      </c>
    </row>
    <row r="8" spans="1:22" s="9" customFormat="1" ht="26.1">
      <c r="A8" s="107" t="s">
        <v>62</v>
      </c>
      <c r="B8" s="538" t="s">
        <v>62</v>
      </c>
      <c r="C8" s="71"/>
      <c r="D8" s="71"/>
      <c r="E8" s="69"/>
      <c r="F8" s="69"/>
      <c r="G8" s="69"/>
      <c r="H8" s="69"/>
      <c r="I8" s="69"/>
      <c r="J8" s="112"/>
      <c r="K8" s="69" t="s">
        <v>101</v>
      </c>
      <c r="L8" s="69" t="s">
        <v>101</v>
      </c>
      <c r="M8" s="69" t="s">
        <v>100</v>
      </c>
      <c r="N8" s="69" t="s">
        <v>101</v>
      </c>
      <c r="O8" s="69" t="s">
        <v>101</v>
      </c>
      <c r="P8" s="70" t="s">
        <v>451</v>
      </c>
      <c r="Q8" s="549" t="s">
        <v>452</v>
      </c>
    </row>
    <row r="9" spans="1:22" s="9" customFormat="1" ht="45" customHeight="1">
      <c r="A9" s="108" t="s">
        <v>80</v>
      </c>
      <c r="B9" s="109" t="s">
        <v>97</v>
      </c>
      <c r="C9" s="76">
        <v>1</v>
      </c>
      <c r="D9" s="76">
        <v>250</v>
      </c>
      <c r="E9" s="109"/>
      <c r="F9" s="109"/>
      <c r="G9" s="109"/>
      <c r="H9" s="115" t="s">
        <v>453</v>
      </c>
      <c r="I9" s="116" t="s">
        <v>454</v>
      </c>
      <c r="J9" s="116" t="s">
        <v>280</v>
      </c>
      <c r="K9" s="109" t="s">
        <v>101</v>
      </c>
      <c r="L9" s="109" t="s">
        <v>101</v>
      </c>
      <c r="M9" s="109" t="s">
        <v>100</v>
      </c>
      <c r="N9" s="109" t="s">
        <v>101</v>
      </c>
      <c r="O9" s="109" t="s">
        <v>101</v>
      </c>
      <c r="P9" s="115" t="s">
        <v>455</v>
      </c>
      <c r="Q9" s="550" t="s">
        <v>218</v>
      </c>
    </row>
    <row r="10" spans="1:22">
      <c r="A10" s="4"/>
      <c r="B10" s="4"/>
      <c r="C10" s="4"/>
      <c r="D10" s="4"/>
      <c r="E10" s="4"/>
      <c r="F10" s="4"/>
      <c r="G10" s="4"/>
      <c r="H10" s="4"/>
      <c r="I10" s="4"/>
      <c r="J10" s="4"/>
      <c r="K10" s="4"/>
      <c r="L10" s="4"/>
      <c r="M10" s="4"/>
      <c r="N10" s="4"/>
      <c r="O10" s="4"/>
      <c r="P10" s="4"/>
    </row>
    <row r="11" spans="1:22">
      <c r="A11" s="1036" t="s">
        <v>112</v>
      </c>
      <c r="B11" s="1037"/>
      <c r="C11" s="1038"/>
      <c r="D11" s="4"/>
      <c r="E11" s="4"/>
      <c r="F11" s="4"/>
      <c r="G11" s="4"/>
      <c r="H11" s="4"/>
      <c r="I11" s="4"/>
      <c r="J11" s="4"/>
      <c r="K11" s="4"/>
      <c r="L11" s="4"/>
      <c r="M11" s="4"/>
      <c r="N11" s="4"/>
      <c r="O11" s="4"/>
      <c r="P11" s="4"/>
    </row>
    <row r="12" spans="1:22">
      <c r="A12" s="29" t="s">
        <v>113</v>
      </c>
      <c r="B12" s="30" t="s">
        <v>4</v>
      </c>
      <c r="C12" s="31" t="s">
        <v>114</v>
      </c>
      <c r="D12" s="4"/>
      <c r="E12" s="4"/>
      <c r="F12" s="4"/>
      <c r="G12" s="4"/>
      <c r="H12" s="4"/>
      <c r="I12" s="4"/>
      <c r="J12" s="4"/>
      <c r="K12" s="4"/>
      <c r="L12" s="4"/>
      <c r="M12" s="4"/>
      <c r="N12" s="4"/>
      <c r="O12" s="4"/>
      <c r="P12" s="4"/>
    </row>
    <row r="13" spans="1:22" ht="52.5">
      <c r="A13" s="111" t="s">
        <v>282</v>
      </c>
      <c r="B13" s="32" t="s">
        <v>456</v>
      </c>
      <c r="C13" s="66" t="s">
        <v>269</v>
      </c>
      <c r="D13" s="4"/>
      <c r="E13" s="4"/>
      <c r="F13" s="4"/>
      <c r="G13" s="4"/>
      <c r="H13" s="4"/>
      <c r="I13" s="4"/>
      <c r="J13" s="4"/>
      <c r="K13" s="4"/>
      <c r="L13" s="4"/>
      <c r="M13" s="4"/>
      <c r="N13" s="4"/>
      <c r="O13" s="4"/>
      <c r="P13" s="4"/>
    </row>
    <row r="15" spans="1:22" ht="15" customHeight="1">
      <c r="A15" s="797" t="s">
        <v>117</v>
      </c>
      <c r="B15" s="798"/>
      <c r="C15" s="801" t="s">
        <v>4</v>
      </c>
      <c r="D15" s="802"/>
      <c r="E15" s="802"/>
      <c r="F15" s="798"/>
      <c r="G15" s="805" t="s">
        <v>118</v>
      </c>
      <c r="H15" s="806"/>
      <c r="I15" s="807"/>
      <c r="J15" s="805" t="s">
        <v>119</v>
      </c>
      <c r="K15" s="806"/>
      <c r="L15" s="806"/>
      <c r="M15" s="806"/>
      <c r="N15" s="807"/>
      <c r="O15" s="805" t="s">
        <v>120</v>
      </c>
      <c r="P15" s="807"/>
      <c r="Q15" s="805" t="s">
        <v>121</v>
      </c>
      <c r="R15" s="808"/>
    </row>
    <row r="16" spans="1:22" ht="15" customHeight="1">
      <c r="A16" s="799"/>
      <c r="B16" s="800"/>
      <c r="C16" s="803"/>
      <c r="D16" s="804"/>
      <c r="E16" s="804"/>
      <c r="F16" s="800"/>
      <c r="G16" s="231" t="s">
        <v>122</v>
      </c>
      <c r="H16" s="231" t="s">
        <v>123</v>
      </c>
      <c r="I16" s="231" t="s">
        <v>4</v>
      </c>
      <c r="J16" s="231" t="s">
        <v>83</v>
      </c>
      <c r="K16" s="809" t="s">
        <v>4</v>
      </c>
      <c r="L16" s="810"/>
      <c r="M16" s="810"/>
      <c r="N16" s="811"/>
      <c r="O16" s="231" t="s">
        <v>124</v>
      </c>
      <c r="P16" s="231" t="s">
        <v>4</v>
      </c>
      <c r="Q16" s="231" t="s">
        <v>125</v>
      </c>
      <c r="R16" s="245" t="s">
        <v>126</v>
      </c>
    </row>
    <row r="17" spans="1:18" ht="60.75" customHeight="1">
      <c r="A17" s="812" t="s">
        <v>457</v>
      </c>
      <c r="B17" s="813"/>
      <c r="C17" s="814" t="s">
        <v>458</v>
      </c>
      <c r="D17" s="815"/>
      <c r="E17" s="815"/>
      <c r="F17" s="816"/>
      <c r="G17" s="326" t="s">
        <v>459</v>
      </c>
      <c r="H17" s="327" t="str">
        <f>'Objetos de Dominio'!$B$7</f>
        <v>Comentario</v>
      </c>
      <c r="I17" s="328" t="s">
        <v>460</v>
      </c>
      <c r="J17" s="327" t="s">
        <v>461</v>
      </c>
      <c r="K17" s="817" t="s">
        <v>462</v>
      </c>
      <c r="L17" s="818"/>
      <c r="M17" s="818"/>
      <c r="N17" s="819"/>
      <c r="O17" s="322" t="s">
        <v>142</v>
      </c>
      <c r="P17" s="322" t="s">
        <v>142</v>
      </c>
      <c r="Q17" s="322" t="s">
        <v>142</v>
      </c>
      <c r="R17" s="319" t="s">
        <v>142</v>
      </c>
    </row>
  </sheetData>
  <mergeCells count="13">
    <mergeCell ref="Q15:R15"/>
    <mergeCell ref="K16:N16"/>
    <mergeCell ref="A17:B17"/>
    <mergeCell ref="C17:F17"/>
    <mergeCell ref="K17:N17"/>
    <mergeCell ref="B2:P2"/>
    <mergeCell ref="B3:P3"/>
    <mergeCell ref="A11:C11"/>
    <mergeCell ref="A15:B16"/>
    <mergeCell ref="C15:F16"/>
    <mergeCell ref="G15:I15"/>
    <mergeCell ref="J15:N15"/>
    <mergeCell ref="O15:P15"/>
  </mergeCells>
  <hyperlinks>
    <hyperlink ref="B8" location="'Tipo Estado - M'!A1" display="Tipo Estado" xr:uid="{5D77D396-60E2-4562-8DC0-62B6362A8372}"/>
    <hyperlink ref="Q5" location="'Estados - E'!A26" display="=A17" xr:uid="{34E22E94-7A77-46F9-A397-71A9D03B5013}"/>
    <hyperlink ref="H17" location="'Objetos de Dominio'!B9" display="='Objetos de Dominio'!$B$9" xr:uid="{83155743-1BFC-4FA7-AF3C-0712D3A7362E}"/>
    <hyperlink ref="J17" location="'Objetos de Dominio'!B9" display="Estado[]_x000a__x000a_" xr:uid="{74797BBD-EAC7-4BCB-A1ED-285B1DE24DBE}"/>
    <hyperlink ref="C13" location="'Estados - E'!A7" display="Nombre" xr:uid="{348F048D-9614-4B68-8462-44FEBE019EFF}"/>
    <hyperlink ref="A4" location="'Estados - M'!B1" display="Datos simulados" xr:uid="{79C6DAE9-79F4-4259-999F-41D3288F3E45}"/>
    <hyperlink ref="A1" location="'Objetos de Dominio'!A1" display="&lt;- Volver al inicio" xr:uid="{D8A5D6C9-DDB7-4B38-ACA5-19D4D8460D9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F22C9-41B1-4C9F-944A-E755FA3C4CBB}">
  <sheetPr>
    <tabColor theme="4" tint="0.79998168889431442"/>
  </sheetPr>
  <dimension ref="A1:H21"/>
  <sheetViews>
    <sheetView workbookViewId="0">
      <selection activeCell="D3" sqref="D3"/>
    </sheetView>
  </sheetViews>
  <sheetFormatPr defaultColWidth="8.7109375" defaultRowHeight="14.45"/>
  <cols>
    <col min="1" max="1" width="15.7109375" customWidth="1"/>
    <col min="2" max="4" width="29.140625" bestFit="1" customWidth="1"/>
    <col min="5" max="5" width="8" bestFit="1" customWidth="1"/>
    <col min="6" max="6" width="15.7109375" style="37" customWidth="1"/>
    <col min="7" max="7" width="30.7109375" customWidth="1"/>
    <col min="8" max="8" width="12.140625" bestFit="1" customWidth="1"/>
  </cols>
  <sheetData>
    <row r="1" spans="1:8">
      <c r="A1" s="22" t="s">
        <v>72</v>
      </c>
      <c r="B1" s="793" t="s">
        <v>73</v>
      </c>
      <c r="C1" s="793"/>
    </row>
    <row r="2" spans="1:8" s="14" customFormat="1" ht="15" customHeight="1">
      <c r="A2" s="89" t="s">
        <v>74</v>
      </c>
      <c r="B2" s="90" t="s">
        <v>463</v>
      </c>
      <c r="C2" s="90" t="s">
        <v>269</v>
      </c>
      <c r="D2" s="90" t="s">
        <v>34</v>
      </c>
      <c r="E2" s="90" t="s">
        <v>18</v>
      </c>
      <c r="F2" s="215" t="s">
        <v>75</v>
      </c>
      <c r="G2" s="614" t="s">
        <v>165</v>
      </c>
      <c r="H2" s="463" t="s">
        <v>326</v>
      </c>
    </row>
    <row r="3" spans="1:8">
      <c r="A3" s="145">
        <v>1</v>
      </c>
      <c r="B3" s="206"/>
      <c r="C3" s="98" t="s">
        <v>464</v>
      </c>
      <c r="D3" s="176" t="s">
        <v>464</v>
      </c>
      <c r="E3" s="171" t="s">
        <v>77</v>
      </c>
      <c r="F3" s="207" t="str">
        <f>IF(AND(E3 = "Activo", 'Organización - M'!E3 = "Activo", IF(B3&lt;&gt;"", E3 = "Activo", 1&lt; 2) ), "Activo", "Inactivo")</f>
        <v>Activo</v>
      </c>
      <c r="G3" s="87" t="str">
        <f t="shared" ref="G3:G20" si="0">C3</f>
        <v>Universidad Católica de Oriente</v>
      </c>
      <c r="H3" s="615" t="b">
        <v>0</v>
      </c>
    </row>
    <row r="4" spans="1:8">
      <c r="A4" s="145">
        <v>2</v>
      </c>
      <c r="B4" s="208" t="str">
        <f>G3</f>
        <v>Universidad Católica de Oriente</v>
      </c>
      <c r="C4" s="87" t="s">
        <v>465</v>
      </c>
      <c r="D4" s="176" t="s">
        <v>464</v>
      </c>
      <c r="E4" s="171" t="s">
        <v>77</v>
      </c>
      <c r="F4" s="207" t="str">
        <f>IF(AND(E4 = "Activo", 'Organización - M'!$E$3 = "Activo", IF(B4&lt;&gt;"", F3 = "Activo", 1&lt; 2) ), "Activo", "Inactivo")</f>
        <v>Activo</v>
      </c>
      <c r="G4" s="87" t="str">
        <f t="shared" si="0"/>
        <v>Académico</v>
      </c>
      <c r="H4" s="103" t="b">
        <v>1</v>
      </c>
    </row>
    <row r="5" spans="1:8">
      <c r="A5" s="145">
        <v>3</v>
      </c>
      <c r="B5" s="159" t="str">
        <f>'Estructura - M'!$C$4</f>
        <v>Académico</v>
      </c>
      <c r="C5" s="87" t="s">
        <v>466</v>
      </c>
      <c r="D5" s="176" t="s">
        <v>464</v>
      </c>
      <c r="E5" s="171" t="s">
        <v>77</v>
      </c>
      <c r="F5" s="207" t="str">
        <f>IF(AND(E5 = "Activo", 'Organización - M'!$E$3 = "Activo", IF(B5&lt;&gt;"", F4 = "Activo", 1&lt; 2) ), "Activo", "Inactivo")</f>
        <v>Activo</v>
      </c>
      <c r="G5" s="87" t="str">
        <f t="shared" si="0"/>
        <v>Facultad</v>
      </c>
      <c r="H5" s="103" t="b">
        <v>1</v>
      </c>
    </row>
    <row r="6" spans="1:8">
      <c r="A6" s="145">
        <v>4</v>
      </c>
      <c r="B6" s="159" t="str">
        <f>'Estructura - M'!$C$4</f>
        <v>Académico</v>
      </c>
      <c r="C6" s="87" t="s">
        <v>467</v>
      </c>
      <c r="D6" s="176" t="s">
        <v>464</v>
      </c>
      <c r="E6" s="171" t="s">
        <v>77</v>
      </c>
      <c r="F6" s="207" t="str">
        <f>IF(AND(E6 = "Activo", 'Organización - M'!$E$3 = "Activo", IF(B6&lt;&gt;"", F5 = "Activo", 1&lt; 2) ), "Activo", "Inactivo")</f>
        <v>Activo</v>
      </c>
      <c r="G6" s="87" t="str">
        <f t="shared" si="0"/>
        <v>Departamento</v>
      </c>
      <c r="H6" s="103" t="b">
        <v>1</v>
      </c>
    </row>
    <row r="7" spans="1:8">
      <c r="A7" s="145">
        <v>5</v>
      </c>
      <c r="B7" s="159" t="str">
        <f>'Estructura - M'!$C$6</f>
        <v>Departamento</v>
      </c>
      <c r="C7" s="87" t="s">
        <v>468</v>
      </c>
      <c r="D7" s="176" t="s">
        <v>464</v>
      </c>
      <c r="E7" s="171" t="s">
        <v>77</v>
      </c>
      <c r="F7" s="207" t="str">
        <f>IF(AND(E7 = "Activo", 'Organización - M'!$E$3 = "Activo", IF(B7&lt;&gt;"", F6 = "Activo", 1&lt; 2) ), "Activo", "Inactivo")</f>
        <v>Activo</v>
      </c>
      <c r="G7" s="87" t="str">
        <f t="shared" si="0"/>
        <v>Ciencias Exactas y Naturales</v>
      </c>
      <c r="H7" s="103" t="b">
        <v>1</v>
      </c>
    </row>
    <row r="8" spans="1:8">
      <c r="A8" s="145">
        <v>6</v>
      </c>
      <c r="B8" s="159" t="str">
        <f>'Estructura - M'!$C$7</f>
        <v>Ciencias Exactas y Naturales</v>
      </c>
      <c r="C8" s="87" t="s">
        <v>469</v>
      </c>
      <c r="D8" s="176" t="s">
        <v>464</v>
      </c>
      <c r="E8" s="171" t="s">
        <v>77</v>
      </c>
      <c r="F8" s="207" t="str">
        <f>IF(AND(E8 = "Activo", 'Organización - M'!$E$3 = "Activo", IF(B8&lt;&gt;"", F7 = "Activo", 1&lt; 2) ), "Activo", "Inactivo")</f>
        <v>Activo</v>
      </c>
      <c r="G8" s="87" t="str">
        <f t="shared" si="0"/>
        <v>Matemáticas Especiales</v>
      </c>
      <c r="H8" s="103" t="b">
        <v>1</v>
      </c>
    </row>
    <row r="9" spans="1:8">
      <c r="A9" s="145">
        <v>7</v>
      </c>
      <c r="B9" s="159" t="str">
        <f>'Estructura - M'!$C$5</f>
        <v>Facultad</v>
      </c>
      <c r="C9" s="87" t="s">
        <v>470</v>
      </c>
      <c r="D9" s="176" t="s">
        <v>464</v>
      </c>
      <c r="E9" s="171" t="s">
        <v>290</v>
      </c>
      <c r="F9" s="207" t="str">
        <f>IF(AND(E9 = "Activo", 'Organización - M'!$E$3 = "Activo", IF(B9&lt;&gt;"", F5 = "Activo", 1&lt; 2) ), "Activo", "Inactivo")</f>
        <v>Inactivo</v>
      </c>
      <c r="G9" s="87" t="str">
        <f t="shared" si="0"/>
        <v>Teología y Humanística</v>
      </c>
      <c r="H9" s="103" t="b">
        <v>1</v>
      </c>
    </row>
    <row r="10" spans="1:8">
      <c r="A10" s="145">
        <v>8</v>
      </c>
      <c r="B10" s="159" t="str">
        <f>'Estructura - M'!$C$9</f>
        <v>Teología y Humanística</v>
      </c>
      <c r="C10" s="87" t="s">
        <v>471</v>
      </c>
      <c r="D10" s="176" t="s">
        <v>464</v>
      </c>
      <c r="E10" s="171" t="s">
        <v>77</v>
      </c>
      <c r="F10" s="207" t="str">
        <f>IF(AND(E10 = "Activo", 'Organización - M'!$E$3 = "Activo", IF(B10&lt;&gt;"", F9 = "Activo", 1&lt; 2) ), "Activo", "Inactivo")</f>
        <v>Inactivo</v>
      </c>
      <c r="G10" s="87" t="str">
        <f t="shared" si="0"/>
        <v>Antropología 1</v>
      </c>
      <c r="H10" s="103" t="b">
        <v>1</v>
      </c>
    </row>
    <row r="11" spans="1:8">
      <c r="A11" s="145">
        <v>9</v>
      </c>
      <c r="B11" s="159" t="str">
        <f>'Estructura - M'!$C$7</f>
        <v>Ciencias Exactas y Naturales</v>
      </c>
      <c r="C11" s="87" t="s">
        <v>472</v>
      </c>
      <c r="D11" s="176" t="s">
        <v>464</v>
      </c>
      <c r="E11" s="171" t="s">
        <v>290</v>
      </c>
      <c r="F11" s="207" t="str">
        <f>IF(AND(E11 = "Activo", 'Organización - M'!$E$3 = "Activo", IF(B11&lt;&gt;"", F7 = "Activo", 1&lt; 2) ), "Activo", "Inactivo")</f>
        <v>Inactivo</v>
      </c>
      <c r="G11" s="87" t="str">
        <f t="shared" si="0"/>
        <v>Calculo Integral 1</v>
      </c>
      <c r="H11" s="103" t="b">
        <v>1</v>
      </c>
    </row>
    <row r="12" spans="1:8">
      <c r="A12" s="145">
        <v>10</v>
      </c>
      <c r="B12" s="159" t="str">
        <f>'Estructura - M'!$C$5</f>
        <v>Facultad</v>
      </c>
      <c r="C12" s="87" t="s">
        <v>473</v>
      </c>
      <c r="D12" s="176" t="s">
        <v>464</v>
      </c>
      <c r="E12" s="171" t="s">
        <v>77</v>
      </c>
      <c r="F12" s="207" t="str">
        <f>IF(AND(E12 = "Activo", 'Organización - M'!$E$3 = "Activo", IF(B12&lt;&gt;"", F6 = "Activo", 1&lt; 2) ), "Activo", "Inactivo")</f>
        <v>Activo</v>
      </c>
      <c r="G12" s="87" t="str">
        <f t="shared" si="0"/>
        <v>Ingeniería</v>
      </c>
      <c r="H12" s="103" t="b">
        <v>1</v>
      </c>
    </row>
    <row r="13" spans="1:8">
      <c r="A13" s="145">
        <v>11</v>
      </c>
      <c r="B13" s="159" t="str">
        <f>'Estructura - M'!$C$12</f>
        <v>Ingeniería</v>
      </c>
      <c r="C13" s="87" t="s">
        <v>474</v>
      </c>
      <c r="D13" s="176" t="s">
        <v>464</v>
      </c>
      <c r="E13" s="171" t="s">
        <v>77</v>
      </c>
      <c r="F13" s="207" t="str">
        <f>IF(AND(E13 = "Activo", 'Organización - M'!$E$3 = "Activo", IF(B13&lt;&gt;"", F12 = "Activo", 1&lt; 2) ), "Activo", "Inactivo")</f>
        <v>Activo</v>
      </c>
      <c r="G13" s="87" t="str">
        <f t="shared" si="0"/>
        <v>Sistemas</v>
      </c>
      <c r="H13" s="103" t="b">
        <v>1</v>
      </c>
    </row>
    <row r="14" spans="1:8">
      <c r="A14" s="145">
        <v>12</v>
      </c>
      <c r="B14" s="159" t="str">
        <f>'Estructura - M'!$C$13</f>
        <v>Sistemas</v>
      </c>
      <c r="C14" s="87" t="s">
        <v>475</v>
      </c>
      <c r="D14" s="176" t="s">
        <v>464</v>
      </c>
      <c r="E14" s="171" t="s">
        <v>77</v>
      </c>
      <c r="F14" s="207" t="str">
        <f>IF(AND(E14 = "Activo", 'Organización - M'!$E$3 = "Activo", IF(B14&lt;&gt;"", F13 = "Activo", 1&lt; 2) ), "Activo", "Inactivo")</f>
        <v>Activo</v>
      </c>
      <c r="G14" s="87" t="str">
        <f t="shared" si="0"/>
        <v>Diseno Orientado a Objetos</v>
      </c>
      <c r="H14" s="103" t="b">
        <v>1</v>
      </c>
    </row>
    <row r="15" spans="1:8">
      <c r="A15" s="145">
        <v>13</v>
      </c>
      <c r="B15" s="159" t="str">
        <f>'Estructura - M'!$C$7</f>
        <v>Ciencias Exactas y Naturales</v>
      </c>
      <c r="C15" s="87" t="s">
        <v>476</v>
      </c>
      <c r="D15" s="176" t="s">
        <v>464</v>
      </c>
      <c r="E15" s="171" t="s">
        <v>77</v>
      </c>
      <c r="F15" s="207" t="str">
        <f>IF(AND(E15 = "Activo", 'Organización - M'!$E$3 = "Activo", IF(B15&lt;&gt;"", F7 = "Activo", 1&lt; 2) ), "Activo", "Inactivo")</f>
        <v>Activo</v>
      </c>
      <c r="G15" s="87" t="str">
        <f t="shared" si="0"/>
        <v>Calculo Integral 2</v>
      </c>
      <c r="H15" s="103" t="b">
        <v>1</v>
      </c>
    </row>
    <row r="16" spans="1:8">
      <c r="A16" s="145">
        <v>14</v>
      </c>
      <c r="B16" s="159" t="str">
        <f>'Estructura - M'!$C$9</f>
        <v>Teología y Humanística</v>
      </c>
      <c r="C16" s="87" t="s">
        <v>477</v>
      </c>
      <c r="D16" s="176" t="s">
        <v>464</v>
      </c>
      <c r="E16" s="171" t="s">
        <v>77</v>
      </c>
      <c r="F16" s="207" t="str">
        <f>IF(AND(E16 = "Activo", 'Organización - M'!$E$3 = "Activo", IF(B16&lt;&gt;"", F9 = "Activo", 1&lt; 2) ), "Activo", "Inactivo")</f>
        <v>Inactivo</v>
      </c>
      <c r="G16" s="87" t="str">
        <f t="shared" si="0"/>
        <v>Antropología 2</v>
      </c>
      <c r="H16" s="103" t="b">
        <v>1</v>
      </c>
    </row>
    <row r="17" spans="1:8">
      <c r="A17" s="145">
        <v>15</v>
      </c>
      <c r="B17" s="159" t="str">
        <f>'Estructura - M'!$C$9</f>
        <v>Teología y Humanística</v>
      </c>
      <c r="C17" s="87" t="s">
        <v>478</v>
      </c>
      <c r="D17" s="176" t="s">
        <v>464</v>
      </c>
      <c r="E17" s="171" t="s">
        <v>77</v>
      </c>
      <c r="F17" s="207" t="str">
        <f>IF(AND(E17 = "Activo", 'Organización - M'!$E$3 = "Activo", IF(B17&lt;&gt;"", F9 = "Activo", 1&lt; 2) ), "Activo", "Inactivo")</f>
        <v>Inactivo</v>
      </c>
      <c r="G17" s="87" t="str">
        <f t="shared" si="0"/>
        <v>Antropología 3</v>
      </c>
      <c r="H17" s="103" t="b">
        <v>1</v>
      </c>
    </row>
    <row r="18" spans="1:8">
      <c r="A18" s="145">
        <v>16</v>
      </c>
      <c r="B18" s="159" t="str">
        <f>'Estructura - M'!$C$3</f>
        <v>Universidad Católica de Oriente</v>
      </c>
      <c r="C18" s="87" t="s">
        <v>479</v>
      </c>
      <c r="D18" s="176" t="s">
        <v>464</v>
      </c>
      <c r="E18" s="171" t="s">
        <v>77</v>
      </c>
      <c r="F18" s="207" t="str">
        <f>IF(AND(E18 = "Activo", 'Organización - M'!$E$3 = "Activo", IF(B18&lt;&gt;"", F3 = "Activo", 1&lt; 2) ), "Activo", "Inactivo")</f>
        <v>Activo</v>
      </c>
      <c r="G18" s="87" t="str">
        <f t="shared" si="0"/>
        <v>Administrativo</v>
      </c>
      <c r="H18" s="103" t="b">
        <v>1</v>
      </c>
    </row>
    <row r="19" spans="1:8">
      <c r="A19" s="145">
        <v>17</v>
      </c>
      <c r="B19" s="159" t="str">
        <f>'Estructura - M'!$C$3</f>
        <v>Universidad Católica de Oriente</v>
      </c>
      <c r="C19" s="87" t="s">
        <v>480</v>
      </c>
      <c r="D19" s="176" t="s">
        <v>464</v>
      </c>
      <c r="E19" s="171" t="s">
        <v>77</v>
      </c>
      <c r="F19" s="207" t="str">
        <f>IF(AND(E19 = "Activo", 'Organización - M'!$E$3 = "Activo", IF(B19&lt;&gt;"", F3 = "Activo", 1&lt; 2) ), "Activo", "Inactivo")</f>
        <v>Activo</v>
      </c>
      <c r="G19" s="87" t="str">
        <f t="shared" si="0"/>
        <v>Operativo</v>
      </c>
      <c r="H19" s="103" t="b">
        <v>1</v>
      </c>
    </row>
    <row r="20" spans="1:8">
      <c r="A20" s="146">
        <v>18</v>
      </c>
      <c r="B20" s="162" t="str">
        <f>'Estructura - M'!$C$13</f>
        <v>Sistemas</v>
      </c>
      <c r="C20" s="143" t="s">
        <v>481</v>
      </c>
      <c r="D20" s="181" t="s">
        <v>464</v>
      </c>
      <c r="E20" s="471" t="s">
        <v>77</v>
      </c>
      <c r="F20" s="209" t="str">
        <f>IF(AND(E20 = "Activo", 'Organización - M'!$E$3 = "Activo", IF(B20&lt;&gt;"", F13 = "Activo", 1&lt; 2) ), "Activo", "Inactivo")</f>
        <v>Activo</v>
      </c>
      <c r="G20" s="143" t="str">
        <f t="shared" si="0"/>
        <v>Algoritmos II 1</v>
      </c>
      <c r="H20" s="106" t="b">
        <v>1</v>
      </c>
    </row>
    <row r="21" spans="1:8">
      <c r="A21" s="2"/>
      <c r="B21" s="7"/>
    </row>
  </sheetData>
  <mergeCells count="1">
    <mergeCell ref="B1:C1"/>
  </mergeCells>
  <hyperlinks>
    <hyperlink ref="A1" location="'Objetos de Dominio'!A1" display="&lt;- Volver al inicio" xr:uid="{8FDC7FE6-4896-44EC-A12D-22ED37056836}"/>
    <hyperlink ref="B4" location="'Estructura - M'!A3" display="1234" xr:uid="{8618457E-73C0-45D9-8A7A-4040D6FD0B4A}"/>
    <hyperlink ref="B5" location="'Estructura - M'!A4" display="2" xr:uid="{915E71ED-F264-465A-AD9F-A3F716BEE39F}"/>
    <hyperlink ref="B19" location="'Estructura - M'!A3" display="1234" xr:uid="{A7C72EF9-FCAA-42D8-B0E8-06FDEF812ABD}"/>
    <hyperlink ref="B18" location="'Estructura - M'!A3" display="1234" xr:uid="{4A2D321E-1EEF-4515-8823-79922B74C890}"/>
    <hyperlink ref="B6" location="'Estructura - M'!A4" display="2" xr:uid="{5AAE6A14-76A3-4559-A7F3-486F937F8A51}"/>
    <hyperlink ref="B7" location="'Estructura - M'!A6" display="4" xr:uid="{2208F610-8F6E-409B-9CA5-142E0760067C}"/>
    <hyperlink ref="B8" location="'Estructura - M'!A7" display="5" xr:uid="{5F3975D5-986C-47B2-9858-95B3D6261F99}"/>
    <hyperlink ref="B15" location="'Estructura - M'!A7" display="5" xr:uid="{0EF79276-88BA-426F-A24A-36DED4E9BA6A}"/>
    <hyperlink ref="B11" location="'Estructura - M'!A7" display="5" xr:uid="{1463BBD6-C3CB-4922-8E7B-771DFD7B21CC}"/>
    <hyperlink ref="B9" location="'Estructura - M'!A5" display="3" xr:uid="{C3B4E5E1-625C-4D3B-AC14-09623F8225FA}"/>
    <hyperlink ref="B12" location="'Estructura - M'!A5" display="3" xr:uid="{0F6D5DBE-9FE9-4B6F-B135-C88B06599D7A}"/>
    <hyperlink ref="B13" location="'Estructura - M'!A12" display="10" xr:uid="{12CB6EE3-BEC3-4D1B-B332-992E49C86EB6}"/>
    <hyperlink ref="B14" location="'Estructura - M'!A13" display="11" xr:uid="{0514698B-4B9F-4B75-84C5-1829C0ED36BB}"/>
    <hyperlink ref="B20" location="'Estructura - M'!A13" display="11" xr:uid="{9ECE70BB-E093-43E6-B2F7-341F7C5988F7}"/>
    <hyperlink ref="B16" location="'Estructura - M'!A9" display="7" xr:uid="{BE1634C6-86EB-4249-A02F-9643F12C080F}"/>
    <hyperlink ref="B17" location="'Estructura - M'!A9" display="7" xr:uid="{CAF41944-D354-4BA9-A535-7094702E2461}"/>
    <hyperlink ref="B10" location="'Estructura - M'!A9" display="7" xr:uid="{E425E581-2862-4E0C-9283-73FD500F18C0}"/>
    <hyperlink ref="D3" location="'Organización - M'!A3" display="Universidad Católica de Oriente" xr:uid="{8AE6C77C-8E33-4634-9CE0-5FEB717B5B84}"/>
    <hyperlink ref="D4" location="'Organización - M'!A3" display="Universidad Católica de Oriente" xr:uid="{24062DE5-2201-4269-9DFF-98363CADBB3E}"/>
    <hyperlink ref="D5" location="'Organización - M'!A3" display="Universidad Católica de Oriente" xr:uid="{BC1C9B63-05B8-4AC6-A4F4-A9012043B614}"/>
    <hyperlink ref="D6" location="'Organización - M'!A3" display="Universidad Católica de Oriente" xr:uid="{85143786-F9B2-4A70-BAD7-7AE7BDCD7E09}"/>
    <hyperlink ref="D7" location="'Organización - M'!A3" display="Universidad Católica de Oriente" xr:uid="{32E8863B-F148-477F-ACA8-3672043B23CE}"/>
    <hyperlink ref="D8" location="'Organización - M'!A3" display="Universidad Católica de Oriente" xr:uid="{B5572088-17E2-478D-8F3A-FBAFAABBB034}"/>
    <hyperlink ref="D9" location="'Organización - M'!A3" display="Universidad Católica de Oriente" xr:uid="{CE0E35B1-B90A-4381-9172-AB63291AF857}"/>
    <hyperlink ref="D10" location="'Organización - M'!A3" display="Universidad Católica de Oriente" xr:uid="{CC5583B8-AFB3-401F-949C-FC0AC5C0DB6E}"/>
    <hyperlink ref="D11" location="'Organización - M'!A3" display="Universidad Católica de Oriente" xr:uid="{7592B936-93D5-4E52-A8A1-0909AB4622EC}"/>
    <hyperlink ref="D12" location="'Organización - M'!A3" display="Universidad Católica de Oriente" xr:uid="{22BEF327-EE8E-4725-A9E9-868C6665321C}"/>
    <hyperlink ref="D13" location="'Organización - M'!A3" display="Universidad Católica de Oriente" xr:uid="{0B403196-E91C-43D2-AFC8-1194F1AA0B79}"/>
    <hyperlink ref="D14" location="'Organización - M'!A3" display="Universidad Católica de Oriente" xr:uid="{E47E4900-2A73-48A2-B187-7BF6348AA242}"/>
    <hyperlink ref="D15" location="'Organización - M'!A3" display="Universidad Católica de Oriente" xr:uid="{CC0C9F46-531A-434D-B673-F32D89A3F6CE}"/>
    <hyperlink ref="D16" location="'Organización - M'!A3" display="Universidad Católica de Oriente" xr:uid="{A146FDE0-B1A3-4A5D-8FAE-0A4E26F6D7B9}"/>
    <hyperlink ref="D17" location="'Organización - M'!A3" display="Universidad Católica de Oriente" xr:uid="{6BFA4281-E62C-4C5F-A977-C73CB4CACA8E}"/>
    <hyperlink ref="D18" location="'Organización - M'!A3" display="Universidad Católica de Oriente" xr:uid="{54B9F7D7-D112-4449-9124-75297B3E63F1}"/>
    <hyperlink ref="D19" location="'Organización - M'!A3" display="Universidad Católica de Oriente" xr:uid="{55C9FE08-EECA-4E9E-8DC3-3E6EC744CA0B}"/>
    <hyperlink ref="D20" location="'Organización - M'!A3" display="Universidad Católica de Oriente" xr:uid="{1CBC6E59-926E-4C3A-AA32-1FA551B4FC8D}"/>
    <hyperlink ref="E3" location="'Estados - M'!A7" display="Activo" xr:uid="{F7B48A5E-058B-4CD0-B69D-BF82B1F23D6D}"/>
    <hyperlink ref="E9" location="'Estados - M'!A8" display="Inactivo" xr:uid="{2D568386-FF6C-49BD-9AD6-4691F7542271}"/>
    <hyperlink ref="E4" location="'Estados - M'!A7" display="Activo" xr:uid="{4A0BA626-A6AA-4F8B-AC87-CE067048C789}"/>
    <hyperlink ref="E5" location="'Estados - M'!A7" display="Activo" xr:uid="{260FAD00-1854-4DF2-8AD4-3EE174345BAC}"/>
    <hyperlink ref="E6" location="'Estados - M'!A7" display="Activo" xr:uid="{70FE321B-BE0A-4A13-8100-1CDE7101024D}"/>
    <hyperlink ref="E7" location="'Estados - M'!A7" display="Activo" xr:uid="{25E9E048-24FB-4F12-A6F5-C414C156DAEE}"/>
    <hyperlink ref="E8" location="'Estados - M'!A7" display="Activo" xr:uid="{7A52AF79-6A19-49A9-AED2-83CFC2C4F110}"/>
    <hyperlink ref="E10" location="'Estados - M'!A7" display="Activo" xr:uid="{A0FAC979-E4BC-4557-8F1C-9B8D667D4400}"/>
    <hyperlink ref="E12" location="'Estados - M'!A7" display="Activo" xr:uid="{43CA34F9-5606-46B1-A9C9-2D9189748F1D}"/>
    <hyperlink ref="E13" location="'Estados - M'!A7" display="Activo" xr:uid="{E663C561-5FE5-4E42-8CE9-EB2C54716AE2}"/>
    <hyperlink ref="E14" location="'Estados - M'!A7" display="Activo" xr:uid="{57B702CA-A39E-4915-8E0D-A0CDA7DAC28A}"/>
    <hyperlink ref="E15" location="'Estados - M'!A7" display="Activo" xr:uid="{EE8AF11A-F871-472B-8E5D-15C97F1726FC}"/>
    <hyperlink ref="E16" location="'Estados - M'!A7" display="Activo" xr:uid="{6690FDD4-6AB1-4D5F-9E42-4352955AF179}"/>
    <hyperlink ref="E17" location="'Estados - M'!A7" display="Activo" xr:uid="{84F1A3F4-E129-499E-B43A-23E82E9D3E27}"/>
    <hyperlink ref="E18" location="'Estados - M'!A7" display="Activo" xr:uid="{D01C4B36-EB30-4570-9D24-E65E2560E371}"/>
    <hyperlink ref="E19" location="'Estados - M'!A7" display="Activo" xr:uid="{E8ADB457-FD5B-4226-A6B7-BE0B622FB5F3}"/>
    <hyperlink ref="E20" location="'Estados - M'!A7" display="Activo" xr:uid="{C4C0D233-3454-4568-9FF9-00C822DABC4F}"/>
    <hyperlink ref="E11" location="'Estados - M'!A8" display="Inactivo" xr:uid="{A93F83C4-BD15-4937-B029-1D1BA3548858}"/>
    <hyperlink ref="B1:C1" location="'Estructura - E'!A4" display="Modelo Enriquecido" xr:uid="{F393384C-4282-4C9D-BE94-7492B03C68C9}"/>
    <hyperlink ref="H1" location="'Estructura - E'!A4" display="Modelo Enriquecido" xr:uid="{8AFD57AD-F68B-471B-A1D9-D9C11A26CA1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18188-6ACA-4BBB-B57B-C2944A7C9E43}">
  <sheetPr>
    <tabColor rgb="FFD9E1F2"/>
  </sheetPr>
  <dimension ref="A1:BF33"/>
  <sheetViews>
    <sheetView workbookViewId="0">
      <selection activeCell="I11" sqref="I11"/>
    </sheetView>
  </sheetViews>
  <sheetFormatPr defaultColWidth="9.140625" defaultRowHeight="14.45"/>
  <cols>
    <col min="1" max="1" width="18" style="12" bestFit="1" customWidth="1"/>
    <col min="2" max="2" width="11.85546875" style="12" customWidth="1"/>
    <col min="3" max="3" width="14.28515625" style="12" bestFit="1" customWidth="1"/>
    <col min="4" max="4" width="14.5703125" style="12" bestFit="1" customWidth="1"/>
    <col min="5" max="5" width="8.140625" style="12" bestFit="1" customWidth="1"/>
    <col min="6" max="6" width="11" style="12" bestFit="1" customWidth="1"/>
    <col min="7" max="7" width="14.42578125" style="12" customWidth="1"/>
    <col min="8" max="8" width="22.7109375" style="12" customWidth="1"/>
    <col min="9" max="9" width="14.85546875" style="12" customWidth="1"/>
    <col min="10" max="10" width="45.42578125" style="12" customWidth="1"/>
    <col min="11" max="11" width="14.42578125" style="12" bestFit="1" customWidth="1"/>
    <col min="12" max="12" width="10.42578125" style="12" bestFit="1" customWidth="1"/>
    <col min="13" max="13" width="11.5703125" style="12" bestFit="1" customWidth="1"/>
    <col min="14" max="14" width="9.28515625" style="12" bestFit="1" customWidth="1"/>
    <col min="15" max="15" width="18.42578125" style="12" bestFit="1" customWidth="1"/>
    <col min="16" max="16" width="71.85546875" style="12" bestFit="1" customWidth="1"/>
    <col min="17" max="17" width="60.5703125" style="12" customWidth="1"/>
    <col min="18" max="18" width="53" style="12" customWidth="1"/>
    <col min="19" max="19" width="23.42578125" style="12" customWidth="1"/>
    <col min="20" max="20" width="38.28515625" style="12" customWidth="1"/>
    <col min="21" max="21" width="35.42578125" style="12" customWidth="1"/>
    <col min="22" max="22" width="21" style="12" customWidth="1"/>
    <col min="23" max="16384" width="9.140625" style="12"/>
  </cols>
  <sheetData>
    <row r="1" spans="1:22">
      <c r="A1" s="213" t="s">
        <v>72</v>
      </c>
    </row>
    <row r="2" spans="1:22">
      <c r="A2" s="256" t="s">
        <v>79</v>
      </c>
      <c r="B2" s="821" t="str">
        <f>'Objetos de Dominio'!$B$14</f>
        <v>Historial de Lectura</v>
      </c>
      <c r="C2" s="822"/>
      <c r="D2" s="822"/>
      <c r="E2" s="822"/>
      <c r="F2" s="822"/>
      <c r="G2" s="822"/>
      <c r="H2" s="822"/>
      <c r="I2" s="822"/>
      <c r="J2" s="822"/>
      <c r="K2" s="822"/>
      <c r="L2" s="822"/>
      <c r="M2" s="822"/>
      <c r="N2" s="822"/>
      <c r="O2" s="822"/>
      <c r="P2" s="823"/>
    </row>
    <row r="3" spans="1:22" ht="15" customHeight="1">
      <c r="A3" s="257" t="s">
        <v>80</v>
      </c>
      <c r="B3" s="783" t="str">
        <f>'Objetos de Dominio'!$E$14</f>
        <v>Objeto de dominio que hace asociación entre un participante y un chat, en este se podrá registrar todos los datos de lectura de dichos mensajes</v>
      </c>
      <c r="C3" s="784"/>
      <c r="D3" s="784"/>
      <c r="E3" s="784"/>
      <c r="F3" s="784"/>
      <c r="G3" s="784"/>
      <c r="H3" s="784"/>
      <c r="I3" s="784"/>
      <c r="J3" s="784"/>
      <c r="K3" s="784"/>
      <c r="L3" s="784"/>
      <c r="M3" s="784"/>
      <c r="N3" s="784"/>
      <c r="O3" s="784"/>
      <c r="P3" s="785"/>
    </row>
    <row r="4" spans="1:22">
      <c r="A4" s="11" t="s">
        <v>81</v>
      </c>
      <c r="B4" s="18"/>
      <c r="C4" s="18"/>
      <c r="D4" s="18"/>
      <c r="E4" s="18"/>
      <c r="F4" s="18"/>
      <c r="G4" s="18"/>
      <c r="H4" s="18"/>
      <c r="I4" s="18"/>
      <c r="J4" s="18"/>
      <c r="K4" s="18"/>
      <c r="L4" s="18"/>
      <c r="M4" s="18"/>
      <c r="N4" s="18"/>
      <c r="O4" s="18"/>
      <c r="P4" s="18"/>
    </row>
    <row r="5" spans="1:22" ht="15" customHeight="1">
      <c r="A5" s="216" t="s">
        <v>82</v>
      </c>
      <c r="B5" s="217" t="s">
        <v>83</v>
      </c>
      <c r="C5" s="217" t="s">
        <v>84</v>
      </c>
      <c r="D5" s="217" t="s">
        <v>85</v>
      </c>
      <c r="E5" s="217" t="s">
        <v>86</v>
      </c>
      <c r="F5" s="217" t="s">
        <v>87</v>
      </c>
      <c r="G5" s="217" t="s">
        <v>88</v>
      </c>
      <c r="H5" s="217" t="s">
        <v>89</v>
      </c>
      <c r="I5" s="217" t="s">
        <v>90</v>
      </c>
      <c r="J5" s="217" t="s">
        <v>91</v>
      </c>
      <c r="K5" s="217" t="s">
        <v>92</v>
      </c>
      <c r="L5" s="217" t="s">
        <v>93</v>
      </c>
      <c r="M5" s="217" t="s">
        <v>94</v>
      </c>
      <c r="N5" s="217" t="s">
        <v>95</v>
      </c>
      <c r="O5" s="217" t="s">
        <v>96</v>
      </c>
      <c r="P5" s="217" t="s">
        <v>4</v>
      </c>
      <c r="Q5" s="382" t="str">
        <f>A18</f>
        <v>Crear Nueva</v>
      </c>
      <c r="R5" s="382" t="str">
        <f>A22</f>
        <v>Cambiar Nombre</v>
      </c>
      <c r="S5" s="382" t="str">
        <f>A25</f>
        <v xml:space="preserve">Eliminar </v>
      </c>
      <c r="T5" s="382" t="str">
        <f>A29</f>
        <v xml:space="preserve">Consultar </v>
      </c>
      <c r="U5" s="383" t="str">
        <f>A30</f>
        <v>Cambiar estado</v>
      </c>
      <c r="V5" s="383" t="str">
        <f>A33</f>
        <v>ObtenerEstadoReal</v>
      </c>
    </row>
    <row r="6" spans="1:22" ht="30" customHeight="1">
      <c r="A6" s="218" t="s">
        <v>74</v>
      </c>
      <c r="B6" s="219" t="s">
        <v>97</v>
      </c>
      <c r="C6" s="219">
        <v>36</v>
      </c>
      <c r="D6" s="219">
        <v>36</v>
      </c>
      <c r="E6" s="219"/>
      <c r="F6" s="219"/>
      <c r="G6" s="219"/>
      <c r="H6" s="219" t="s">
        <v>98</v>
      </c>
      <c r="I6" s="219"/>
      <c r="J6" s="220" t="s">
        <v>166</v>
      </c>
      <c r="K6" s="219" t="s">
        <v>100</v>
      </c>
      <c r="L6" s="219" t="s">
        <v>101</v>
      </c>
      <c r="M6" s="219" t="s">
        <v>100</v>
      </c>
      <c r="N6" s="219" t="s">
        <v>101</v>
      </c>
      <c r="O6" s="219" t="s">
        <v>100</v>
      </c>
      <c r="P6" s="219" t="s">
        <v>482</v>
      </c>
      <c r="Q6" s="338" t="s">
        <v>103</v>
      </c>
      <c r="R6" s="338"/>
      <c r="S6" s="338" t="s">
        <v>103</v>
      </c>
      <c r="T6" s="338" t="s">
        <v>104</v>
      </c>
      <c r="U6" s="543" t="s">
        <v>103</v>
      </c>
      <c r="V6" s="75" t="s">
        <v>105</v>
      </c>
    </row>
    <row r="7" spans="1:22" ht="51.95">
      <c r="A7" s="218" t="s">
        <v>20</v>
      </c>
      <c r="B7" s="541" t="s">
        <v>20</v>
      </c>
      <c r="C7" s="219"/>
      <c r="D7" s="219"/>
      <c r="E7" s="219"/>
      <c r="F7" s="219"/>
      <c r="G7" s="219"/>
      <c r="H7" s="219"/>
      <c r="I7" s="219"/>
      <c r="J7" s="220"/>
      <c r="K7" s="219" t="s">
        <v>101</v>
      </c>
      <c r="L7" s="219" t="s">
        <v>101</v>
      </c>
      <c r="M7" s="219" t="s">
        <v>100</v>
      </c>
      <c r="N7" s="219" t="s">
        <v>101</v>
      </c>
      <c r="O7" s="219" t="s">
        <v>100</v>
      </c>
      <c r="P7" s="219" t="s">
        <v>483</v>
      </c>
      <c r="Q7" s="338" t="s">
        <v>103</v>
      </c>
      <c r="R7" s="338" t="s">
        <v>484</v>
      </c>
      <c r="S7" s="338" t="s">
        <v>105</v>
      </c>
      <c r="T7" s="338" t="s">
        <v>108</v>
      </c>
      <c r="U7" s="384" t="s">
        <v>105</v>
      </c>
      <c r="V7" s="75" t="s">
        <v>105</v>
      </c>
    </row>
    <row r="8" spans="1:22" ht="15" customHeight="1">
      <c r="A8" s="218" t="s">
        <v>269</v>
      </c>
      <c r="B8" s="219" t="s">
        <v>97</v>
      </c>
      <c r="C8" s="219">
        <v>1</v>
      </c>
      <c r="D8" s="219">
        <v>50</v>
      </c>
      <c r="E8" s="219"/>
      <c r="F8" s="219"/>
      <c r="G8" s="219"/>
      <c r="H8" s="219" t="s">
        <v>279</v>
      </c>
      <c r="I8" s="219"/>
      <c r="J8" s="220" t="s">
        <v>280</v>
      </c>
      <c r="K8" s="219" t="s">
        <v>101</v>
      </c>
      <c r="L8" s="219" t="s">
        <v>101</v>
      </c>
      <c r="M8" s="219" t="s">
        <v>100</v>
      </c>
      <c r="N8" s="219" t="s">
        <v>101</v>
      </c>
      <c r="O8" s="219" t="s">
        <v>101</v>
      </c>
      <c r="P8" s="219" t="s">
        <v>485</v>
      </c>
      <c r="Q8" s="338" t="s">
        <v>103</v>
      </c>
      <c r="R8" s="338" t="s">
        <v>103</v>
      </c>
      <c r="S8" s="338" t="s">
        <v>105</v>
      </c>
      <c r="T8" s="338" t="s">
        <v>111</v>
      </c>
      <c r="U8" s="384" t="s">
        <v>105</v>
      </c>
      <c r="V8" s="75" t="s">
        <v>105</v>
      </c>
    </row>
    <row r="9" spans="1:22" ht="30" customHeight="1">
      <c r="A9" s="218" t="s">
        <v>34</v>
      </c>
      <c r="B9" s="541" t="s">
        <v>486</v>
      </c>
      <c r="C9" s="219"/>
      <c r="D9" s="219"/>
      <c r="E9" s="219"/>
      <c r="F9" s="219"/>
      <c r="G9" s="219"/>
      <c r="H9" s="219"/>
      <c r="I9" s="219"/>
      <c r="J9" s="220"/>
      <c r="K9" s="219" t="s">
        <v>101</v>
      </c>
      <c r="L9" s="219" t="s">
        <v>101</v>
      </c>
      <c r="M9" s="219" t="s">
        <v>100</v>
      </c>
      <c r="N9" s="219" t="s">
        <v>101</v>
      </c>
      <c r="O9" s="219" t="s">
        <v>101</v>
      </c>
      <c r="P9" s="219" t="s">
        <v>344</v>
      </c>
      <c r="Q9" s="338" t="s">
        <v>103</v>
      </c>
      <c r="R9" s="338" t="s">
        <v>105</v>
      </c>
      <c r="S9" s="338" t="s">
        <v>103</v>
      </c>
      <c r="T9" s="338" t="s">
        <v>487</v>
      </c>
      <c r="U9" s="384" t="s">
        <v>105</v>
      </c>
      <c r="V9" s="75" t="s">
        <v>105</v>
      </c>
    </row>
    <row r="10" spans="1:22" ht="15" customHeight="1">
      <c r="A10" s="386" t="s">
        <v>18</v>
      </c>
      <c r="B10" s="542" t="s">
        <v>18</v>
      </c>
      <c r="C10" s="221"/>
      <c r="D10" s="221"/>
      <c r="E10" s="221"/>
      <c r="F10" s="221"/>
      <c r="G10" s="221"/>
      <c r="H10" s="221"/>
      <c r="I10" s="221"/>
      <c r="J10" s="222"/>
      <c r="K10" s="221" t="s">
        <v>101</v>
      </c>
      <c r="L10" s="221" t="s">
        <v>101</v>
      </c>
      <c r="M10" s="221" t="s">
        <v>100</v>
      </c>
      <c r="N10" s="221" t="s">
        <v>101</v>
      </c>
      <c r="O10" s="221" t="s">
        <v>101</v>
      </c>
      <c r="P10" s="221" t="s">
        <v>488</v>
      </c>
      <c r="Q10" s="339" t="s">
        <v>103</v>
      </c>
      <c r="R10" s="339" t="s">
        <v>105</v>
      </c>
      <c r="S10" s="339" t="s">
        <v>105</v>
      </c>
      <c r="T10" s="339" t="s">
        <v>487</v>
      </c>
      <c r="U10" s="544" t="s">
        <v>103</v>
      </c>
      <c r="V10" s="110" t="s">
        <v>105</v>
      </c>
    </row>
    <row r="11" spans="1:22">
      <c r="A11" s="18"/>
      <c r="B11" s="18"/>
      <c r="C11" s="18"/>
      <c r="D11" s="18"/>
      <c r="E11" s="18"/>
      <c r="F11" s="18"/>
      <c r="G11" s="18"/>
      <c r="H11" s="18"/>
      <c r="I11" s="18"/>
      <c r="J11" s="18"/>
      <c r="K11" s="18"/>
      <c r="L11" s="18"/>
      <c r="M11" s="18"/>
      <c r="N11" s="18"/>
      <c r="O11" s="18"/>
      <c r="P11" s="18"/>
    </row>
    <row r="12" spans="1:22">
      <c r="A12" s="824" t="s">
        <v>112</v>
      </c>
      <c r="B12" s="825"/>
      <c r="C12" s="825"/>
      <c r="D12" s="18"/>
      <c r="E12" s="18"/>
      <c r="F12" s="18"/>
      <c r="G12" s="18"/>
      <c r="H12" s="18"/>
      <c r="I12" s="18"/>
      <c r="J12" s="18"/>
      <c r="K12" s="18"/>
      <c r="L12" s="18"/>
      <c r="M12" s="18"/>
      <c r="N12" s="18"/>
      <c r="O12" s="18"/>
      <c r="P12" s="18"/>
    </row>
    <row r="13" spans="1:22">
      <c r="A13" s="252" t="s">
        <v>113</v>
      </c>
      <c r="B13" s="253" t="s">
        <v>4</v>
      </c>
      <c r="C13" s="254" t="s">
        <v>114</v>
      </c>
      <c r="D13" s="18"/>
      <c r="E13" s="18"/>
      <c r="F13" s="18"/>
      <c r="G13" s="18"/>
      <c r="H13" s="18"/>
      <c r="I13" s="18"/>
      <c r="J13" s="18"/>
      <c r="K13" s="18"/>
      <c r="L13" s="18"/>
      <c r="M13" s="18"/>
      <c r="N13" s="18"/>
      <c r="O13" s="18"/>
      <c r="P13" s="18"/>
    </row>
    <row r="14" spans="1:22" ht="39">
      <c r="A14" s="255" t="s">
        <v>282</v>
      </c>
      <c r="B14" s="156" t="s">
        <v>489</v>
      </c>
      <c r="C14" s="242" t="s">
        <v>269</v>
      </c>
      <c r="D14" s="18"/>
      <c r="E14" s="18"/>
      <c r="F14" s="18"/>
      <c r="G14" s="18"/>
      <c r="H14" s="18"/>
      <c r="I14" s="18"/>
      <c r="J14" s="18"/>
      <c r="K14" s="18"/>
      <c r="L14" s="18"/>
      <c r="M14" s="18"/>
      <c r="N14" s="18"/>
      <c r="O14" s="18"/>
      <c r="P14" s="18"/>
    </row>
    <row r="16" spans="1:22" ht="15" customHeight="1">
      <c r="A16" s="826" t="s">
        <v>117</v>
      </c>
      <c r="B16" s="827"/>
      <c r="C16" s="827" t="s">
        <v>4</v>
      </c>
      <c r="D16" s="827"/>
      <c r="E16" s="827"/>
      <c r="F16" s="827"/>
      <c r="G16" s="830" t="s">
        <v>118</v>
      </c>
      <c r="H16" s="830"/>
      <c r="I16" s="830"/>
      <c r="J16" s="827" t="s">
        <v>119</v>
      </c>
      <c r="K16" s="827"/>
      <c r="L16" s="827"/>
      <c r="M16" s="827"/>
      <c r="N16" s="827"/>
      <c r="O16" s="827" t="s">
        <v>120</v>
      </c>
      <c r="P16" s="827"/>
      <c r="Q16" s="827" t="s">
        <v>121</v>
      </c>
      <c r="R16" s="836"/>
    </row>
    <row r="17" spans="1:58">
      <c r="A17" s="828"/>
      <c r="B17" s="829"/>
      <c r="C17" s="829"/>
      <c r="D17" s="829"/>
      <c r="E17" s="829"/>
      <c r="F17" s="829"/>
      <c r="G17" s="377" t="s">
        <v>122</v>
      </c>
      <c r="H17" s="377" t="s">
        <v>123</v>
      </c>
      <c r="I17" s="377" t="s">
        <v>4</v>
      </c>
      <c r="J17" s="377" t="s">
        <v>83</v>
      </c>
      <c r="K17" s="829" t="s">
        <v>4</v>
      </c>
      <c r="L17" s="829"/>
      <c r="M17" s="829"/>
      <c r="N17" s="829"/>
      <c r="O17" s="377" t="s">
        <v>124</v>
      </c>
      <c r="P17" s="377" t="s">
        <v>4</v>
      </c>
      <c r="Q17" s="377" t="s">
        <v>125</v>
      </c>
      <c r="R17" s="378" t="s">
        <v>126</v>
      </c>
    </row>
    <row r="18" spans="1:58" ht="45.75" customHeight="1">
      <c r="A18" s="832" t="s">
        <v>490</v>
      </c>
      <c r="B18" s="833"/>
      <c r="C18" s="831" t="s">
        <v>491</v>
      </c>
      <c r="D18" s="831"/>
      <c r="E18" s="831"/>
      <c r="F18" s="831"/>
      <c r="G18" s="831" t="s">
        <v>492</v>
      </c>
      <c r="H18" s="834" t="str">
        <f>'Objetos de Dominio'!$B$14</f>
        <v>Historial de Lectura</v>
      </c>
      <c r="I18" s="831" t="s">
        <v>493</v>
      </c>
      <c r="J18" s="831"/>
      <c r="K18" s="831"/>
      <c r="L18" s="831"/>
      <c r="M18" s="831"/>
      <c r="N18" s="831"/>
      <c r="O18" s="379">
        <v>1</v>
      </c>
      <c r="P18" s="449" t="s">
        <v>494</v>
      </c>
      <c r="Q18" s="379" t="s">
        <v>138</v>
      </c>
      <c r="R18" s="380" t="s">
        <v>233</v>
      </c>
    </row>
    <row r="19" spans="1:58" ht="29.1">
      <c r="A19" s="832"/>
      <c r="B19" s="833"/>
      <c r="C19" s="831"/>
      <c r="D19" s="831"/>
      <c r="E19" s="831"/>
      <c r="F19" s="831"/>
      <c r="G19" s="831"/>
      <c r="H19" s="835"/>
      <c r="I19" s="831"/>
      <c r="J19" s="831"/>
      <c r="K19" s="831"/>
      <c r="L19" s="831"/>
      <c r="M19" s="831"/>
      <c r="N19" s="831"/>
      <c r="O19" s="379">
        <v>2</v>
      </c>
      <c r="P19" s="449" t="s">
        <v>495</v>
      </c>
      <c r="Q19" s="379" t="s">
        <v>496</v>
      </c>
      <c r="R19" s="380" t="s">
        <v>230</v>
      </c>
    </row>
    <row r="20" spans="1:58" ht="29.1">
      <c r="A20" s="832"/>
      <c r="B20" s="833"/>
      <c r="C20" s="831"/>
      <c r="D20" s="831"/>
      <c r="E20" s="831"/>
      <c r="F20" s="831"/>
      <c r="G20" s="831"/>
      <c r="H20" s="835"/>
      <c r="I20" s="831"/>
      <c r="J20" s="831"/>
      <c r="K20" s="831"/>
      <c r="L20" s="831"/>
      <c r="M20" s="831"/>
      <c r="N20" s="831"/>
      <c r="O20" s="379">
        <v>3</v>
      </c>
      <c r="P20" s="449" t="s">
        <v>495</v>
      </c>
      <c r="Q20" s="379" t="s">
        <v>497</v>
      </c>
      <c r="R20" s="380" t="s">
        <v>230</v>
      </c>
    </row>
    <row r="21" spans="1:58" ht="29.1">
      <c r="A21" s="832"/>
      <c r="B21" s="833"/>
      <c r="C21" s="831"/>
      <c r="D21" s="831"/>
      <c r="E21" s="831"/>
      <c r="F21" s="831"/>
      <c r="G21" s="831"/>
      <c r="H21" s="835"/>
      <c r="I21" s="831"/>
      <c r="J21" s="831"/>
      <c r="K21" s="831"/>
      <c r="L21" s="831"/>
      <c r="M21" s="831"/>
      <c r="N21" s="831"/>
      <c r="O21" s="379">
        <v>4</v>
      </c>
      <c r="P21" s="449" t="s">
        <v>498</v>
      </c>
      <c r="Q21" s="379" t="s">
        <v>499</v>
      </c>
      <c r="R21" s="380" t="s">
        <v>233</v>
      </c>
    </row>
    <row r="22" spans="1:58" s="464" customFormat="1" ht="30.75" customHeight="1">
      <c r="A22" s="832" t="s">
        <v>500</v>
      </c>
      <c r="B22" s="833"/>
      <c r="C22" s="831" t="s">
        <v>501</v>
      </c>
      <c r="D22" s="831"/>
      <c r="E22" s="831"/>
      <c r="F22" s="831"/>
      <c r="G22" s="831" t="s">
        <v>492</v>
      </c>
      <c r="H22" s="834" t="str">
        <f>'Objetos de Dominio'!$B$14</f>
        <v>Historial de Lectura</v>
      </c>
      <c r="I22" s="831" t="s">
        <v>502</v>
      </c>
      <c r="J22" s="831"/>
      <c r="K22" s="831"/>
      <c r="L22" s="831"/>
      <c r="M22" s="831"/>
      <c r="N22" s="831"/>
      <c r="O22" s="379">
        <v>5</v>
      </c>
      <c r="P22" s="449" t="s">
        <v>503</v>
      </c>
      <c r="Q22" s="379" t="s">
        <v>504</v>
      </c>
      <c r="R22" s="380" t="s">
        <v>240</v>
      </c>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row>
    <row r="23" spans="1:58" s="464" customFormat="1" ht="29.1">
      <c r="A23" s="832"/>
      <c r="B23" s="833"/>
      <c r="C23" s="831"/>
      <c r="D23" s="831"/>
      <c r="E23" s="831"/>
      <c r="F23" s="831"/>
      <c r="G23" s="831"/>
      <c r="H23" s="835"/>
      <c r="I23" s="831"/>
      <c r="J23" s="831"/>
      <c r="K23" s="831"/>
      <c r="L23" s="831"/>
      <c r="M23" s="831"/>
      <c r="N23" s="831"/>
      <c r="O23" s="379">
        <v>6</v>
      </c>
      <c r="P23" s="449" t="s">
        <v>505</v>
      </c>
      <c r="Q23" s="379" t="s">
        <v>506</v>
      </c>
      <c r="R23" s="380" t="s">
        <v>240</v>
      </c>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row>
    <row r="24" spans="1:58" s="464" customFormat="1" ht="37.5">
      <c r="A24" s="832"/>
      <c r="B24" s="833"/>
      <c r="C24" s="831"/>
      <c r="D24" s="831"/>
      <c r="E24" s="831"/>
      <c r="F24" s="831"/>
      <c r="G24" s="831"/>
      <c r="H24" s="835"/>
      <c r="I24" s="831"/>
      <c r="J24" s="831"/>
      <c r="K24" s="831"/>
      <c r="L24" s="831"/>
      <c r="M24" s="831"/>
      <c r="N24" s="831"/>
      <c r="O24" s="379">
        <v>7</v>
      </c>
      <c r="P24" s="449" t="s">
        <v>507</v>
      </c>
      <c r="Q24" s="379" t="s">
        <v>508</v>
      </c>
      <c r="R24" s="380" t="s">
        <v>136</v>
      </c>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row>
    <row r="25" spans="1:58" ht="45.75" customHeight="1">
      <c r="A25" s="832" t="s">
        <v>154</v>
      </c>
      <c r="B25" s="833"/>
      <c r="C25" s="831" t="s">
        <v>509</v>
      </c>
      <c r="D25" s="831"/>
      <c r="E25" s="831"/>
      <c r="F25" s="831"/>
      <c r="G25" s="831" t="s">
        <v>492</v>
      </c>
      <c r="H25" s="834" t="str">
        <f>'Objetos de Dominio'!$B$14</f>
        <v>Historial de Lectura</v>
      </c>
      <c r="I25" s="831" t="s">
        <v>510</v>
      </c>
      <c r="J25" s="831" t="s">
        <v>142</v>
      </c>
      <c r="K25" s="831" t="s">
        <v>142</v>
      </c>
      <c r="L25" s="831"/>
      <c r="M25" s="831"/>
      <c r="N25" s="831"/>
      <c r="O25" s="379">
        <v>8</v>
      </c>
      <c r="P25" s="449" t="s">
        <v>511</v>
      </c>
      <c r="Q25" s="379" t="s">
        <v>138</v>
      </c>
      <c r="R25" s="380" t="s">
        <v>136</v>
      </c>
    </row>
    <row r="26" spans="1:58" ht="29.1">
      <c r="A26" s="832"/>
      <c r="B26" s="833"/>
      <c r="C26" s="831"/>
      <c r="D26" s="831"/>
      <c r="E26" s="831"/>
      <c r="F26" s="831"/>
      <c r="G26" s="831"/>
      <c r="H26" s="834"/>
      <c r="I26" s="831"/>
      <c r="J26" s="831"/>
      <c r="K26" s="831"/>
      <c r="L26" s="831"/>
      <c r="M26" s="831"/>
      <c r="N26" s="831"/>
      <c r="O26" s="379">
        <v>9</v>
      </c>
      <c r="P26" s="449" t="s">
        <v>505</v>
      </c>
      <c r="Q26" s="379" t="s">
        <v>506</v>
      </c>
      <c r="R26" s="380" t="s">
        <v>136</v>
      </c>
    </row>
    <row r="27" spans="1:58" ht="29.1">
      <c r="A27" s="832"/>
      <c r="B27" s="833"/>
      <c r="C27" s="831"/>
      <c r="D27" s="831"/>
      <c r="E27" s="831"/>
      <c r="F27" s="831"/>
      <c r="G27" s="831"/>
      <c r="H27" s="835"/>
      <c r="I27" s="831"/>
      <c r="J27" s="831"/>
      <c r="K27" s="831"/>
      <c r="L27" s="831"/>
      <c r="M27" s="831"/>
      <c r="N27" s="831"/>
      <c r="O27" s="379">
        <v>10</v>
      </c>
      <c r="P27" s="449" t="s">
        <v>512</v>
      </c>
      <c r="Q27" s="379" t="s">
        <v>506</v>
      </c>
      <c r="R27" s="380" t="s">
        <v>136</v>
      </c>
    </row>
    <row r="28" spans="1:58" ht="15" hidden="1" customHeight="1">
      <c r="A28" s="832"/>
      <c r="B28" s="833"/>
      <c r="C28" s="831"/>
      <c r="D28" s="831"/>
      <c r="E28" s="831"/>
      <c r="F28" s="831"/>
      <c r="G28" s="831"/>
      <c r="H28" s="835"/>
      <c r="I28" s="831"/>
      <c r="J28" s="831"/>
      <c r="K28" s="831"/>
      <c r="L28" s="831"/>
      <c r="M28" s="831"/>
      <c r="N28" s="831"/>
      <c r="O28" s="379">
        <v>11</v>
      </c>
      <c r="P28" s="449" t="s">
        <v>513</v>
      </c>
      <c r="Q28" s="379" t="s">
        <v>514</v>
      </c>
      <c r="R28" s="380" t="s">
        <v>136</v>
      </c>
    </row>
    <row r="29" spans="1:58" s="464" customFormat="1" ht="61.5" customHeight="1">
      <c r="A29" s="832" t="s">
        <v>515</v>
      </c>
      <c r="B29" s="833"/>
      <c r="C29" s="831" t="s">
        <v>516</v>
      </c>
      <c r="D29" s="831"/>
      <c r="E29" s="831"/>
      <c r="F29" s="831"/>
      <c r="G29" s="379" t="s">
        <v>492</v>
      </c>
      <c r="H29" s="224" t="str">
        <f>'Objetos de Dominio'!$B$14</f>
        <v>Historial de Lectura</v>
      </c>
      <c r="I29" s="379" t="s">
        <v>517</v>
      </c>
      <c r="J29" s="224" t="s">
        <v>518</v>
      </c>
      <c r="K29" s="831" t="s">
        <v>519</v>
      </c>
      <c r="L29" s="831"/>
      <c r="M29" s="831"/>
      <c r="N29" s="831"/>
      <c r="O29" s="379"/>
      <c r="P29" s="317" t="s">
        <v>142</v>
      </c>
      <c r="Q29" s="379" t="s">
        <v>142</v>
      </c>
      <c r="R29" s="380"/>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row>
    <row r="30" spans="1:58" ht="45.75" customHeight="1">
      <c r="A30" s="832" t="s">
        <v>520</v>
      </c>
      <c r="B30" s="833"/>
      <c r="C30" s="831" t="s">
        <v>521</v>
      </c>
      <c r="D30" s="831"/>
      <c r="E30" s="831"/>
      <c r="F30" s="831"/>
      <c r="G30" s="837" t="s">
        <v>522</v>
      </c>
      <c r="H30" s="745" t="s">
        <v>97</v>
      </c>
      <c r="I30" s="831" t="s">
        <v>523</v>
      </c>
      <c r="J30" s="831"/>
      <c r="K30" s="831"/>
      <c r="L30" s="831"/>
      <c r="M30" s="831"/>
      <c r="N30" s="831"/>
      <c r="O30" s="379">
        <v>11</v>
      </c>
      <c r="P30" s="449" t="s">
        <v>524</v>
      </c>
      <c r="Q30" s="379" t="s">
        <v>138</v>
      </c>
      <c r="R30" s="380" t="s">
        <v>136</v>
      </c>
    </row>
    <row r="31" spans="1:58" ht="29.1">
      <c r="A31" s="832"/>
      <c r="B31" s="833"/>
      <c r="C31" s="831"/>
      <c r="D31" s="831"/>
      <c r="E31" s="831"/>
      <c r="F31" s="831"/>
      <c r="G31" s="831"/>
      <c r="H31" s="762"/>
      <c r="I31" s="831"/>
      <c r="J31" s="831"/>
      <c r="K31" s="831"/>
      <c r="L31" s="831"/>
      <c r="M31" s="831"/>
      <c r="N31" s="831"/>
      <c r="O31" s="379">
        <v>12</v>
      </c>
      <c r="P31" s="449" t="s">
        <v>505</v>
      </c>
      <c r="Q31" s="379" t="s">
        <v>506</v>
      </c>
      <c r="R31" s="380" t="s">
        <v>136</v>
      </c>
    </row>
    <row r="32" spans="1:58" ht="29.1">
      <c r="A32" s="832"/>
      <c r="B32" s="833"/>
      <c r="C32" s="831"/>
      <c r="D32" s="831"/>
      <c r="E32" s="831"/>
      <c r="F32" s="831"/>
      <c r="G32" s="831"/>
      <c r="H32" s="762"/>
      <c r="I32" s="831"/>
      <c r="J32" s="831"/>
      <c r="K32" s="831"/>
      <c r="L32" s="831"/>
      <c r="M32" s="831"/>
      <c r="N32" s="831"/>
      <c r="O32" s="379">
        <v>13</v>
      </c>
      <c r="P32" s="449" t="s">
        <v>525</v>
      </c>
      <c r="Q32" s="379" t="s">
        <v>526</v>
      </c>
      <c r="R32" s="380" t="s">
        <v>136</v>
      </c>
    </row>
    <row r="33" spans="1:18" ht="51.75" customHeight="1">
      <c r="A33" s="758" t="s">
        <v>196</v>
      </c>
      <c r="B33" s="759"/>
      <c r="C33" s="820" t="s">
        <v>527</v>
      </c>
      <c r="D33" s="820"/>
      <c r="E33" s="820"/>
      <c r="F33" s="820"/>
      <c r="G33" s="478"/>
      <c r="H33" s="327"/>
      <c r="I33" s="367"/>
      <c r="J33" s="327" t="s">
        <v>18</v>
      </c>
      <c r="K33" s="761" t="s">
        <v>528</v>
      </c>
      <c r="L33" s="761"/>
      <c r="M33" s="761"/>
      <c r="N33" s="761"/>
      <c r="O33" s="271" t="s">
        <v>142</v>
      </c>
      <c r="P33" s="271" t="s">
        <v>142</v>
      </c>
      <c r="Q33" s="271" t="s">
        <v>142</v>
      </c>
      <c r="R33" s="249" t="s">
        <v>142</v>
      </c>
    </row>
  </sheetData>
  <mergeCells count="44">
    <mergeCell ref="A22:B24"/>
    <mergeCell ref="A29:B29"/>
    <mergeCell ref="C29:F29"/>
    <mergeCell ref="K29:N29"/>
    <mergeCell ref="A30:B32"/>
    <mergeCell ref="C30:F32"/>
    <mergeCell ref="G30:G32"/>
    <mergeCell ref="H30:H32"/>
    <mergeCell ref="I30:I32"/>
    <mergeCell ref="J30:J32"/>
    <mergeCell ref="K30:N32"/>
    <mergeCell ref="H25:H28"/>
    <mergeCell ref="I25:I28"/>
    <mergeCell ref="J25:J28"/>
    <mergeCell ref="K25:N28"/>
    <mergeCell ref="C22:F24"/>
    <mergeCell ref="G22:G24"/>
    <mergeCell ref="H22:H24"/>
    <mergeCell ref="I22:I24"/>
    <mergeCell ref="Q16:R16"/>
    <mergeCell ref="K17:N17"/>
    <mergeCell ref="J18:J21"/>
    <mergeCell ref="K18:N21"/>
    <mergeCell ref="A18:B21"/>
    <mergeCell ref="C18:F21"/>
    <mergeCell ref="G18:G21"/>
    <mergeCell ref="H18:H21"/>
    <mergeCell ref="I18:I21"/>
    <mergeCell ref="A33:B33"/>
    <mergeCell ref="C33:F33"/>
    <mergeCell ref="K33:N33"/>
    <mergeCell ref="B2:P2"/>
    <mergeCell ref="B3:P3"/>
    <mergeCell ref="A12:C12"/>
    <mergeCell ref="A16:B17"/>
    <mergeCell ref="C16:F17"/>
    <mergeCell ref="G16:I16"/>
    <mergeCell ref="J16:N16"/>
    <mergeCell ref="O16:P16"/>
    <mergeCell ref="J22:J24"/>
    <mergeCell ref="K22:N24"/>
    <mergeCell ref="A25:B28"/>
    <mergeCell ref="C25:F28"/>
    <mergeCell ref="G25:G28"/>
  </mergeCells>
  <hyperlinks>
    <hyperlink ref="A1" location="'Objetos de Dominio'!A1" display="&lt;- Volver al inicio" xr:uid="{3EEA069A-4DF8-482A-A079-A486D16477A4}"/>
    <hyperlink ref="C14" location="'Estructura - e'!A8" display="Nombre" xr:uid="{B4D4027C-EFCE-4696-BEFA-5517F4D8ADD8}"/>
    <hyperlink ref="A4" location="'Estructura - M'!B1" display="Datos simulados" xr:uid="{8FC467B2-C9E3-42AE-B222-5595D874BD8F}"/>
    <hyperlink ref="B9" location="'Organización - M'!A1" display="Organización " xr:uid="{E5A3CDB9-D1C1-4034-91CB-832B04ECA855}"/>
    <hyperlink ref="B10" location="'Estados - M'!A1" display="Estado Equipo" xr:uid="{541E9AD9-0850-4D58-9D0C-7068CC0E824D}"/>
    <hyperlink ref="B7" location="'Estructura - M'!A1" display="Estructura" xr:uid="{9BC18A49-3D0C-483B-BF16-78C0C15B8234}"/>
    <hyperlink ref="H18" location="Objetos de Dominio!B19" display="Organización" xr:uid="{FEE4BCEF-4AB2-45A9-A90E-FEC26F3D379F}"/>
    <hyperlink ref="H22" location="Objetos de Dominio!B19" display="Organización" xr:uid="{E5D8E465-7E98-4154-8479-74F4C46CB1B4}"/>
    <hyperlink ref="H25" location="Objetos de Dominio!B19" display="Organización" xr:uid="{E269204E-37B3-44F6-AAF7-3EC45F7F33E1}"/>
    <hyperlink ref="H29" location="'objetos de dominio'!B15" display="='Objetos de Dominio'!$B$10" xr:uid="{A7CFAB7E-40CD-4026-BCB9-9D784CF605BA}"/>
    <hyperlink ref="J29" location="'objetos de dominio'!B15" display="Administrador Estructura[]" xr:uid="{FA2971AC-BC13-44B8-8559-68A50ABB2332}"/>
    <hyperlink ref="Q5" location="'Estructura - E'!A18" display="=A18" xr:uid="{E32A3266-EA73-4321-A85C-0301C8C904E7}"/>
    <hyperlink ref="R5" location="'Estructura - E'!A22" display="=A22" xr:uid="{4D7A937F-9E3F-4460-9FC2-F5068EB5D2F4}"/>
    <hyperlink ref="S5" location="'Estructura - E'!A25" display="=A25" xr:uid="{C988DC22-EB67-4334-B2A0-A068C19C1AC3}"/>
    <hyperlink ref="T5" location="'Estructura - E'!A29" display="=A29" xr:uid="{29045256-7375-443A-9E7B-6B92976A11E5}"/>
    <hyperlink ref="U5" location="'Estructura - E'!A30" display="=A30" xr:uid="{984E5683-8FCD-4C9F-897D-32F0DAD1FE68}"/>
    <hyperlink ref="J33" location="'estados - e'!A1" display="Estado" xr:uid="{C69A0F0E-B1E4-41A3-9E6A-65F24DA79843}"/>
    <hyperlink ref="V5" location="'Estructura - E'!A33" display="=A33" xr:uid="{365DD5FE-588D-4157-860F-CFFC1B5FABFB}"/>
    <hyperlink ref="H18:H21" location="'objetos de dominio'!B15" display="='Objetos de Dominio'!$B$10" xr:uid="{825FC8B3-7695-42F1-A48D-877EC4A1544A}"/>
    <hyperlink ref="H22:H24" location="'objetos de dominio'!B15" display="='Objetos de Dominio'!$B$10" xr:uid="{9B322901-25FD-4C12-96A1-FEDB9B60FDAD}"/>
    <hyperlink ref="H25:H28" location="'objetos de dominio'!B15" display="='Objetos de Dominio'!$B$10" xr:uid="{1B8FB930-3237-4B23-A098-024747EA540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42212-1CAD-489A-B587-65504C3D0E1E}">
  <sheetPr>
    <tabColor rgb="FFD9E1F2"/>
  </sheetPr>
  <dimension ref="A1:E9"/>
  <sheetViews>
    <sheetView workbookViewId="0">
      <selection activeCell="M10" sqref="M10"/>
    </sheetView>
  </sheetViews>
  <sheetFormatPr defaultColWidth="8.7109375" defaultRowHeight="14.45"/>
  <cols>
    <col min="1" max="1" width="16.28515625" bestFit="1" customWidth="1"/>
    <col min="2" max="2" width="26.140625" bestFit="1" customWidth="1"/>
    <col min="3" max="3" width="24.7109375" bestFit="1" customWidth="1"/>
    <col min="4" max="4" width="16.85546875" bestFit="1" customWidth="1"/>
    <col min="5" max="5" width="49.7109375" bestFit="1" customWidth="1"/>
  </cols>
  <sheetData>
    <row r="1" spans="1:5">
      <c r="A1" s="22" t="s">
        <v>72</v>
      </c>
      <c r="B1" s="737" t="s">
        <v>73</v>
      </c>
      <c r="C1" s="737"/>
    </row>
    <row r="2" spans="1:5">
      <c r="A2" s="168" t="s">
        <v>74</v>
      </c>
      <c r="B2" s="169" t="s">
        <v>20</v>
      </c>
      <c r="C2" s="169" t="s">
        <v>5</v>
      </c>
      <c r="D2" s="169" t="s">
        <v>529</v>
      </c>
      <c r="E2" s="170" t="s">
        <v>165</v>
      </c>
    </row>
    <row r="3" spans="1:5">
      <c r="A3" s="64">
        <v>1</v>
      </c>
      <c r="B3" s="159" t="str">
        <f>'Estructura - M'!$C$4</f>
        <v>Académico</v>
      </c>
      <c r="C3" s="158" t="s">
        <v>530</v>
      </c>
      <c r="D3" s="87" t="str">
        <f>IF(AND('Estructura - M'!F4 = "Activo", 'Administrador Estructura - M'!D3 = "Activo"), "Activo", "Inactivo")</f>
        <v>Activo</v>
      </c>
      <c r="E3" s="250" t="str">
        <f>_xlfn.CONCAT(B3," ",C3)</f>
        <v>Académico Ivan.Jaramillo9803 AdmE</v>
      </c>
    </row>
    <row r="4" spans="1:5">
      <c r="A4" s="64">
        <v>2</v>
      </c>
      <c r="B4" s="159" t="str">
        <f>'Estructura - M'!$C$4</f>
        <v>Académico</v>
      </c>
      <c r="C4" s="158" t="s">
        <v>531</v>
      </c>
      <c r="D4" s="87" t="str">
        <f>IF(AND('Estructura - M'!F4 = "Activo", 'Administrador Estructura - M'!D5 = "Activo"), "Activo", "Inactivo")</f>
        <v>Activo</v>
      </c>
      <c r="E4" s="250" t="str">
        <f t="shared" ref="E4:E9" si="0">_xlfn.CONCAT(B4," ",C4)</f>
        <v>Académico Juan.Martinez1111 AdmE</v>
      </c>
    </row>
    <row r="5" spans="1:5">
      <c r="A5" s="64">
        <v>3</v>
      </c>
      <c r="B5" s="159" t="str">
        <f>'Estructura - M'!$C$6</f>
        <v>Departamento</v>
      </c>
      <c r="C5" s="158" t="s">
        <v>532</v>
      </c>
      <c r="D5" s="87" t="str">
        <f>IF(AND('Estructura - M'!F6 = "Activo", 'Administrador Estructura - M'!D4 = "Activo"), "Activo", "Inactivo")</f>
        <v>Activo</v>
      </c>
      <c r="E5" s="250" t="str">
        <f t="shared" si="0"/>
        <v>Departamento Wilder.Sánchez6789 AdmE</v>
      </c>
    </row>
    <row r="6" spans="1:5">
      <c r="A6" s="64">
        <v>4</v>
      </c>
      <c r="B6" s="159" t="str">
        <f>'Estructura - M'!$C$7</f>
        <v>Ciencias Exactas y Naturales</v>
      </c>
      <c r="C6" s="158" t="s">
        <v>531</v>
      </c>
      <c r="D6" s="87" t="str">
        <f>IF(AND('Estructura - M'!F7 = "Activo", 'Administrador Estructura - M'!D5 = "Activo"), "Activo", "Inactivo")</f>
        <v>Activo</v>
      </c>
      <c r="E6" s="250" t="str">
        <f t="shared" si="0"/>
        <v>Ciencias Exactas y Naturales Juan.Martinez1111 AdmE</v>
      </c>
    </row>
    <row r="7" spans="1:5">
      <c r="A7" s="64">
        <v>5</v>
      </c>
      <c r="B7" s="159" t="str">
        <f>'Estructura - M'!$C$5</f>
        <v>Facultad</v>
      </c>
      <c r="C7" s="158" t="s">
        <v>531</v>
      </c>
      <c r="D7" s="87" t="str">
        <f>IF(AND('Estructura - M'!F5 = "Activo", 'Administrador Estructura - M'!D5 = "Activo"), "Activo", "Inactivo")</f>
        <v>Activo</v>
      </c>
      <c r="E7" s="250" t="str">
        <f t="shared" si="0"/>
        <v>Facultad Juan.Martinez1111 AdmE</v>
      </c>
    </row>
    <row r="8" spans="1:5">
      <c r="A8" s="64">
        <v>6</v>
      </c>
      <c r="B8" s="159" t="str">
        <f>'Estructura - M'!$C$9</f>
        <v>Teología y Humanística</v>
      </c>
      <c r="C8" s="158" t="s">
        <v>532</v>
      </c>
      <c r="D8" s="87" t="str">
        <f>IF(AND('Estructura - M'!F9 = "Activo", 'Administrador Estructura - M'!D4 = "Activo"), "Activo", "Inactivo")</f>
        <v>Inactivo</v>
      </c>
      <c r="E8" s="250" t="str">
        <f t="shared" si="0"/>
        <v>Teología y Humanística Wilder.Sánchez6789 AdmE</v>
      </c>
    </row>
    <row r="9" spans="1:5">
      <c r="A9" s="65">
        <v>7</v>
      </c>
      <c r="B9" s="162" t="str">
        <f>'Estructura - M'!$C$7</f>
        <v>Ciencias Exactas y Naturales</v>
      </c>
      <c r="C9" s="161" t="s">
        <v>530</v>
      </c>
      <c r="D9" s="143" t="str">
        <f>IF(AND('Estructura - M'!F7 = "Activo", 'Administrador Estructura - M'!D3 = "Activo"), "Activo", "Inactivo")</f>
        <v>Activo</v>
      </c>
      <c r="E9" s="251" t="str">
        <f t="shared" si="0"/>
        <v>Ciencias Exactas y Naturales Ivan.Jaramillo9803 AdmE</v>
      </c>
    </row>
  </sheetData>
  <mergeCells count="1">
    <mergeCell ref="B1:C1"/>
  </mergeCells>
  <hyperlinks>
    <hyperlink ref="A1" location="'Objetos de Dominio'!A1" display="&lt;- Volver al inicio" xr:uid="{099B0682-0519-44B5-B14C-96E3486D60DE}"/>
    <hyperlink ref="B3" location="'Estructura - M'!A4" display="2" xr:uid="{C1B51F5A-2D39-4DA1-99F2-5C87BCC02663}"/>
    <hyperlink ref="B4" location="'Estructura - M'!A4" display="2" xr:uid="{317EBC73-D18A-4FD6-9368-D31159D3E0F4}"/>
    <hyperlink ref="B5" location="'Estructura - M'!A6" display="4" xr:uid="{913F0E57-6255-4179-A2B4-048B31FEFD22}"/>
    <hyperlink ref="B6" location="'Estructura - M'!A7" display="5" xr:uid="{3C5EFEF0-2B37-40D8-9B8D-3891D9176312}"/>
    <hyperlink ref="B9" location="'Estructura - M'!A7" display="5" xr:uid="{937FC691-5108-4955-927C-A3D203915D1F}"/>
    <hyperlink ref="B7" location="'Estructura - M'!A5" display="3" xr:uid="{29D13581-5F68-4944-BCFE-B259C9C286A8}"/>
    <hyperlink ref="B8" location="'Estructura - M'!A9" display="7" xr:uid="{C8EEEF2C-BC4C-40A3-8052-D86A1F9D64E0}"/>
    <hyperlink ref="C4" location="'Administrador Estructura - M'!A5" display="Juan.Martinez1111 AdmE" xr:uid="{47507CFF-7D74-4656-B737-9C359127BB0B}"/>
    <hyperlink ref="C5" location="'Administrador Estructura - M'!A4" display="Wilder.Sánchez6789 AdmE" xr:uid="{81AFDA7F-A30F-4A41-9AA7-38C114B939D1}"/>
    <hyperlink ref="C6" location="'Administrador Estructura - M'!A5" display="Juan.Martinez1111 AdmE" xr:uid="{C788114C-0AF7-45FF-9685-B1B4DC516C4B}"/>
    <hyperlink ref="C7" location="'Administrador Estructura - M'!A5" display="Juan.Martinez1111 AdmE" xr:uid="{63A893F6-4193-4A8E-A755-4DD872EAA631}"/>
    <hyperlink ref="C8" location="'Administrador Estructura - M'!A4" display="Wilder.Sánchez6789 AdmE" xr:uid="{97D4125C-2976-4198-A01A-BB793D9993F8}"/>
    <hyperlink ref="C9" location="'Administrador Estructura - M'!A3" display="Ivan.Jaramillo9803 AdmE" xr:uid="{EF097EC9-EC07-4CFE-AAC9-6D5CFF628972}"/>
    <hyperlink ref="B1" location="Participante - E!A4" display="Modelo Enriquecido" xr:uid="{00E84435-87F1-4381-AAD0-782658154B11}"/>
    <hyperlink ref="B1:C1" location="'Estructura Admin Estruc - E'!A4" display="Modelo Enriquecido" xr:uid="{C503FF5C-5CF8-4531-BD96-50910DDF2495}"/>
    <hyperlink ref="C3" location="'Estructura Admin Estruc - M'!A3" display="Ivan.Jaramillo9803 AdmE" xr:uid="{7C0546DA-20AA-4588-AC80-8D42C82A836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2E6A0-1AE1-4D96-B4D6-CEA822E6D8FF}">
  <sheetPr>
    <tabColor rgb="FFD9E1F2"/>
  </sheetPr>
  <dimension ref="A1:T23"/>
  <sheetViews>
    <sheetView tabSelected="1" topLeftCell="A9" workbookViewId="0">
      <selection activeCell="H12" sqref="H12"/>
    </sheetView>
  </sheetViews>
  <sheetFormatPr defaultColWidth="8.7109375" defaultRowHeight="14.45"/>
  <cols>
    <col min="1" max="1" width="26.28515625" bestFit="1" customWidth="1"/>
    <col min="2" max="2" width="25.7109375" customWidth="1"/>
    <col min="3" max="3" width="16.140625" customWidth="1"/>
    <col min="4" max="4" width="14.5703125" bestFit="1" customWidth="1"/>
    <col min="5" max="5" width="8.140625" bestFit="1" customWidth="1"/>
    <col min="6" max="6" width="11" bestFit="1" customWidth="1"/>
    <col min="7" max="7" width="20.28515625" customWidth="1"/>
    <col min="8" max="8" width="41.28515625" customWidth="1"/>
    <col min="9" max="9" width="29.140625" customWidth="1"/>
    <col min="10" max="10" width="49.5703125" customWidth="1"/>
    <col min="11" max="11" width="14.42578125" bestFit="1" customWidth="1"/>
    <col min="12" max="12" width="10.42578125" bestFit="1" customWidth="1"/>
    <col min="13" max="13" width="11.5703125" bestFit="1" customWidth="1"/>
    <col min="14" max="14" width="9.28515625" bestFit="1" customWidth="1"/>
    <col min="15" max="15" width="18.42578125" bestFit="1" customWidth="1"/>
    <col min="16" max="16" width="49.5703125" customWidth="1"/>
    <col min="17" max="17" width="46.140625" customWidth="1"/>
    <col min="18" max="19" width="48" bestFit="1" customWidth="1"/>
    <col min="20" max="21" width="36.5703125" bestFit="1" customWidth="1"/>
  </cols>
  <sheetData>
    <row r="1" spans="1:20">
      <c r="A1" s="8" t="s">
        <v>72</v>
      </c>
    </row>
    <row r="2" spans="1:20">
      <c r="A2" s="23" t="s">
        <v>79</v>
      </c>
      <c r="B2" s="1047" t="str">
        <f>'Objetos de Dominio'!$B$16</f>
        <v>Organización</v>
      </c>
      <c r="C2" s="1048"/>
      <c r="D2" s="1048"/>
      <c r="E2" s="1048"/>
      <c r="F2" s="1048"/>
      <c r="G2" s="1048"/>
      <c r="H2" s="1048"/>
      <c r="I2" s="1048"/>
      <c r="J2" s="1048"/>
      <c r="K2" s="1048"/>
      <c r="L2" s="1048"/>
      <c r="M2" s="1048"/>
      <c r="N2" s="1048"/>
      <c r="O2" s="1048"/>
      <c r="P2" s="1048"/>
    </row>
    <row r="3" spans="1:20" ht="15" customHeight="1">
      <c r="A3" s="23" t="s">
        <v>80</v>
      </c>
      <c r="B3" s="838" t="str">
        <f>'Objetos de Dominio'!$E$16</f>
        <v>Entidad padre de todas las diferentes estructuras y posteriormente grupos</v>
      </c>
      <c r="C3" s="839"/>
      <c r="D3" s="839"/>
      <c r="E3" s="839"/>
      <c r="F3" s="839"/>
      <c r="G3" s="839"/>
      <c r="H3" s="839"/>
      <c r="I3" s="839"/>
      <c r="J3" s="839"/>
      <c r="K3" s="839"/>
      <c r="L3" s="839"/>
      <c r="M3" s="839"/>
      <c r="N3" s="839"/>
      <c r="O3" s="839"/>
      <c r="P3" s="839"/>
    </row>
    <row r="4" spans="1:20">
      <c r="A4" s="1" t="s">
        <v>81</v>
      </c>
      <c r="B4" s="4"/>
      <c r="C4" s="4"/>
      <c r="D4" s="4"/>
      <c r="E4" s="4"/>
      <c r="F4" s="4"/>
      <c r="G4" s="4"/>
      <c r="H4" s="4"/>
      <c r="I4" s="4"/>
      <c r="J4" s="4"/>
      <c r="K4" s="4"/>
      <c r="L4" s="4"/>
      <c r="M4" s="4"/>
      <c r="N4" s="4"/>
      <c r="O4" s="4"/>
      <c r="P4" s="4"/>
    </row>
    <row r="5" spans="1:20">
      <c r="A5" s="258" t="s">
        <v>82</v>
      </c>
      <c r="B5" s="259" t="s">
        <v>83</v>
      </c>
      <c r="C5" s="259" t="s">
        <v>84</v>
      </c>
      <c r="D5" s="259" t="s">
        <v>85</v>
      </c>
      <c r="E5" s="259" t="s">
        <v>86</v>
      </c>
      <c r="F5" s="259" t="s">
        <v>87</v>
      </c>
      <c r="G5" s="259" t="s">
        <v>88</v>
      </c>
      <c r="H5" s="259" t="s">
        <v>89</v>
      </c>
      <c r="I5" s="259" t="s">
        <v>90</v>
      </c>
      <c r="J5" s="259" t="s">
        <v>91</v>
      </c>
      <c r="K5" s="259" t="s">
        <v>92</v>
      </c>
      <c r="L5" s="259" t="s">
        <v>93</v>
      </c>
      <c r="M5" s="259" t="s">
        <v>94</v>
      </c>
      <c r="N5" s="259" t="s">
        <v>95</v>
      </c>
      <c r="O5" s="259" t="s">
        <v>96</v>
      </c>
      <c r="P5" s="150" t="s">
        <v>4</v>
      </c>
      <c r="Q5" s="342" t="str">
        <f>A16</f>
        <v>Asignar Estructura</v>
      </c>
      <c r="R5" s="261" t="str">
        <f>A19</f>
        <v xml:space="preserve">Consultar </v>
      </c>
      <c r="S5" s="262" t="str">
        <f>A20</f>
        <v xml:space="preserve">Eliminar 
</v>
      </c>
      <c r="T5" s="262" t="str">
        <f>A23</f>
        <v>ObtenerEstadoReal</v>
      </c>
    </row>
    <row r="6" spans="1:20" ht="26.1">
      <c r="A6" s="123" t="s">
        <v>74</v>
      </c>
      <c r="B6" s="70" t="s">
        <v>209</v>
      </c>
      <c r="C6" s="70">
        <v>36</v>
      </c>
      <c r="D6" s="70">
        <v>36</v>
      </c>
      <c r="E6" s="70"/>
      <c r="F6" s="70"/>
      <c r="G6" s="70"/>
      <c r="H6" s="70" t="s">
        <v>98</v>
      </c>
      <c r="I6" s="70"/>
      <c r="J6" s="70" t="s">
        <v>166</v>
      </c>
      <c r="K6" s="70" t="s">
        <v>100</v>
      </c>
      <c r="L6" s="70" t="s">
        <v>101</v>
      </c>
      <c r="M6" s="70" t="s">
        <v>100</v>
      </c>
      <c r="N6" s="70" t="s">
        <v>101</v>
      </c>
      <c r="O6" s="70" t="s">
        <v>100</v>
      </c>
      <c r="P6" s="335" t="s">
        <v>533</v>
      </c>
      <c r="Q6" s="317" t="s">
        <v>103</v>
      </c>
      <c r="R6" s="317" t="s">
        <v>104</v>
      </c>
      <c r="S6" s="329" t="s">
        <v>103</v>
      </c>
      <c r="T6" s="330" t="s">
        <v>105</v>
      </c>
    </row>
    <row r="7" spans="1:20" ht="26.1">
      <c r="A7" s="123" t="s">
        <v>20</v>
      </c>
      <c r="B7" s="224" t="s">
        <v>20</v>
      </c>
      <c r="C7" s="70"/>
      <c r="D7" s="70"/>
      <c r="E7" s="70"/>
      <c r="F7" s="70"/>
      <c r="G7" s="70"/>
      <c r="H7" s="70"/>
      <c r="I7" s="70"/>
      <c r="J7" s="68"/>
      <c r="K7" s="70" t="s">
        <v>101</v>
      </c>
      <c r="L7" s="70" t="s">
        <v>101</v>
      </c>
      <c r="M7" s="70" t="s">
        <v>100</v>
      </c>
      <c r="N7" s="70" t="s">
        <v>101</v>
      </c>
      <c r="O7" s="70" t="s">
        <v>101</v>
      </c>
      <c r="P7" s="335" t="s">
        <v>534</v>
      </c>
      <c r="Q7" s="317" t="s">
        <v>103</v>
      </c>
      <c r="R7" s="317" t="s">
        <v>535</v>
      </c>
      <c r="S7" s="330" t="s">
        <v>105</v>
      </c>
      <c r="T7" s="330" t="s">
        <v>105</v>
      </c>
    </row>
    <row r="8" spans="1:20">
      <c r="A8" s="260" t="s">
        <v>5</v>
      </c>
      <c r="B8" s="225" t="s">
        <v>536</v>
      </c>
      <c r="C8" s="115"/>
      <c r="D8" s="115"/>
      <c r="E8" s="115"/>
      <c r="F8" s="115"/>
      <c r="G8" s="115"/>
      <c r="H8" s="115"/>
      <c r="I8" s="115"/>
      <c r="J8" s="116"/>
      <c r="K8" s="115" t="s">
        <v>101</v>
      </c>
      <c r="L8" s="115" t="s">
        <v>101</v>
      </c>
      <c r="M8" s="115" t="s">
        <v>100</v>
      </c>
      <c r="N8" s="115" t="s">
        <v>101</v>
      </c>
      <c r="O8" s="115" t="s">
        <v>101</v>
      </c>
      <c r="P8" s="336" t="s">
        <v>537</v>
      </c>
      <c r="Q8" s="317" t="s">
        <v>103</v>
      </c>
      <c r="R8" s="317" t="s">
        <v>218</v>
      </c>
      <c r="S8" s="330" t="s">
        <v>105</v>
      </c>
      <c r="T8" s="330" t="s">
        <v>105</v>
      </c>
    </row>
    <row r="9" spans="1:20">
      <c r="A9" s="4"/>
      <c r="B9" s="4"/>
      <c r="C9" s="4"/>
      <c r="D9" s="4"/>
      <c r="E9" s="4"/>
      <c r="F9" s="4"/>
      <c r="G9" s="4"/>
      <c r="H9" s="4"/>
      <c r="I9" s="4"/>
      <c r="J9" s="4"/>
      <c r="K9" s="4"/>
      <c r="L9" s="4"/>
      <c r="M9" s="4"/>
      <c r="N9" s="4"/>
      <c r="O9" s="4"/>
      <c r="P9" s="4"/>
    </row>
    <row r="10" spans="1:20">
      <c r="A10" s="840" t="s">
        <v>112</v>
      </c>
      <c r="B10" s="841"/>
      <c r="C10" s="841"/>
      <c r="D10" s="842"/>
      <c r="E10" s="4"/>
      <c r="F10" s="4"/>
      <c r="G10" s="4"/>
      <c r="H10" s="4"/>
      <c r="I10" s="4"/>
      <c r="J10" s="4"/>
      <c r="K10" s="4"/>
      <c r="L10" s="4"/>
      <c r="M10" s="4"/>
      <c r="N10" s="4"/>
      <c r="O10" s="4"/>
      <c r="P10" s="4"/>
    </row>
    <row r="11" spans="1:20">
      <c r="A11" s="436" t="s">
        <v>113</v>
      </c>
      <c r="B11" s="435" t="s">
        <v>4</v>
      </c>
      <c r="C11" s="786" t="s">
        <v>114</v>
      </c>
      <c r="D11" s="787"/>
      <c r="E11" s="4"/>
      <c r="F11" s="4"/>
      <c r="G11" s="4"/>
      <c r="H11" s="4"/>
      <c r="I11" s="4"/>
      <c r="J11" s="4"/>
      <c r="K11" s="4"/>
      <c r="L11" s="4"/>
      <c r="M11" s="4"/>
      <c r="N11" s="4"/>
      <c r="O11" s="4"/>
      <c r="P11" s="4"/>
    </row>
    <row r="12" spans="1:20" ht="140.25" customHeight="1">
      <c r="A12" s="390" t="s">
        <v>20</v>
      </c>
      <c r="B12" s="391" t="s">
        <v>538</v>
      </c>
      <c r="C12" s="437" t="s">
        <v>20</v>
      </c>
      <c r="D12" s="438" t="s">
        <v>539</v>
      </c>
      <c r="E12" s="4"/>
      <c r="F12" s="4"/>
      <c r="G12" s="4"/>
      <c r="H12" s="4"/>
      <c r="I12" s="4"/>
      <c r="J12" s="4"/>
      <c r="K12" s="4"/>
      <c r="L12" s="4"/>
      <c r="M12" s="4"/>
      <c r="N12" s="4"/>
      <c r="O12" s="4"/>
      <c r="P12" s="4"/>
    </row>
    <row r="14" spans="1:20" ht="15" customHeight="1">
      <c r="A14" s="752" t="s">
        <v>117</v>
      </c>
      <c r="B14" s="753"/>
      <c r="C14" s="753" t="s">
        <v>4</v>
      </c>
      <c r="D14" s="753"/>
      <c r="E14" s="753"/>
      <c r="F14" s="753"/>
      <c r="G14" s="753" t="s">
        <v>118</v>
      </c>
      <c r="H14" s="753"/>
      <c r="I14" s="753"/>
      <c r="J14" s="753" t="s">
        <v>119</v>
      </c>
      <c r="K14" s="753"/>
      <c r="L14" s="753"/>
      <c r="M14" s="753"/>
      <c r="N14" s="753"/>
      <c r="O14" s="753" t="s">
        <v>120</v>
      </c>
      <c r="P14" s="753"/>
      <c r="Q14" s="753" t="s">
        <v>121</v>
      </c>
      <c r="R14" s="764"/>
    </row>
    <row r="15" spans="1:20" ht="15" customHeight="1">
      <c r="A15" s="754"/>
      <c r="B15" s="755"/>
      <c r="C15" s="755"/>
      <c r="D15" s="755"/>
      <c r="E15" s="755"/>
      <c r="F15" s="755"/>
      <c r="G15" s="231" t="s">
        <v>122</v>
      </c>
      <c r="H15" s="231" t="s">
        <v>123</v>
      </c>
      <c r="I15" s="231" t="s">
        <v>4</v>
      </c>
      <c r="J15" s="231" t="s">
        <v>83</v>
      </c>
      <c r="K15" s="755" t="s">
        <v>4</v>
      </c>
      <c r="L15" s="755"/>
      <c r="M15" s="755"/>
      <c r="N15" s="755"/>
      <c r="O15" s="231" t="s">
        <v>124</v>
      </c>
      <c r="P15" s="231" t="s">
        <v>4</v>
      </c>
      <c r="Q15" s="231" t="s">
        <v>125</v>
      </c>
      <c r="R15" s="245" t="s">
        <v>126</v>
      </c>
    </row>
    <row r="16" spans="1:20" ht="45.75" customHeight="1">
      <c r="A16" s="791" t="s">
        <v>540</v>
      </c>
      <c r="B16" s="777"/>
      <c r="C16" s="777" t="s">
        <v>541</v>
      </c>
      <c r="D16" s="777"/>
      <c r="E16" s="777"/>
      <c r="F16" s="777"/>
      <c r="G16" s="777" t="s">
        <v>542</v>
      </c>
      <c r="H16" s="766" t="str">
        <f>'Objetos de Dominio'!$B$16</f>
        <v>Organización</v>
      </c>
      <c r="I16" s="778" t="s">
        <v>543</v>
      </c>
      <c r="J16" s="777"/>
      <c r="K16" s="777"/>
      <c r="L16" s="777"/>
      <c r="M16" s="777"/>
      <c r="N16" s="777"/>
      <c r="O16" s="315">
        <v>1</v>
      </c>
      <c r="P16" s="317" t="s">
        <v>544</v>
      </c>
      <c r="Q16" s="317" t="s">
        <v>545</v>
      </c>
      <c r="R16" s="318" t="s">
        <v>230</v>
      </c>
    </row>
    <row r="17" spans="1:20" ht="43.5">
      <c r="A17" s="791"/>
      <c r="B17" s="777"/>
      <c r="C17" s="777"/>
      <c r="D17" s="777"/>
      <c r="E17" s="777"/>
      <c r="F17" s="777"/>
      <c r="G17" s="777"/>
      <c r="H17" s="766"/>
      <c r="I17" s="778"/>
      <c r="J17" s="777"/>
      <c r="K17" s="777"/>
      <c r="L17" s="777"/>
      <c r="M17" s="777"/>
      <c r="N17" s="777"/>
      <c r="O17" s="315">
        <v>2</v>
      </c>
      <c r="P17" s="317" t="s">
        <v>546</v>
      </c>
      <c r="Q17" s="317" t="s">
        <v>547</v>
      </c>
      <c r="R17" s="318" t="s">
        <v>233</v>
      </c>
    </row>
    <row r="18" spans="1:20" ht="60" customHeight="1">
      <c r="A18" s="791"/>
      <c r="B18" s="777"/>
      <c r="C18" s="777"/>
      <c r="D18" s="777"/>
      <c r="E18" s="777"/>
      <c r="F18" s="777"/>
      <c r="G18" s="777"/>
      <c r="H18" s="766"/>
      <c r="I18" s="778"/>
      <c r="J18" s="777"/>
      <c r="K18" s="777"/>
      <c r="L18" s="777"/>
      <c r="M18" s="777"/>
      <c r="N18" s="777"/>
      <c r="O18" s="315">
        <v>3</v>
      </c>
      <c r="P18" s="317" t="s">
        <v>548</v>
      </c>
      <c r="Q18" s="317" t="s">
        <v>138</v>
      </c>
      <c r="R18" s="318" t="s">
        <v>233</v>
      </c>
    </row>
    <row r="19" spans="1:20" ht="76.5" customHeight="1">
      <c r="A19" s="744" t="s">
        <v>515</v>
      </c>
      <c r="B19" s="745"/>
      <c r="C19" s="777" t="s">
        <v>549</v>
      </c>
      <c r="D19" s="777"/>
      <c r="E19" s="777"/>
      <c r="F19" s="777"/>
      <c r="G19" s="315" t="s">
        <v>550</v>
      </c>
      <c r="H19" s="243" t="str">
        <f>'Objetos de Dominio'!$B$16</f>
        <v>Organización</v>
      </c>
      <c r="I19" s="316" t="s">
        <v>551</v>
      </c>
      <c r="J19" s="243" t="s">
        <v>552</v>
      </c>
      <c r="K19" s="776" t="s">
        <v>553</v>
      </c>
      <c r="L19" s="776"/>
      <c r="M19" s="776"/>
      <c r="N19" s="776"/>
      <c r="O19" s="317" t="s">
        <v>142</v>
      </c>
      <c r="P19" s="317" t="s">
        <v>142</v>
      </c>
      <c r="Q19" s="317" t="s">
        <v>142</v>
      </c>
      <c r="R19" s="318" t="s">
        <v>142</v>
      </c>
    </row>
    <row r="20" spans="1:20" ht="57.75" customHeight="1">
      <c r="A20" s="744" t="s">
        <v>554</v>
      </c>
      <c r="B20" s="745"/>
      <c r="C20" s="745" t="s">
        <v>555</v>
      </c>
      <c r="D20" s="745"/>
      <c r="E20" s="745"/>
      <c r="F20" s="745"/>
      <c r="G20" s="792" t="s">
        <v>556</v>
      </c>
      <c r="H20" s="745" t="s">
        <v>97</v>
      </c>
      <c r="I20" s="763" t="s">
        <v>557</v>
      </c>
      <c r="J20" s="745"/>
      <c r="K20" s="745"/>
      <c r="L20" s="745"/>
      <c r="M20" s="745"/>
      <c r="N20" s="745"/>
      <c r="O20" s="230">
        <v>12</v>
      </c>
      <c r="P20" s="244" t="s">
        <v>558</v>
      </c>
      <c r="Q20" s="244" t="s">
        <v>138</v>
      </c>
      <c r="R20" s="318" t="s">
        <v>136</v>
      </c>
    </row>
    <row r="21" spans="1:20" ht="43.5">
      <c r="A21" s="744"/>
      <c r="B21" s="745"/>
      <c r="C21" s="745"/>
      <c r="D21" s="745"/>
      <c r="E21" s="745"/>
      <c r="F21" s="745"/>
      <c r="G21" s="745"/>
      <c r="H21" s="745"/>
      <c r="I21" s="763"/>
      <c r="J21" s="745"/>
      <c r="K21" s="745"/>
      <c r="L21" s="745"/>
      <c r="M21" s="745"/>
      <c r="N21" s="745"/>
      <c r="O21" s="230">
        <v>13</v>
      </c>
      <c r="P21" s="244" t="s">
        <v>559</v>
      </c>
      <c r="Q21" s="244" t="s">
        <v>560</v>
      </c>
      <c r="R21" s="318" t="s">
        <v>136</v>
      </c>
    </row>
    <row r="22" spans="1:20" ht="57.95">
      <c r="A22" s="744"/>
      <c r="B22" s="745"/>
      <c r="C22" s="745"/>
      <c r="D22" s="745"/>
      <c r="E22" s="745"/>
      <c r="F22" s="745"/>
      <c r="G22" s="745"/>
      <c r="H22" s="745"/>
      <c r="I22" s="763"/>
      <c r="J22" s="745"/>
      <c r="K22" s="745"/>
      <c r="L22" s="745"/>
      <c r="M22" s="745"/>
      <c r="N22" s="745"/>
      <c r="O22" s="230">
        <v>14</v>
      </c>
      <c r="P22" s="244" t="s">
        <v>561</v>
      </c>
      <c r="Q22" s="244" t="s">
        <v>562</v>
      </c>
      <c r="R22" s="318" t="s">
        <v>136</v>
      </c>
    </row>
    <row r="23" spans="1:20" ht="63.75" customHeight="1">
      <c r="A23" s="758" t="s">
        <v>196</v>
      </c>
      <c r="B23" s="759"/>
      <c r="C23" s="760" t="s">
        <v>563</v>
      </c>
      <c r="D23" s="760"/>
      <c r="E23" s="760"/>
      <c r="F23" s="760"/>
      <c r="G23" s="478"/>
      <c r="H23" s="327"/>
      <c r="I23" s="367"/>
      <c r="J23" s="327" t="s">
        <v>18</v>
      </c>
      <c r="K23" s="761" t="s">
        <v>564</v>
      </c>
      <c r="L23" s="761"/>
      <c r="M23" s="761"/>
      <c r="N23" s="761"/>
      <c r="O23" s="271" t="s">
        <v>142</v>
      </c>
      <c r="P23" s="271" t="s">
        <v>142</v>
      </c>
      <c r="Q23" s="271" t="s">
        <v>142</v>
      </c>
      <c r="R23" s="249" t="s">
        <v>142</v>
      </c>
      <c r="S23" s="12"/>
      <c r="T23" s="12"/>
    </row>
  </sheetData>
  <mergeCells count="31">
    <mergeCell ref="K20:N22"/>
    <mergeCell ref="C20:F22"/>
    <mergeCell ref="G20:G22"/>
    <mergeCell ref="H20:H22"/>
    <mergeCell ref="I20:I22"/>
    <mergeCell ref="J20:J22"/>
    <mergeCell ref="Q14:R14"/>
    <mergeCell ref="K15:N15"/>
    <mergeCell ref="A16:B18"/>
    <mergeCell ref="C16:F18"/>
    <mergeCell ref="G16:G18"/>
    <mergeCell ref="H16:H18"/>
    <mergeCell ref="I16:I18"/>
    <mergeCell ref="J16:J18"/>
    <mergeCell ref="K16:N18"/>
    <mergeCell ref="A23:B23"/>
    <mergeCell ref="C23:F23"/>
    <mergeCell ref="K23:N23"/>
    <mergeCell ref="B2:P2"/>
    <mergeCell ref="B3:P3"/>
    <mergeCell ref="A14:B15"/>
    <mergeCell ref="C14:F15"/>
    <mergeCell ref="G14:I14"/>
    <mergeCell ref="J14:N14"/>
    <mergeCell ref="O14:P14"/>
    <mergeCell ref="C11:D11"/>
    <mergeCell ref="A10:D10"/>
    <mergeCell ref="A19:B19"/>
    <mergeCell ref="C19:F19"/>
    <mergeCell ref="K19:N19"/>
    <mergeCell ref="A20:B22"/>
  </mergeCells>
  <hyperlinks>
    <hyperlink ref="A1" location="'Objetos de Dominio'!A1" display="&lt;- Volver al inicio" xr:uid="{C11A3EA0-D0A7-473C-816B-EB118036A650}"/>
    <hyperlink ref="A4" location="'Estructura Admin Estruc - M'!B1" display="Datos simulados" xr:uid="{F0722265-8380-4D06-AEDB-C99E239B0A0F}"/>
    <hyperlink ref="C12" location="'Estructura - e'!A1" display="Estructura" xr:uid="{02EF3481-8CD1-4177-B4EC-8A1E3F8C903C}"/>
    <hyperlink ref="B7" location="'Estructura - m'!A1" display="Estructura" xr:uid="{1E13D8AC-8EA2-4B41-AC6B-93245954DA43}"/>
    <hyperlink ref="B8" location="'ADMINISTRADOR ESTRUCTURA - M'!A1" display="Administrador de estructura" xr:uid="{8CC4AA9B-4405-41A1-874A-6020B9AD27DC}"/>
    <hyperlink ref="H16" location="'Escritor - E'!A1" display="='Objetos de Dominio'!$B$2" xr:uid="{8070D759-508F-4174-A1F5-F9C139C9FBA9}"/>
    <hyperlink ref="H16:H18" location="'Objetos de Dominio'!B17" display="='Objetos de Dominio'!$B$11" xr:uid="{C52A114F-4C79-490F-B4A7-1EF649455DCE}"/>
    <hyperlink ref="J19" location="'Objetos de Dominio'!B17" display="Estructura Administrador Estructura[]_x000a__x000a_" xr:uid="{8E87CF63-15EB-49DD-9A35-91DFD6ECD1D5}"/>
    <hyperlink ref="H19" location="'Objetos de Dominio'!B17" display="='Objetos de Dominio'!$B$11" xr:uid="{8C5588E9-2850-4E75-8262-818103299956}"/>
    <hyperlink ref="H19:H21" location="'Escritor - E'!A1" display="='Objetos de Dominio'!$B$2" xr:uid="{91755BC8-A9F9-4A79-A4D6-76403CD40823}"/>
    <hyperlink ref="Q5" location="'Estructura Admin Estruc - E'!A16" display="=A16" xr:uid="{49DBC4ED-2056-42DF-905D-1D7DD078AF3C}"/>
    <hyperlink ref="S5" location="'Estructura Admin Estruc - E'!A20" display="=A20" xr:uid="{E4996060-FFFA-4D5D-A8CE-17D020D0512D}"/>
    <hyperlink ref="R5" location="'Estructura Admin Estruc - E'!A19" display="=A19" xr:uid="{0613C20A-0994-4419-A4A9-20B56110091D}"/>
    <hyperlink ref="D12" location="'Administrador Estructura - e'!A1" display="AdministradorEstructura" xr:uid="{75CD1F80-DCE8-419B-8D3F-37F50F318147}"/>
    <hyperlink ref="J23" location="'estados - E'!A1" display="Estado" xr:uid="{F1064005-B9A3-40FD-88E4-510940BDC230}"/>
    <hyperlink ref="T5" location="'Estructura Admin Estruc - E'!A23" display="=A23" xr:uid="{ADA8E2F3-0B61-4484-8ABC-96929CCF391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3937C-95E1-4B6D-9324-FCC9091A4FED}">
  <sheetPr>
    <tabColor rgb="FFD9E1F2"/>
  </sheetPr>
  <dimension ref="A1:H11"/>
  <sheetViews>
    <sheetView workbookViewId="0">
      <selection activeCell="C11" sqref="C11"/>
    </sheetView>
  </sheetViews>
  <sheetFormatPr defaultColWidth="9.140625" defaultRowHeight="14.45"/>
  <cols>
    <col min="1" max="1" width="15.7109375" style="9" customWidth="1"/>
    <col min="2" max="2" width="19" style="9" bestFit="1" customWidth="1"/>
    <col min="3" max="3" width="6.85546875" style="14" customWidth="1"/>
    <col min="4" max="4" width="16.42578125" style="9" bestFit="1" customWidth="1"/>
    <col min="5" max="5" width="24.7109375" style="9" bestFit="1" customWidth="1"/>
    <col min="6" max="6" width="27.140625" style="9" customWidth="1"/>
    <col min="7" max="7" width="32.28515625" style="9" customWidth="1"/>
    <col min="8" max="16384" width="9.140625" style="9"/>
  </cols>
  <sheetData>
    <row r="1" spans="1:8" ht="15" customHeight="1">
      <c r="A1" s="22" t="s">
        <v>72</v>
      </c>
      <c r="B1" s="737" t="s">
        <v>73</v>
      </c>
      <c r="C1" s="737"/>
      <c r="E1" s="20"/>
      <c r="F1" s="20"/>
      <c r="G1" s="20"/>
      <c r="H1" s="20"/>
    </row>
    <row r="2" spans="1:8">
      <c r="A2" s="168" t="s">
        <v>74</v>
      </c>
      <c r="B2" s="511" t="s">
        <v>44</v>
      </c>
      <c r="C2" s="90" t="s">
        <v>18</v>
      </c>
      <c r="D2" s="169" t="s">
        <v>75</v>
      </c>
      <c r="E2" s="170" t="s">
        <v>76</v>
      </c>
      <c r="F2" s="20"/>
      <c r="G2" s="20"/>
      <c r="H2" s="20"/>
    </row>
    <row r="3" spans="1:8">
      <c r="A3" s="512">
        <v>1</v>
      </c>
      <c r="B3" s="164" t="str">
        <f>'Persona - M'!F11</f>
        <v>Ivan.Jaramillo9803</v>
      </c>
      <c r="C3" s="657" t="s">
        <v>77</v>
      </c>
      <c r="D3" s="466" t="str">
        <f>IF(AND(C3 = "Activo", 'Persona - M'!L11 = "Accesible"), "Activo", "Inactivo")</f>
        <v>Activo</v>
      </c>
      <c r="E3" s="138" t="str">
        <f>_xlfn.CONCAT(B3, " AdmE")</f>
        <v>Ivan.Jaramillo9803 AdmE</v>
      </c>
      <c r="F3" s="8"/>
      <c r="G3" s="8"/>
      <c r="H3" s="8"/>
    </row>
    <row r="4" spans="1:8" ht="15" customHeight="1">
      <c r="A4" s="512">
        <v>2</v>
      </c>
      <c r="B4" s="164" t="str">
        <f>'Persona - M'!F12</f>
        <v>Wilder.Sánchez6789</v>
      </c>
      <c r="C4" s="657" t="s">
        <v>77</v>
      </c>
      <c r="D4" s="466" t="str">
        <f>IF(AND(C4 = "Activo", 'Persona - M'!L12 = "Accesible"), "Activo", "Inactivo")</f>
        <v>Activo</v>
      </c>
      <c r="E4" s="138" t="str">
        <f>_xlfn.CONCAT(B4, " AdmE")</f>
        <v>Wilder.Sánchez6789 AdmE</v>
      </c>
      <c r="F4" s="8"/>
      <c r="G4" s="8"/>
      <c r="H4" s="8"/>
    </row>
    <row r="5" spans="1:8">
      <c r="A5" s="512">
        <v>3</v>
      </c>
      <c r="B5" s="164" t="str">
        <f>'Persona - M'!F13</f>
        <v>Juan.Martinez1111</v>
      </c>
      <c r="C5" s="657" t="s">
        <v>77</v>
      </c>
      <c r="D5" s="466" t="str">
        <f>IF(AND(C5 = "Activo", 'Persona - M'!L13 = "Accesible"), "Activo", "Inactivo")</f>
        <v>Activo</v>
      </c>
      <c r="E5" s="138" t="str">
        <f>_xlfn.CONCAT(B5, " AdmE")</f>
        <v>Juan.Martinez1111 AdmE</v>
      </c>
    </row>
    <row r="6" spans="1:8">
      <c r="A6" s="513">
        <v>4</v>
      </c>
      <c r="B6" s="183" t="str">
        <f>'Persona - M'!F14</f>
        <v>Elkin.Narvaéz2222</v>
      </c>
      <c r="C6" s="658" t="s">
        <v>77</v>
      </c>
      <c r="D6" s="52" t="str">
        <f>IF(AND(C6 = "Activo", 'Persona - M'!L14 = "Accesible"), "Activo", "Inactivo")</f>
        <v>Activo</v>
      </c>
      <c r="E6" s="139" t="str">
        <f>_xlfn.CONCAT(B6, " AdmE")</f>
        <v>Elkin.Narvaéz2222 AdmE</v>
      </c>
    </row>
    <row r="11" spans="1:8">
      <c r="C11" s="14" t="s">
        <v>78</v>
      </c>
    </row>
  </sheetData>
  <mergeCells count="1">
    <mergeCell ref="B1:C1"/>
  </mergeCells>
  <hyperlinks>
    <hyperlink ref="A1" location="'Objetos de Dominio'!A1" display="&lt;- Volver al inicio" xr:uid="{487AE793-4E92-4C18-9896-405A8C2A5CD0}"/>
    <hyperlink ref="C3" location="'Estados - M'!A54" display="Activo" xr:uid="{2A2F11D5-57E5-4E9F-B9DB-9C93736DC223}"/>
    <hyperlink ref="B4:B6" location="'Información Personal - M'!A11" display="='Información Personal - M'!f11" xr:uid="{9653E0D1-1FB8-46DA-80B7-1ACF9930383A}"/>
    <hyperlink ref="C4" location="'Estados - M'!A54" display="Activo" xr:uid="{CAD83A01-4DE1-4E4C-AD48-803C017BA078}"/>
    <hyperlink ref="C5" location="'Estados - M'!A54" display="Activo" xr:uid="{C174F9E8-E4DF-4D1B-AE25-3477E5865289}"/>
    <hyperlink ref="C6" location="'Estados - M'!A54" display="Activo" xr:uid="{969FCB78-33ED-4B86-847F-C61361F828B8}"/>
    <hyperlink ref="B6" location="'Persona - M'!A14" display="='Persona - M'!F14" xr:uid="{FD0BC1A6-E6EC-481C-A6D3-CB16DEFA1975}"/>
    <hyperlink ref="B1" location="Participante - E!A4" display="Modelo Enriquecido" xr:uid="{EF38748F-40AA-4338-B179-28D4E29351E0}"/>
    <hyperlink ref="B1:C1" location="'Administrador Estructura - E'!A4" display="Modelo Enriquecido" xr:uid="{ADB2E99D-5C6A-42FF-AA0E-533FFEABEF87}"/>
    <hyperlink ref="B3:B5" location="'Información Personal - M'!A11" display="='Información Personal - M'!f11" xr:uid="{F3ADC9B6-AD37-448A-8D16-7165FFC0E0FE}"/>
    <hyperlink ref="B5" location="'Persona - M'!F13" display="='Persona - M'!F13" xr:uid="{107345FE-81BE-42BB-B1EE-45AFB9F69852}"/>
    <hyperlink ref="B4" location="'Persona - M'!F12" display="='Persona - M'!F12" xr:uid="{B107357B-F190-4555-BDC2-7C1CD1BDFB14}"/>
    <hyperlink ref="B3" location="'persona - m'!F11" display="='Persona - M'!F11" xr:uid="{AD90C95D-CCBA-4E4F-B88A-2CC558FFAFA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D007-8107-4C1B-B209-683198767432}">
  <sheetPr>
    <tabColor rgb="FFD9E1F2"/>
  </sheetPr>
  <dimension ref="A1:L7"/>
  <sheetViews>
    <sheetView workbookViewId="0"/>
  </sheetViews>
  <sheetFormatPr defaultColWidth="9.140625" defaultRowHeight="14.45"/>
  <cols>
    <col min="1" max="1" width="15.7109375" style="12" customWidth="1"/>
    <col min="2" max="2" width="18" style="12" customWidth="1"/>
    <col min="3" max="3" width="24.7109375" style="12" bestFit="1" customWidth="1"/>
    <col min="4" max="4" width="12.7109375" style="12" bestFit="1" customWidth="1"/>
    <col min="5" max="5" width="11.42578125" style="12" bestFit="1" customWidth="1"/>
    <col min="6" max="6" width="15.42578125" style="12" customWidth="1"/>
    <col min="7" max="7" width="42.140625" style="12" customWidth="1"/>
    <col min="8" max="8" width="15.85546875" style="12" bestFit="1" customWidth="1"/>
    <col min="9" max="9" width="11.85546875" style="12" bestFit="1" customWidth="1"/>
    <col min="10" max="10" width="17" style="12" customWidth="1"/>
    <col min="11" max="11" width="21.140625" style="12" customWidth="1"/>
    <col min="12" max="16384" width="9.140625" style="12"/>
  </cols>
  <sheetData>
    <row r="1" spans="1:12" ht="15" customHeight="1">
      <c r="A1" s="22" t="s">
        <v>72</v>
      </c>
      <c r="B1" s="843" t="s">
        <v>199</v>
      </c>
      <c r="C1" s="843"/>
    </row>
    <row r="2" spans="1:12" s="6" customFormat="1" ht="15.75" customHeight="1">
      <c r="A2" s="297" t="s">
        <v>74</v>
      </c>
      <c r="B2" s="194" t="s">
        <v>565</v>
      </c>
      <c r="C2" s="194" t="s">
        <v>566</v>
      </c>
      <c r="D2" s="194" t="s">
        <v>64</v>
      </c>
      <c r="E2" s="194" t="s">
        <v>4</v>
      </c>
      <c r="F2" s="194" t="s">
        <v>214</v>
      </c>
      <c r="G2" s="194" t="s">
        <v>10</v>
      </c>
      <c r="H2" s="215" t="s">
        <v>567</v>
      </c>
      <c r="I2" s="215" t="s">
        <v>18</v>
      </c>
      <c r="J2" s="215" t="s">
        <v>529</v>
      </c>
      <c r="K2" s="298" t="s">
        <v>165</v>
      </c>
      <c r="L2" s="446"/>
    </row>
    <row r="3" spans="1:12" ht="30" customHeight="1">
      <c r="A3" s="174">
        <v>1</v>
      </c>
      <c r="B3" s="119" t="s">
        <v>568</v>
      </c>
      <c r="C3" s="203" t="str">
        <f>'Estructura Admin Estruc - M'!$E$3</f>
        <v>Académico Ivan.Jaramillo9803 AdmE</v>
      </c>
      <c r="D3" s="184" t="s">
        <v>569</v>
      </c>
      <c r="E3" s="119" t="s">
        <v>570</v>
      </c>
      <c r="F3" s="202">
        <v>45241</v>
      </c>
      <c r="G3" s="184" t="str">
        <f xml:space="preserve"> 'Agenda - M'!$G$3</f>
        <v>Agenda Matemáticas Especiales 2023-1 Grupo1</v>
      </c>
      <c r="H3" s="118" t="s">
        <v>571</v>
      </c>
      <c r="I3" s="184" t="str">
        <f xml:space="preserve"> 'Estados - M'!$E$32</f>
        <v>Programado</v>
      </c>
      <c r="J3" s="118" t="str">
        <f>IF(AND(I3&lt;&gt;"Cancelado", 'Grupo - M'!E3 ="Activo", 'Administrador Estructura - M'!D6 = "Activo"), "Activo", "Inactivo")</f>
        <v>Activo</v>
      </c>
      <c r="K3" s="190" t="str">
        <f>_xlfn.CONCAT(B3, " - ",A3)</f>
        <v>Dia del cura - 1</v>
      </c>
    </row>
    <row r="4" spans="1:12" ht="30" customHeight="1">
      <c r="A4" s="174">
        <v>2</v>
      </c>
      <c r="B4" s="119" t="s">
        <v>572</v>
      </c>
      <c r="C4" s="203" t="str">
        <f>'Estructura Admin Estruc - M'!$E$5</f>
        <v>Departamento Wilder.Sánchez6789 AdmE</v>
      </c>
      <c r="D4" s="184" t="s">
        <v>573</v>
      </c>
      <c r="E4" s="119" t="s">
        <v>570</v>
      </c>
      <c r="F4" s="202">
        <v>45272</v>
      </c>
      <c r="G4" s="184" t="str">
        <f xml:space="preserve"> 'Agenda - M'!$G$4</f>
        <v>Agenda Antropología 1 2023-1 Grupo3</v>
      </c>
      <c r="H4" s="118" t="s">
        <v>574</v>
      </c>
      <c r="I4" s="184" t="str">
        <f xml:space="preserve"> 'Estados - M'!$E$32</f>
        <v>Programado</v>
      </c>
      <c r="J4" s="118" t="str">
        <f>IF(AND(I4&lt;&gt;"Cancelado", 'Grupo - M'!E4 ="Activo", 'Administrador Estructura - M'!D5 = "Activo"), "Activo", "Inactivo")</f>
        <v>Activo</v>
      </c>
      <c r="K4" s="190" t="str">
        <f>_xlfn.CONCAT(B4, " - ",A4)</f>
        <v>Innovacion - 2</v>
      </c>
    </row>
    <row r="5" spans="1:12" ht="30" customHeight="1">
      <c r="A5" s="174">
        <v>3</v>
      </c>
      <c r="B5" s="119" t="s">
        <v>575</v>
      </c>
      <c r="C5" s="203" t="str">
        <f>'Estructura Admin Estruc - M'!$E$4</f>
        <v>Académico Juan.Martinez1111 AdmE</v>
      </c>
      <c r="D5" s="184" t="s">
        <v>576</v>
      </c>
      <c r="E5" s="119" t="s">
        <v>570</v>
      </c>
      <c r="F5" s="202">
        <v>44962</v>
      </c>
      <c r="G5" s="203" t="str">
        <f xml:space="preserve"> 'Agenda - M'!$G$6</f>
        <v>Agenda Calculo Integral 1 2022-2 Grupo1</v>
      </c>
      <c r="H5" s="118" t="s">
        <v>577</v>
      </c>
      <c r="I5" s="184" t="str">
        <f xml:space="preserve"> 'Estados - M'!$E$33</f>
        <v>Cancelado</v>
      </c>
      <c r="J5" s="118" t="str">
        <f>IF(AND(I5&lt;&gt;"Cancelado", 'Grupo - M'!E6 ="Activo", 'Administrador Estructura - M'!D3 = "Activo"), "Activo", "Inactivo")</f>
        <v>Inactivo</v>
      </c>
      <c r="K5" s="190" t="str">
        <f>_xlfn.CONCAT(B5, " - ",A5)</f>
        <v>Feria matematica - 3</v>
      </c>
    </row>
    <row r="6" spans="1:12" ht="30" customHeight="1">
      <c r="A6" s="185">
        <v>4</v>
      </c>
      <c r="B6" s="204" t="s">
        <v>578</v>
      </c>
      <c r="C6" s="214" t="str">
        <f>'Estructura Admin Estruc - M'!$E$5</f>
        <v>Departamento Wilder.Sánchez6789 AdmE</v>
      </c>
      <c r="D6" s="186" t="s">
        <v>579</v>
      </c>
      <c r="E6" s="204" t="s">
        <v>570</v>
      </c>
      <c r="F6" s="205">
        <v>45017</v>
      </c>
      <c r="G6" s="186" t="str">
        <f xml:space="preserve"> 'Agenda - M'!$G$4</f>
        <v>Agenda Antropología 1 2023-1 Grupo3</v>
      </c>
      <c r="H6" s="120" t="s">
        <v>580</v>
      </c>
      <c r="I6" s="186" t="str">
        <f xml:space="preserve"> 'Estados - M'!$E$34</f>
        <v>Realizado</v>
      </c>
      <c r="J6" s="120" t="str">
        <f>IF(AND(I6&lt;&gt;"Cancelado", 'Grupo - M'!E4 ="Activo", 'Administrador Estructura - M'!D4 = "Activo"), "Activo", "Inactivo")</f>
        <v>Activo</v>
      </c>
      <c r="K6" s="192" t="str">
        <f>_xlfn.CONCAT(B6, " - ",A6)</f>
        <v>Charla con el rector - 4</v>
      </c>
    </row>
    <row r="7" spans="1:12">
      <c r="B7" s="18"/>
      <c r="C7" s="18"/>
      <c r="D7" s="11"/>
      <c r="E7" s="18"/>
      <c r="F7" s="19"/>
      <c r="G7" s="11"/>
    </row>
  </sheetData>
  <mergeCells count="1">
    <mergeCell ref="B1:C1"/>
  </mergeCells>
  <hyperlinks>
    <hyperlink ref="D3" location="'Tipo Evento - M'!A6" display="Celebración" xr:uid="{10147182-E24B-4DBD-9558-F961E5697638}"/>
    <hyperlink ref="D4" location="'Tipo Evento - M'!A3" display="Reunión" xr:uid="{C8458914-62A6-481E-9E57-4D2F4EE7ED43}"/>
    <hyperlink ref="D5" location="'Tipo Evento - M'!A5" display="Feria" xr:uid="{61BC0FCE-3F94-47F9-A249-931DB4D1DD77}"/>
    <hyperlink ref="D6" location="'Tipo Evento - M'!A7" display="Evento Social" xr:uid="{1454E50E-82FA-4E1E-8639-EC8766FBFD73}"/>
    <hyperlink ref="A1" location="'Objetos de Dominio'!A1" display="&lt;- Volver al inicio" xr:uid="{B0C78F4C-6CC0-42F8-8E53-81CD3191479E}"/>
    <hyperlink ref="C3" location="'Estructura Admin Estruc - M'!A3" display="='Estructura Admin Estruc - M'!$E$3" xr:uid="{F2B519A9-F8B1-428E-99EF-65B739205214}"/>
    <hyperlink ref="C4" location="'Estructura Admin Estruc - M'!A5" display="='Estructura Admin Estruc - M'!$E$5" xr:uid="{CE586C8C-BD6D-4116-B26E-9E7A2866BFE3}"/>
    <hyperlink ref="C6" location="'Estructura Admin Estruc - M'!A5" display="='Estructura Admin Estruc - M'!$E$5" xr:uid="{FC1E18AF-1EFA-41F0-9C20-2DA688895384}"/>
    <hyperlink ref="G3" location="'Agenda - M'!A3" display="= 'Grupo - M'!$F$3" xr:uid="{8ABC6A04-32D7-4665-9C55-7EBBB7232213}"/>
    <hyperlink ref="G4" location="'Agenda - M'!A4" display="= 'Agenda - M'!$F$4" xr:uid="{E2BB0F77-A266-40A9-AE0B-D1CE8830CBAC}"/>
    <hyperlink ref="G5" location="'Agenda - M'!A6" display="= 'Grupo - M'!$F$6" xr:uid="{B4F61979-0D61-4F78-AAB2-23883F1AB68C}"/>
    <hyperlink ref="I3" location="'Estados - M'!A32" display="= 'Estados - M'!$E$32" xr:uid="{99F129E2-88F5-491B-8444-3DB0306E9C70}"/>
    <hyperlink ref="B1" location="Comentario - E!A4" display="Modelo enriquecido" xr:uid="{DB3A651A-2BCD-45B7-A409-63A6EE86403E}"/>
    <hyperlink ref="B1:C1" location="'Evento - E'!A4" display="Modelo enriquecido" xr:uid="{2589990C-DFF4-4F4B-97FC-AD18197829FD}"/>
    <hyperlink ref="G6" location="'Agenda - M'!A4" display="= 'Agenda - M'!$F$4" xr:uid="{C94FD874-A039-4E70-9CD9-5172A9CA1609}"/>
    <hyperlink ref="C5" location="'Estructura Admin Estruc - M'!A4" display="='Estructura Admin Estruc - M'!$E$4" xr:uid="{F91CA7AE-4A94-43B5-A217-52770F3F3F93}"/>
    <hyperlink ref="I4" location="'Estados - M'!A32" display="= 'Estados - M'!$E$32" xr:uid="{D336C2D3-427D-4F45-BAAA-89756EEBA179}"/>
    <hyperlink ref="I6" location="'Estados - M'!A34" display="= 'Estados - M'!$E$34" xr:uid="{4F7C6D40-E495-42BE-88A3-40FD6709AE97}"/>
    <hyperlink ref="I5" location="'Estados - M'!A33" display="= 'Estados - M'!$E$33" xr:uid="{5B08F59B-85FC-4E1D-938A-AA231CFF018F}"/>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889EE-7EBA-4112-8558-94B56B1E2852}">
  <sheetPr>
    <tabColor rgb="FFD9E1F2"/>
  </sheetPr>
  <dimension ref="A1:X35"/>
  <sheetViews>
    <sheetView topLeftCell="P6" workbookViewId="0">
      <selection activeCell="R14" sqref="R14"/>
    </sheetView>
  </sheetViews>
  <sheetFormatPr defaultColWidth="9.140625" defaultRowHeight="14.45"/>
  <cols>
    <col min="1" max="2" width="20.7109375" style="12" customWidth="1"/>
    <col min="3" max="3" width="15.7109375" style="12" customWidth="1"/>
    <col min="4" max="4" width="14" style="12" customWidth="1"/>
    <col min="5" max="5" width="11.85546875" style="12" customWidth="1"/>
    <col min="6" max="6" width="11" style="12" bestFit="1" customWidth="1"/>
    <col min="7" max="7" width="15.7109375" style="12" customWidth="1"/>
    <col min="8" max="8" width="50.7109375" style="12" customWidth="1"/>
    <col min="9" max="9" width="27.28515625" style="12" customWidth="1"/>
    <col min="10" max="10" width="47" style="12" customWidth="1"/>
    <col min="11" max="13" width="15.7109375" style="12" customWidth="1"/>
    <col min="14" max="14" width="9.28515625" style="12" bestFit="1" customWidth="1"/>
    <col min="15" max="15" width="15.7109375" style="12" customWidth="1"/>
    <col min="16" max="16" width="50.5703125" style="12" customWidth="1"/>
    <col min="17" max="17" width="45.85546875" style="12" customWidth="1"/>
    <col min="18" max="18" width="50.28515625" style="12" customWidth="1"/>
    <col min="19" max="19" width="31.28515625" style="12" bestFit="1" customWidth="1"/>
    <col min="20" max="20" width="25.85546875" style="12" bestFit="1" customWidth="1"/>
    <col min="21" max="21" width="19.42578125" style="12" customWidth="1"/>
    <col min="22" max="22" width="22.28515625" style="12" customWidth="1"/>
    <col min="23" max="16384" width="9.140625" style="12"/>
  </cols>
  <sheetData>
    <row r="1" spans="1:24">
      <c r="A1" s="22" t="s">
        <v>72</v>
      </c>
    </row>
    <row r="2" spans="1:24">
      <c r="A2" s="148" t="s">
        <v>79</v>
      </c>
      <c r="B2" s="780" t="str">
        <f>'Objetos de Dominio'!$B$24</f>
        <v>Reporte Comentario</v>
      </c>
      <c r="C2" s="781"/>
      <c r="D2" s="781"/>
      <c r="E2" s="781"/>
      <c r="F2" s="781"/>
      <c r="G2" s="781"/>
      <c r="H2" s="781"/>
      <c r="I2" s="781"/>
      <c r="J2" s="781"/>
      <c r="K2" s="781"/>
      <c r="L2" s="781"/>
      <c r="M2" s="781"/>
      <c r="N2" s="781"/>
      <c r="O2" s="781"/>
      <c r="P2" s="782"/>
    </row>
    <row r="3" spans="1:24" ht="15" customHeight="1">
      <c r="A3" s="149" t="s">
        <v>80</v>
      </c>
      <c r="B3" s="783" t="str">
        <f>'Objetos de Dominio'!$E$24</f>
        <v>Objeto de dominio que representa el Reporte Comentario que tiene un Comentario. Por ejemplo, en un momento determinado un comentario reportado pudiera ser sancionado y archivado del sistema.</v>
      </c>
      <c r="C3" s="784"/>
      <c r="D3" s="784"/>
      <c r="E3" s="784"/>
      <c r="F3" s="784"/>
      <c r="G3" s="784"/>
      <c r="H3" s="784"/>
      <c r="I3" s="784"/>
      <c r="J3" s="784"/>
      <c r="K3" s="784"/>
      <c r="L3" s="784"/>
      <c r="M3" s="784"/>
      <c r="N3" s="784"/>
      <c r="O3" s="784"/>
      <c r="P3" s="785"/>
    </row>
    <row r="4" spans="1:24">
      <c r="A4" s="8" t="s">
        <v>81</v>
      </c>
      <c r="B4" s="10"/>
      <c r="C4" s="10"/>
      <c r="D4" s="10"/>
      <c r="E4" s="10"/>
      <c r="F4" s="10"/>
      <c r="G4" s="10"/>
      <c r="H4" s="10"/>
      <c r="I4" s="10"/>
      <c r="J4" s="10"/>
      <c r="K4" s="10"/>
      <c r="L4" s="10"/>
      <c r="M4" s="10"/>
      <c r="N4" s="10"/>
      <c r="O4" s="10"/>
      <c r="P4" s="10"/>
    </row>
    <row r="5" spans="1:24" ht="15.75" customHeight="1">
      <c r="A5" s="288" t="s">
        <v>82</v>
      </c>
      <c r="B5" s="289" t="s">
        <v>83</v>
      </c>
      <c r="C5" s="289" t="s">
        <v>84</v>
      </c>
      <c r="D5" s="289" t="s">
        <v>85</v>
      </c>
      <c r="E5" s="289" t="s">
        <v>86</v>
      </c>
      <c r="F5" s="289" t="s">
        <v>87</v>
      </c>
      <c r="G5" s="289" t="s">
        <v>88</v>
      </c>
      <c r="H5" s="289" t="s">
        <v>89</v>
      </c>
      <c r="I5" s="289" t="s">
        <v>90</v>
      </c>
      <c r="J5" s="289" t="s">
        <v>91</v>
      </c>
      <c r="K5" s="289" t="s">
        <v>92</v>
      </c>
      <c r="L5" s="289" t="s">
        <v>93</v>
      </c>
      <c r="M5" s="289" t="s">
        <v>94</v>
      </c>
      <c r="N5" s="289" t="s">
        <v>95</v>
      </c>
      <c r="O5" s="289" t="s">
        <v>96</v>
      </c>
      <c r="P5" s="334" t="s">
        <v>4</v>
      </c>
      <c r="Q5" s="261" t="str">
        <f>A22</f>
        <v xml:space="preserve">Crear </v>
      </c>
      <c r="R5" s="261" t="str">
        <f>A25</f>
        <v>Editar</v>
      </c>
      <c r="S5" s="261" t="str">
        <f>A28</f>
        <v>Cambiar estado</v>
      </c>
      <c r="T5" s="261" t="str">
        <f>A31</f>
        <v>Abrir</v>
      </c>
      <c r="U5" s="262" t="str">
        <f>A32</f>
        <v xml:space="preserve">Eliminar 
</v>
      </c>
      <c r="V5" s="262" t="str">
        <f>A35</f>
        <v>ObtenerEstadoReal</v>
      </c>
    </row>
    <row r="6" spans="1:24" ht="39">
      <c r="A6" s="290" t="s">
        <v>74</v>
      </c>
      <c r="B6" s="291" t="s">
        <v>97</v>
      </c>
      <c r="C6" s="291">
        <v>36</v>
      </c>
      <c r="D6" s="291">
        <v>36</v>
      </c>
      <c r="E6" s="291"/>
      <c r="F6" s="291"/>
      <c r="G6" s="291"/>
      <c r="H6" s="291" t="s">
        <v>98</v>
      </c>
      <c r="I6" s="44"/>
      <c r="J6" s="44" t="s">
        <v>291</v>
      </c>
      <c r="K6" s="59" t="s">
        <v>100</v>
      </c>
      <c r="L6" s="59" t="s">
        <v>101</v>
      </c>
      <c r="M6" s="59" t="s">
        <v>100</v>
      </c>
      <c r="N6" s="59" t="s">
        <v>101</v>
      </c>
      <c r="O6" s="59" t="s">
        <v>100</v>
      </c>
      <c r="P6" s="60" t="s">
        <v>277</v>
      </c>
      <c r="Q6" s="535" t="s">
        <v>103</v>
      </c>
      <c r="R6" s="536" t="s">
        <v>103</v>
      </c>
      <c r="S6" s="536" t="s">
        <v>103</v>
      </c>
      <c r="T6" s="535" t="s">
        <v>104</v>
      </c>
      <c r="U6" s="537" t="s">
        <v>103</v>
      </c>
      <c r="V6" s="537" t="s">
        <v>105</v>
      </c>
      <c r="W6" s="10"/>
      <c r="X6" s="10"/>
    </row>
    <row r="7" spans="1:24" ht="26.1">
      <c r="A7" s="292" t="s">
        <v>565</v>
      </c>
      <c r="B7" s="59" t="s">
        <v>209</v>
      </c>
      <c r="C7" s="59">
        <v>1</v>
      </c>
      <c r="D7" s="59">
        <v>50</v>
      </c>
      <c r="E7" s="59"/>
      <c r="F7" s="59"/>
      <c r="G7" s="59"/>
      <c r="H7" s="304" t="s">
        <v>581</v>
      </c>
      <c r="I7" s="305"/>
      <c r="J7" s="306" t="s">
        <v>582</v>
      </c>
      <c r="K7" s="305" t="s">
        <v>101</v>
      </c>
      <c r="L7" s="305" t="s">
        <v>101</v>
      </c>
      <c r="M7" s="305" t="s">
        <v>100</v>
      </c>
      <c r="N7" s="305" t="s">
        <v>101</v>
      </c>
      <c r="O7" s="305" t="s">
        <v>101</v>
      </c>
      <c r="P7" s="375" t="s">
        <v>583</v>
      </c>
      <c r="Q7" s="536" t="s">
        <v>103</v>
      </c>
      <c r="R7" s="535" t="s">
        <v>584</v>
      </c>
      <c r="S7" s="535" t="s">
        <v>105</v>
      </c>
      <c r="T7" s="535" t="s">
        <v>111</v>
      </c>
      <c r="U7" s="484" t="s">
        <v>105</v>
      </c>
      <c r="V7" s="484" t="s">
        <v>105</v>
      </c>
    </row>
    <row r="8" spans="1:24" ht="26.1">
      <c r="A8" s="292" t="s">
        <v>566</v>
      </c>
      <c r="B8" s="293" t="s">
        <v>566</v>
      </c>
      <c r="C8" s="59"/>
      <c r="D8" s="59"/>
      <c r="E8" s="59"/>
      <c r="F8" s="59"/>
      <c r="G8" s="59"/>
      <c r="H8" s="304"/>
      <c r="I8" s="305"/>
      <c r="J8" s="307"/>
      <c r="K8" s="305" t="s">
        <v>101</v>
      </c>
      <c r="L8" s="305" t="s">
        <v>101</v>
      </c>
      <c r="M8" s="305" t="s">
        <v>100</v>
      </c>
      <c r="N8" s="305" t="s">
        <v>101</v>
      </c>
      <c r="O8" s="305" t="s">
        <v>101</v>
      </c>
      <c r="P8" s="375" t="s">
        <v>585</v>
      </c>
      <c r="Q8" s="535" t="s">
        <v>103</v>
      </c>
      <c r="R8" s="535" t="s">
        <v>586</v>
      </c>
      <c r="S8" s="535" t="s">
        <v>105</v>
      </c>
      <c r="T8" s="535" t="s">
        <v>587</v>
      </c>
      <c r="U8" s="484" t="s">
        <v>105</v>
      </c>
      <c r="V8" s="484" t="s">
        <v>105</v>
      </c>
    </row>
    <row r="9" spans="1:24" ht="26.1">
      <c r="A9" s="292" t="s">
        <v>64</v>
      </c>
      <c r="B9" s="293" t="s">
        <v>588</v>
      </c>
      <c r="C9" s="59"/>
      <c r="D9" s="59"/>
      <c r="E9" s="59"/>
      <c r="F9" s="59"/>
      <c r="G9" s="59"/>
      <c r="H9" s="304"/>
      <c r="I9" s="305"/>
      <c r="J9" s="307"/>
      <c r="K9" s="305" t="s">
        <v>101</v>
      </c>
      <c r="L9" s="305" t="s">
        <v>101</v>
      </c>
      <c r="M9" s="305" t="s">
        <v>100</v>
      </c>
      <c r="N9" s="305" t="s">
        <v>101</v>
      </c>
      <c r="O9" s="305" t="s">
        <v>101</v>
      </c>
      <c r="P9" s="375" t="s">
        <v>589</v>
      </c>
      <c r="Q9" s="535" t="s">
        <v>103</v>
      </c>
      <c r="R9" s="535" t="s">
        <v>590</v>
      </c>
      <c r="S9" s="535" t="s">
        <v>103</v>
      </c>
      <c r="T9" s="535" t="s">
        <v>487</v>
      </c>
      <c r="U9" s="484" t="s">
        <v>105</v>
      </c>
      <c r="V9" s="484" t="s">
        <v>105</v>
      </c>
    </row>
    <row r="10" spans="1:24" ht="26.1">
      <c r="A10" s="292" t="s">
        <v>4</v>
      </c>
      <c r="B10" s="59" t="s">
        <v>209</v>
      </c>
      <c r="C10" s="59">
        <v>1</v>
      </c>
      <c r="D10" s="59">
        <v>150</v>
      </c>
      <c r="E10" s="59"/>
      <c r="F10" s="59"/>
      <c r="G10" s="59"/>
      <c r="H10" s="304" t="s">
        <v>581</v>
      </c>
      <c r="I10" s="305"/>
      <c r="J10" s="307" t="s">
        <v>582</v>
      </c>
      <c r="K10" s="305" t="s">
        <v>101</v>
      </c>
      <c r="L10" s="305" t="s">
        <v>101</v>
      </c>
      <c r="M10" s="305" t="s">
        <v>100</v>
      </c>
      <c r="N10" s="305" t="s">
        <v>101</v>
      </c>
      <c r="O10" s="305" t="s">
        <v>101</v>
      </c>
      <c r="P10" s="375" t="s">
        <v>591</v>
      </c>
      <c r="Q10" s="535" t="s">
        <v>103</v>
      </c>
      <c r="R10" s="535" t="s">
        <v>105</v>
      </c>
      <c r="S10" s="535" t="s">
        <v>105</v>
      </c>
      <c r="T10" s="535" t="s">
        <v>218</v>
      </c>
      <c r="U10" s="484" t="s">
        <v>105</v>
      </c>
      <c r="V10" s="484" t="s">
        <v>105</v>
      </c>
    </row>
    <row r="11" spans="1:24" ht="26.1">
      <c r="A11" s="292" t="s">
        <v>214</v>
      </c>
      <c r="B11" s="59" t="s">
        <v>214</v>
      </c>
      <c r="C11" s="59"/>
      <c r="D11" s="59"/>
      <c r="E11" s="59"/>
      <c r="F11" s="59"/>
      <c r="G11" s="59"/>
      <c r="H11" s="305" t="s">
        <v>216</v>
      </c>
      <c r="I11" s="305"/>
      <c r="J11" s="28" t="s">
        <v>339</v>
      </c>
      <c r="K11" s="305" t="s">
        <v>100</v>
      </c>
      <c r="L11" s="305" t="s">
        <v>101</v>
      </c>
      <c r="M11" s="305" t="s">
        <v>100</v>
      </c>
      <c r="N11" s="305" t="s">
        <v>101</v>
      </c>
      <c r="O11" s="305" t="s">
        <v>101</v>
      </c>
      <c r="P11" s="375" t="s">
        <v>592</v>
      </c>
      <c r="Q11" s="535" t="s">
        <v>103</v>
      </c>
      <c r="R11" s="535" t="s">
        <v>103</v>
      </c>
      <c r="S11" s="535" t="s">
        <v>105</v>
      </c>
      <c r="T11" s="535" t="s">
        <v>487</v>
      </c>
      <c r="U11" s="484" t="s">
        <v>105</v>
      </c>
      <c r="V11" s="484" t="s">
        <v>105</v>
      </c>
    </row>
    <row r="12" spans="1:24" ht="26.1">
      <c r="A12" s="292" t="s">
        <v>10</v>
      </c>
      <c r="B12" s="293" t="s">
        <v>10</v>
      </c>
      <c r="C12" s="59"/>
      <c r="D12" s="59"/>
      <c r="E12" s="59"/>
      <c r="F12" s="59"/>
      <c r="G12" s="59"/>
      <c r="H12" s="304"/>
      <c r="I12" s="305"/>
      <c r="J12" s="307"/>
      <c r="K12" s="305" t="s">
        <v>101</v>
      </c>
      <c r="L12" s="305" t="s">
        <v>101</v>
      </c>
      <c r="M12" s="305" t="s">
        <v>100</v>
      </c>
      <c r="N12" s="305" t="s">
        <v>101</v>
      </c>
      <c r="O12" s="305" t="s">
        <v>101</v>
      </c>
      <c r="P12" s="375" t="s">
        <v>593</v>
      </c>
      <c r="Q12" s="535" t="s">
        <v>103</v>
      </c>
      <c r="R12" s="535" t="s">
        <v>594</v>
      </c>
      <c r="S12" s="535" t="s">
        <v>105</v>
      </c>
      <c r="T12" s="535" t="s">
        <v>595</v>
      </c>
      <c r="U12" s="484" t="s">
        <v>105</v>
      </c>
      <c r="V12" s="484" t="s">
        <v>105</v>
      </c>
    </row>
    <row r="13" spans="1:24">
      <c r="A13" s="292" t="s">
        <v>567</v>
      </c>
      <c r="B13" s="59" t="s">
        <v>209</v>
      </c>
      <c r="C13" s="59">
        <v>1</v>
      </c>
      <c r="D13" s="59">
        <v>50</v>
      </c>
      <c r="E13" s="59"/>
      <c r="F13" s="59"/>
      <c r="G13" s="59"/>
      <c r="H13" s="304" t="s">
        <v>581</v>
      </c>
      <c r="I13" s="305"/>
      <c r="J13" s="307" t="s">
        <v>582</v>
      </c>
      <c r="K13" s="305" t="s">
        <v>101</v>
      </c>
      <c r="L13" s="305" t="s">
        <v>101</v>
      </c>
      <c r="M13" s="305" t="s">
        <v>100</v>
      </c>
      <c r="N13" s="305" t="s">
        <v>101</v>
      </c>
      <c r="O13" s="305" t="s">
        <v>101</v>
      </c>
      <c r="P13" s="375" t="s">
        <v>596</v>
      </c>
      <c r="Q13" s="535" t="s">
        <v>103</v>
      </c>
      <c r="R13" s="535" t="s">
        <v>584</v>
      </c>
      <c r="S13" s="535" t="s">
        <v>105</v>
      </c>
      <c r="T13" s="535" t="s">
        <v>218</v>
      </c>
      <c r="U13" s="484" t="s">
        <v>105</v>
      </c>
      <c r="V13" s="484" t="s">
        <v>105</v>
      </c>
    </row>
    <row r="14" spans="1:24" ht="26.1">
      <c r="A14" s="294" t="s">
        <v>18</v>
      </c>
      <c r="B14" s="295" t="s">
        <v>18</v>
      </c>
      <c r="C14" s="283"/>
      <c r="D14" s="283"/>
      <c r="E14" s="283"/>
      <c r="F14" s="283"/>
      <c r="G14" s="283"/>
      <c r="H14" s="308"/>
      <c r="I14" s="308"/>
      <c r="J14" s="309"/>
      <c r="K14" s="308" t="s">
        <v>101</v>
      </c>
      <c r="L14" s="308" t="s">
        <v>101</v>
      </c>
      <c r="M14" s="308" t="s">
        <v>100</v>
      </c>
      <c r="N14" s="308" t="s">
        <v>101</v>
      </c>
      <c r="O14" s="308" t="s">
        <v>101</v>
      </c>
      <c r="P14" s="376" t="s">
        <v>597</v>
      </c>
      <c r="Q14" s="535" t="s">
        <v>103</v>
      </c>
      <c r="R14" s="535" t="s">
        <v>105</v>
      </c>
      <c r="S14" s="535" t="s">
        <v>103</v>
      </c>
      <c r="T14" s="535" t="s">
        <v>598</v>
      </c>
      <c r="U14" s="484" t="s">
        <v>105</v>
      </c>
      <c r="V14" s="484" t="s">
        <v>105</v>
      </c>
    </row>
    <row r="15" spans="1:24">
      <c r="A15" s="10"/>
      <c r="B15" s="10"/>
      <c r="C15" s="10"/>
      <c r="D15" s="10"/>
      <c r="E15" s="10"/>
      <c r="F15" s="10"/>
      <c r="G15" s="10"/>
      <c r="H15" s="10"/>
      <c r="I15" s="10"/>
      <c r="J15" s="10"/>
      <c r="K15" s="10"/>
      <c r="L15" s="10"/>
      <c r="M15" s="10"/>
      <c r="N15" s="10"/>
      <c r="O15" s="10"/>
      <c r="P15" s="10"/>
    </row>
    <row r="16" spans="1:24">
      <c r="A16" s="844" t="s">
        <v>112</v>
      </c>
      <c r="B16" s="845"/>
      <c r="C16" s="846"/>
      <c r="D16" s="10"/>
      <c r="E16" s="10"/>
      <c r="F16" s="10"/>
      <c r="G16" s="10"/>
      <c r="H16" s="10"/>
      <c r="I16" s="10"/>
      <c r="J16" s="10"/>
      <c r="K16" s="10"/>
      <c r="L16" s="10"/>
      <c r="M16" s="10"/>
      <c r="N16" s="10"/>
      <c r="O16" s="10"/>
      <c r="P16" s="10"/>
    </row>
    <row r="17" spans="1:18">
      <c r="A17" s="153" t="s">
        <v>113</v>
      </c>
      <c r="B17" s="154" t="s">
        <v>4</v>
      </c>
      <c r="C17" s="155" t="s">
        <v>114</v>
      </c>
      <c r="D17" s="10"/>
      <c r="E17" s="10"/>
      <c r="F17" s="18"/>
      <c r="G17" s="10"/>
      <c r="H17" s="10"/>
      <c r="I17" s="10"/>
      <c r="J17" s="10"/>
      <c r="K17" s="10"/>
      <c r="L17" s="10"/>
      <c r="M17" s="10"/>
      <c r="N17" s="10"/>
      <c r="O17" s="10"/>
      <c r="P17" s="10"/>
    </row>
    <row r="18" spans="1:18" ht="123" customHeight="1">
      <c r="A18" s="111" t="s">
        <v>282</v>
      </c>
      <c r="B18" s="156" t="s">
        <v>599</v>
      </c>
      <c r="C18" s="66" t="s">
        <v>269</v>
      </c>
      <c r="D18" s="10"/>
      <c r="E18" s="10"/>
      <c r="F18" s="10"/>
      <c r="G18" s="10"/>
      <c r="H18" s="10"/>
      <c r="I18" s="10"/>
      <c r="J18" s="10"/>
      <c r="K18" s="10"/>
      <c r="L18" s="10"/>
      <c r="M18" s="10"/>
      <c r="N18" s="10"/>
      <c r="O18" s="10"/>
      <c r="P18" s="10"/>
    </row>
    <row r="20" spans="1:18" ht="15" customHeight="1">
      <c r="A20" s="752" t="s">
        <v>117</v>
      </c>
      <c r="B20" s="753"/>
      <c r="C20" s="753" t="s">
        <v>4</v>
      </c>
      <c r="D20" s="753"/>
      <c r="E20" s="753"/>
      <c r="F20" s="753"/>
      <c r="G20" s="753" t="s">
        <v>118</v>
      </c>
      <c r="H20" s="753"/>
      <c r="I20" s="753"/>
      <c r="J20" s="753" t="s">
        <v>119</v>
      </c>
      <c r="K20" s="753"/>
      <c r="L20" s="753"/>
      <c r="M20" s="753"/>
      <c r="N20" s="753"/>
      <c r="O20" s="753" t="s">
        <v>120</v>
      </c>
      <c r="P20" s="753"/>
      <c r="Q20" s="753" t="s">
        <v>121</v>
      </c>
      <c r="R20" s="764"/>
    </row>
    <row r="21" spans="1:18" ht="15" customHeight="1">
      <c r="A21" s="754"/>
      <c r="B21" s="755"/>
      <c r="C21" s="755"/>
      <c r="D21" s="755"/>
      <c r="E21" s="755"/>
      <c r="F21" s="755"/>
      <c r="G21" s="231" t="s">
        <v>122</v>
      </c>
      <c r="H21" s="231" t="s">
        <v>123</v>
      </c>
      <c r="I21" s="231" t="s">
        <v>4</v>
      </c>
      <c r="J21" s="231" t="s">
        <v>83</v>
      </c>
      <c r="K21" s="755" t="s">
        <v>4</v>
      </c>
      <c r="L21" s="755"/>
      <c r="M21" s="755"/>
      <c r="N21" s="755"/>
      <c r="O21" s="231" t="s">
        <v>124</v>
      </c>
      <c r="P21" s="231" t="s">
        <v>4</v>
      </c>
      <c r="Q21" s="231" t="s">
        <v>125</v>
      </c>
      <c r="R21" s="245" t="s">
        <v>126</v>
      </c>
    </row>
    <row r="22" spans="1:18" ht="30.75" customHeight="1">
      <c r="A22" s="791" t="s">
        <v>600</v>
      </c>
      <c r="B22" s="777"/>
      <c r="C22" s="777" t="s">
        <v>601</v>
      </c>
      <c r="D22" s="777"/>
      <c r="E22" s="777"/>
      <c r="F22" s="777"/>
      <c r="G22" s="777" t="s">
        <v>602</v>
      </c>
      <c r="H22" s="766" t="str">
        <f>'Objetos de Dominio'!$B$24</f>
        <v>Reporte Comentario</v>
      </c>
      <c r="I22" s="778" t="s">
        <v>603</v>
      </c>
      <c r="J22" s="777"/>
      <c r="K22" s="777"/>
      <c r="L22" s="777"/>
      <c r="M22" s="777"/>
      <c r="N22" s="777"/>
      <c r="O22" s="315">
        <v>1</v>
      </c>
      <c r="P22" s="317" t="s">
        <v>604</v>
      </c>
      <c r="Q22" s="317" t="s">
        <v>605</v>
      </c>
      <c r="R22" s="318" t="s">
        <v>230</v>
      </c>
    </row>
    <row r="23" spans="1:18" ht="29.1">
      <c r="A23" s="791"/>
      <c r="B23" s="777"/>
      <c r="C23" s="777"/>
      <c r="D23" s="777"/>
      <c r="E23" s="777"/>
      <c r="F23" s="777"/>
      <c r="G23" s="777"/>
      <c r="H23" s="766"/>
      <c r="I23" s="778"/>
      <c r="J23" s="777"/>
      <c r="K23" s="777"/>
      <c r="L23" s="777"/>
      <c r="M23" s="777"/>
      <c r="N23" s="777"/>
      <c r="O23" s="315">
        <v>2</v>
      </c>
      <c r="P23" s="317" t="s">
        <v>606</v>
      </c>
      <c r="Q23" s="317" t="s">
        <v>607</v>
      </c>
      <c r="R23" s="318" t="s">
        <v>233</v>
      </c>
    </row>
    <row r="24" spans="1:18" ht="57.95">
      <c r="A24" s="791"/>
      <c r="B24" s="777"/>
      <c r="C24" s="777"/>
      <c r="D24" s="777"/>
      <c r="E24" s="777"/>
      <c r="F24" s="777"/>
      <c r="G24" s="777"/>
      <c r="H24" s="766"/>
      <c r="I24" s="778"/>
      <c r="J24" s="777"/>
      <c r="K24" s="777"/>
      <c r="L24" s="777"/>
      <c r="M24" s="777"/>
      <c r="N24" s="777"/>
      <c r="O24" s="315">
        <v>3</v>
      </c>
      <c r="P24" s="317" t="s">
        <v>608</v>
      </c>
      <c r="Q24" s="317" t="s">
        <v>138</v>
      </c>
      <c r="R24" s="318" t="s">
        <v>233</v>
      </c>
    </row>
    <row r="25" spans="1:18" ht="29.1">
      <c r="A25" s="791" t="s">
        <v>609</v>
      </c>
      <c r="B25" s="777"/>
      <c r="C25" s="777" t="s">
        <v>610</v>
      </c>
      <c r="D25" s="777"/>
      <c r="E25" s="777"/>
      <c r="F25" s="777"/>
      <c r="G25" s="777" t="s">
        <v>602</v>
      </c>
      <c r="H25" s="766" t="str">
        <f>'Objetos de Dominio'!$B$24</f>
        <v>Reporte Comentario</v>
      </c>
      <c r="I25" s="778" t="s">
        <v>611</v>
      </c>
      <c r="J25" s="777"/>
      <c r="K25" s="777"/>
      <c r="L25" s="777"/>
      <c r="M25" s="777"/>
      <c r="N25" s="777"/>
      <c r="O25" s="315">
        <v>4</v>
      </c>
      <c r="P25" s="317" t="s">
        <v>612</v>
      </c>
      <c r="Q25" s="317" t="s">
        <v>239</v>
      </c>
      <c r="R25" s="318" t="s">
        <v>240</v>
      </c>
    </row>
    <row r="26" spans="1:18" ht="57.95">
      <c r="A26" s="791"/>
      <c r="B26" s="777"/>
      <c r="C26" s="777"/>
      <c r="D26" s="777"/>
      <c r="E26" s="777"/>
      <c r="F26" s="777"/>
      <c r="G26" s="777"/>
      <c r="H26" s="766"/>
      <c r="I26" s="778"/>
      <c r="J26" s="777"/>
      <c r="K26" s="777"/>
      <c r="L26" s="777"/>
      <c r="M26" s="777"/>
      <c r="N26" s="777"/>
      <c r="O26" s="315">
        <v>5</v>
      </c>
      <c r="P26" s="317" t="s">
        <v>599</v>
      </c>
      <c r="Q26" s="317" t="s">
        <v>613</v>
      </c>
      <c r="R26" s="318" t="s">
        <v>240</v>
      </c>
    </row>
    <row r="27" spans="1:18" ht="57.95">
      <c r="A27" s="791"/>
      <c r="B27" s="777"/>
      <c r="C27" s="777"/>
      <c r="D27" s="777"/>
      <c r="E27" s="777"/>
      <c r="F27" s="777"/>
      <c r="G27" s="777"/>
      <c r="H27" s="766"/>
      <c r="I27" s="778"/>
      <c r="J27" s="777"/>
      <c r="K27" s="777"/>
      <c r="L27" s="777"/>
      <c r="M27" s="777"/>
      <c r="N27" s="777"/>
      <c r="O27" s="315">
        <v>6</v>
      </c>
      <c r="P27" s="317" t="s">
        <v>614</v>
      </c>
      <c r="Q27" s="317" t="s">
        <v>138</v>
      </c>
      <c r="R27" s="318" t="s">
        <v>240</v>
      </c>
    </row>
    <row r="28" spans="1:18" ht="59.25" customHeight="1">
      <c r="A28" s="744" t="s">
        <v>520</v>
      </c>
      <c r="B28" s="745"/>
      <c r="C28" s="777" t="s">
        <v>615</v>
      </c>
      <c r="D28" s="777"/>
      <c r="E28" s="777"/>
      <c r="F28" s="777"/>
      <c r="G28" s="777" t="s">
        <v>616</v>
      </c>
      <c r="H28" s="766" t="str">
        <f>'Objetos de Dominio'!$B$11</f>
        <v>Evento</v>
      </c>
      <c r="I28" s="778" t="s">
        <v>617</v>
      </c>
      <c r="J28" s="776" t="s">
        <v>142</v>
      </c>
      <c r="K28" s="776" t="s">
        <v>142</v>
      </c>
      <c r="L28" s="776"/>
      <c r="M28" s="776"/>
      <c r="N28" s="776"/>
      <c r="O28" s="315">
        <v>9</v>
      </c>
      <c r="P28" s="317" t="s">
        <v>618</v>
      </c>
      <c r="Q28" s="317" t="s">
        <v>138</v>
      </c>
      <c r="R28" s="318" t="s">
        <v>136</v>
      </c>
    </row>
    <row r="29" spans="1:18" ht="29.1">
      <c r="A29" s="744"/>
      <c r="B29" s="745"/>
      <c r="C29" s="777"/>
      <c r="D29" s="777"/>
      <c r="E29" s="777"/>
      <c r="F29" s="777"/>
      <c r="G29" s="777"/>
      <c r="H29" s="766"/>
      <c r="I29" s="778"/>
      <c r="J29" s="776"/>
      <c r="K29" s="776"/>
      <c r="L29" s="776"/>
      <c r="M29" s="776"/>
      <c r="N29" s="776"/>
      <c r="O29" s="315">
        <v>10</v>
      </c>
      <c r="P29" s="317" t="s">
        <v>612</v>
      </c>
      <c r="Q29" s="317" t="s">
        <v>619</v>
      </c>
      <c r="R29" s="318" t="s">
        <v>136</v>
      </c>
    </row>
    <row r="30" spans="1:18" ht="43.5">
      <c r="A30" s="744"/>
      <c r="B30" s="745"/>
      <c r="C30" s="777"/>
      <c r="D30" s="777"/>
      <c r="E30" s="777"/>
      <c r="F30" s="777"/>
      <c r="G30" s="777"/>
      <c r="H30" s="766"/>
      <c r="I30" s="778"/>
      <c r="J30" s="776"/>
      <c r="K30" s="776"/>
      <c r="L30" s="776"/>
      <c r="M30" s="776"/>
      <c r="N30" s="776"/>
      <c r="O30" s="315">
        <v>11</v>
      </c>
      <c r="P30" s="317" t="s">
        <v>620</v>
      </c>
      <c r="Q30" s="317" t="s">
        <v>621</v>
      </c>
      <c r="R30" s="318" t="s">
        <v>136</v>
      </c>
    </row>
    <row r="31" spans="1:18" ht="43.5">
      <c r="A31" s="744" t="s">
        <v>261</v>
      </c>
      <c r="B31" s="745"/>
      <c r="C31" s="777" t="s">
        <v>622</v>
      </c>
      <c r="D31" s="777"/>
      <c r="E31" s="777"/>
      <c r="F31" s="777"/>
      <c r="G31" s="315" t="s">
        <v>616</v>
      </c>
      <c r="H31" s="243" t="str">
        <f>'Objetos de Dominio'!$B$11</f>
        <v>Evento</v>
      </c>
      <c r="I31" s="316" t="s">
        <v>623</v>
      </c>
      <c r="J31" s="243" t="s">
        <v>624</v>
      </c>
      <c r="K31" s="776" t="s">
        <v>625</v>
      </c>
      <c r="L31" s="776"/>
      <c r="M31" s="776"/>
      <c r="N31" s="776"/>
      <c r="O31" s="317" t="s">
        <v>142</v>
      </c>
      <c r="P31" s="317" t="s">
        <v>142</v>
      </c>
      <c r="Q31" s="317" t="s">
        <v>142</v>
      </c>
      <c r="R31" s="318" t="s">
        <v>142</v>
      </c>
    </row>
    <row r="32" spans="1:18" ht="60" customHeight="1">
      <c r="A32" s="744" t="s">
        <v>554</v>
      </c>
      <c r="B32" s="745"/>
      <c r="C32" s="745" t="s">
        <v>626</v>
      </c>
      <c r="D32" s="745"/>
      <c r="E32" s="745"/>
      <c r="F32" s="745"/>
      <c r="G32" s="792" t="s">
        <v>627</v>
      </c>
      <c r="H32" s="745" t="s">
        <v>97</v>
      </c>
      <c r="I32" s="763" t="s">
        <v>628</v>
      </c>
      <c r="J32" s="745"/>
      <c r="K32" s="745"/>
      <c r="L32" s="745"/>
      <c r="M32" s="745"/>
      <c r="N32" s="745"/>
      <c r="O32" s="230">
        <v>12</v>
      </c>
      <c r="P32" s="244" t="s">
        <v>629</v>
      </c>
      <c r="Q32" s="244" t="s">
        <v>138</v>
      </c>
      <c r="R32" s="318" t="s">
        <v>136</v>
      </c>
    </row>
    <row r="33" spans="1:18" ht="43.5">
      <c r="A33" s="744"/>
      <c r="B33" s="745"/>
      <c r="C33" s="745"/>
      <c r="D33" s="745"/>
      <c r="E33" s="745"/>
      <c r="F33" s="745"/>
      <c r="G33" s="745"/>
      <c r="H33" s="745"/>
      <c r="I33" s="763"/>
      <c r="J33" s="745"/>
      <c r="K33" s="745"/>
      <c r="L33" s="745"/>
      <c r="M33" s="745"/>
      <c r="N33" s="745"/>
      <c r="O33" s="230">
        <v>13</v>
      </c>
      <c r="P33" s="244" t="s">
        <v>612</v>
      </c>
      <c r="Q33" s="244" t="s">
        <v>630</v>
      </c>
      <c r="R33" s="318" t="s">
        <v>136</v>
      </c>
    </row>
    <row r="34" spans="1:18" ht="43.5">
      <c r="A34" s="744"/>
      <c r="B34" s="745"/>
      <c r="C34" s="745"/>
      <c r="D34" s="745"/>
      <c r="E34" s="745"/>
      <c r="F34" s="745"/>
      <c r="G34" s="745"/>
      <c r="H34" s="745"/>
      <c r="I34" s="763"/>
      <c r="J34" s="745"/>
      <c r="K34" s="745"/>
      <c r="L34" s="745"/>
      <c r="M34" s="745"/>
      <c r="N34" s="745"/>
      <c r="O34" s="230">
        <v>14</v>
      </c>
      <c r="P34" s="244" t="s">
        <v>631</v>
      </c>
      <c r="Q34" s="244" t="s">
        <v>632</v>
      </c>
      <c r="R34" s="318" t="s">
        <v>136</v>
      </c>
    </row>
    <row r="35" spans="1:18" ht="58.5" customHeight="1">
      <c r="A35" s="758" t="s">
        <v>196</v>
      </c>
      <c r="B35" s="759"/>
      <c r="C35" s="760" t="s">
        <v>633</v>
      </c>
      <c r="D35" s="760"/>
      <c r="E35" s="760"/>
      <c r="F35" s="760"/>
      <c r="G35" s="478"/>
      <c r="H35" s="327"/>
      <c r="I35" s="367"/>
      <c r="J35" s="327" t="s">
        <v>18</v>
      </c>
      <c r="K35" s="761" t="s">
        <v>634</v>
      </c>
      <c r="L35" s="761"/>
      <c r="M35" s="761"/>
      <c r="N35" s="761"/>
      <c r="O35" s="271" t="s">
        <v>142</v>
      </c>
      <c r="P35" s="271" t="s">
        <v>142</v>
      </c>
      <c r="Q35" s="271" t="s">
        <v>142</v>
      </c>
      <c r="R35" s="249" t="s">
        <v>142</v>
      </c>
    </row>
  </sheetData>
  <mergeCells count="44">
    <mergeCell ref="B2:P2"/>
    <mergeCell ref="B3:P3"/>
    <mergeCell ref="A16:C16"/>
    <mergeCell ref="A20:B21"/>
    <mergeCell ref="C20:F21"/>
    <mergeCell ref="G20:I20"/>
    <mergeCell ref="J20:N20"/>
    <mergeCell ref="O20:P20"/>
    <mergeCell ref="Q20:R20"/>
    <mergeCell ref="K21:N21"/>
    <mergeCell ref="A22:B24"/>
    <mergeCell ref="C22:F24"/>
    <mergeCell ref="G22:G24"/>
    <mergeCell ref="H22:H24"/>
    <mergeCell ref="I22:I24"/>
    <mergeCell ref="J22:J24"/>
    <mergeCell ref="K22:N24"/>
    <mergeCell ref="J25:J27"/>
    <mergeCell ref="K25:N27"/>
    <mergeCell ref="A28:B30"/>
    <mergeCell ref="C28:F30"/>
    <mergeCell ref="G28:G30"/>
    <mergeCell ref="H28:H30"/>
    <mergeCell ref="I28:I30"/>
    <mergeCell ref="J28:J30"/>
    <mergeCell ref="K28:N30"/>
    <mergeCell ref="A25:B27"/>
    <mergeCell ref="C25:F27"/>
    <mergeCell ref="G25:G27"/>
    <mergeCell ref="H25:H27"/>
    <mergeCell ref="I25:I27"/>
    <mergeCell ref="A35:B35"/>
    <mergeCell ref="C35:F35"/>
    <mergeCell ref="K35:N35"/>
    <mergeCell ref="A31:B31"/>
    <mergeCell ref="C31:F31"/>
    <mergeCell ref="K31:N31"/>
    <mergeCell ref="A32:B34"/>
    <mergeCell ref="C32:F34"/>
    <mergeCell ref="G32:G34"/>
    <mergeCell ref="H32:H34"/>
    <mergeCell ref="I32:I34"/>
    <mergeCell ref="J32:J34"/>
    <mergeCell ref="K32:N34"/>
  </mergeCells>
  <hyperlinks>
    <hyperlink ref="A1" location="'Objetos de Dominio'!A1" display="&lt;- Volver al inicio" xr:uid="{D30A6672-34DC-4014-A529-9284C710DCB2}"/>
    <hyperlink ref="A4" location="'Evento - M'!B1" display="Datos simulados" xr:uid="{11303575-032A-40C3-A128-5ED856CA1391}"/>
    <hyperlink ref="C18" location="'Evento - E'!A7" display="Nombre" xr:uid="{EC52D64A-38E4-4DA4-8FE3-337FA9923279}"/>
    <hyperlink ref="B8" location="'Información personal - m'!A1" display="Organizador" xr:uid="{4FA12C3F-C20E-402E-AE25-5BF4EAB80800}"/>
    <hyperlink ref="B9" location="'tipo Evento - M'!A1" display="Tipo evento" xr:uid="{6FDE746A-29A3-49BB-A180-D07249C2C964}"/>
    <hyperlink ref="B12" location="'Agenda - E'!A1" display="Grupo" xr:uid="{A4FDBB89-29A6-40AB-A4A0-15D5F2C5AC8E}"/>
    <hyperlink ref="B14" location="'ESTADOS - M'!A1" display="Estado" xr:uid="{D68F6B06-125A-449D-A62E-B0EF7A784693}"/>
    <hyperlink ref="H22" location="'Escritor - E'!A1" display="='Objetos de Dominio'!$B$2" xr:uid="{96644069-8D8E-4ABD-B8CE-DDB9AE027381}"/>
    <hyperlink ref="H22:H24" location="'Objetos de Dominio'!B24" display="='Objetos de Dominio'!$B$11" xr:uid="{58C51293-80B4-4E72-A67A-CAC0B5FF3200}"/>
    <hyperlink ref="J31" location="'Objetos de Dominio'!B24" display="Evento[]_x000a__x000a_" xr:uid="{E98CCA16-E5E1-432D-A779-5D9459D44C46}"/>
    <hyperlink ref="H31" location="'Objetos de Dominio'!B24" display="='Objetos de Dominio'!$B$11" xr:uid="{A338B2F6-7CF8-4FAB-BE09-AF2A6938D19A}"/>
    <hyperlink ref="H25" location="'Escritor - E'!A1" display="='Objetos de Dominio'!$B$2" xr:uid="{6214C3DD-1DF1-46CC-A357-565D55B55A2C}"/>
    <hyperlink ref="H25:H27" location="'Objetos de Dominio'!B24" display="='Objetos de Dominio'!$B$11" xr:uid="{B6BCBDCC-6BB4-4CB8-AAE7-CAA9C5FDED9B}"/>
    <hyperlink ref="H28" location="'Escritor - E'!A1" display="='Objetos de Dominio'!$B$2" xr:uid="{D15AE171-B9C8-4F96-8DE3-A2F479765F1D}"/>
    <hyperlink ref="H28:H30" location="'Objetos de Dominio'!B24" display="='Objetos de Dominio'!$B$11" xr:uid="{8E167116-C91C-483D-A0D3-E725277A41DB}"/>
    <hyperlink ref="Q5" location="'Evento - E'!A22" display="=A22" xr:uid="{B1814B21-AEDC-4B77-A44B-6ED87441A3D5}"/>
    <hyperlink ref="R5" location="'Evento - E'!A25" display="=A25" xr:uid="{F50BD893-0ADF-4A97-9F0F-7641D8097AFA}"/>
    <hyperlink ref="S5" location="'Evento - E'!A28" display="=A28" xr:uid="{A5A513E8-D7E9-4C84-A4A9-F2C5A595070B}"/>
    <hyperlink ref="T5" location="'Evento - E'!A31" display="=A31" xr:uid="{8D732A94-EC20-4274-9AA6-78F9BA733F9A}"/>
    <hyperlink ref="U5" location="'Evento - E'!A32" display="=A32" xr:uid="{BC078F73-71C4-42BE-A063-BBAF8AA9F3AA}"/>
    <hyperlink ref="J35" location="'Administrador Estructura - E'!A1" display="Administrador Estructura[]_x000a__x000a_" xr:uid="{D59E794F-2C52-402A-B1AC-5056514B7D77}"/>
    <hyperlink ref="V5" location="'Evento - E'!A35" display="=A35" xr:uid="{E88BBCEF-8F70-4DD1-A334-915A84C077B6}"/>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13E67-DF65-4FEA-A643-D61DF49A27B7}">
  <sheetPr>
    <tabColor theme="4" tint="0.79998168889431442"/>
  </sheetPr>
  <dimension ref="A1:F8"/>
  <sheetViews>
    <sheetView workbookViewId="0">
      <selection activeCell="A3" sqref="A3"/>
    </sheetView>
  </sheetViews>
  <sheetFormatPr defaultColWidth="8.7109375" defaultRowHeight="14.45"/>
  <cols>
    <col min="1" max="1" width="15.7109375" customWidth="1"/>
    <col min="2" max="2" width="25.85546875" bestFit="1" customWidth="1"/>
    <col min="3" max="3" width="20.85546875" bestFit="1" customWidth="1"/>
    <col min="4" max="4" width="8" bestFit="1" customWidth="1"/>
    <col min="5" max="5" width="16.42578125" bestFit="1" customWidth="1"/>
    <col min="6" max="6" width="39.85546875" bestFit="1" customWidth="1"/>
  </cols>
  <sheetData>
    <row r="1" spans="1:6">
      <c r="A1" s="22" t="s">
        <v>72</v>
      </c>
      <c r="B1" s="737" t="s">
        <v>73</v>
      </c>
      <c r="C1" s="737"/>
    </row>
    <row r="2" spans="1:6">
      <c r="A2" s="172" t="s">
        <v>74</v>
      </c>
      <c r="B2" s="113" t="s">
        <v>20</v>
      </c>
      <c r="C2" s="113" t="s">
        <v>269</v>
      </c>
      <c r="D2" s="113" t="s">
        <v>18</v>
      </c>
      <c r="E2" s="113" t="s">
        <v>75</v>
      </c>
      <c r="F2" s="101" t="s">
        <v>165</v>
      </c>
    </row>
    <row r="3" spans="1:6">
      <c r="A3" s="145">
        <v>1</v>
      </c>
      <c r="B3" s="176" t="s">
        <v>469</v>
      </c>
      <c r="C3" s="87" t="s">
        <v>635</v>
      </c>
      <c r="D3" s="171" t="s">
        <v>77</v>
      </c>
      <c r="E3" s="87" t="str">
        <f>IF('Estructura - M'!F8 = "Activo", "Activo", "Activo")</f>
        <v>Activo</v>
      </c>
      <c r="F3" s="103" t="str">
        <f t="shared" ref="F3:F8" si="0">_xlfn.CONCAT(B3, " ", C3)</f>
        <v>Matemáticas Especiales 2023-1 Grupo1</v>
      </c>
    </row>
    <row r="4" spans="1:6">
      <c r="A4" s="145">
        <v>2</v>
      </c>
      <c r="B4" s="176" t="s">
        <v>471</v>
      </c>
      <c r="C4" s="87" t="s">
        <v>636</v>
      </c>
      <c r="D4" s="171" t="s">
        <v>77</v>
      </c>
      <c r="E4" s="87" t="str">
        <f>IF('Estructura - M'!F10 = "Activo", "Activo", "Activo")</f>
        <v>Activo</v>
      </c>
      <c r="F4" s="103" t="str">
        <f t="shared" si="0"/>
        <v>Antropología 1 2023-1 Grupo3</v>
      </c>
    </row>
    <row r="5" spans="1:6">
      <c r="A5" s="145">
        <v>3</v>
      </c>
      <c r="B5" s="176" t="s">
        <v>472</v>
      </c>
      <c r="C5" s="87" t="s">
        <v>637</v>
      </c>
      <c r="D5" s="171" t="s">
        <v>290</v>
      </c>
      <c r="E5" s="87" t="str">
        <f>IF('Estructura - M'!F11 = "Activo", "Activo", "Activo")</f>
        <v>Activo</v>
      </c>
      <c r="F5" s="103" t="str">
        <f t="shared" si="0"/>
        <v>Calculo Integral 1 2022-2 Grupo1</v>
      </c>
    </row>
    <row r="6" spans="1:6">
      <c r="A6" s="145">
        <v>4</v>
      </c>
      <c r="B6" s="176" t="s">
        <v>472</v>
      </c>
      <c r="C6" s="87" t="s">
        <v>638</v>
      </c>
      <c r="D6" s="171" t="s">
        <v>77</v>
      </c>
      <c r="E6" s="87" t="str">
        <f>IF('Estructura - M'!F11 = "Activo", "Activo", "Activo")</f>
        <v>Activo</v>
      </c>
      <c r="F6" s="103" t="str">
        <f t="shared" si="0"/>
        <v>Calculo Integral 1 2023-1 Grupo2</v>
      </c>
    </row>
    <row r="7" spans="1:6">
      <c r="A7" s="145">
        <v>5</v>
      </c>
      <c r="B7" s="176" t="s">
        <v>475</v>
      </c>
      <c r="C7" s="87" t="s">
        <v>635</v>
      </c>
      <c r="D7" s="171" t="s">
        <v>77</v>
      </c>
      <c r="E7" s="303" t="str">
        <f>IF('Estructura - M'!F14 = "Activo", "Activo", "Activo")</f>
        <v>Activo</v>
      </c>
      <c r="F7" s="103" t="str">
        <f t="shared" si="0"/>
        <v>Diseno Orientado a Objetos 2023-1 Grupo1</v>
      </c>
    </row>
    <row r="8" spans="1:6">
      <c r="A8" s="146">
        <v>6</v>
      </c>
      <c r="B8" s="181" t="s">
        <v>639</v>
      </c>
      <c r="C8" s="143" t="s">
        <v>640</v>
      </c>
      <c r="D8" s="472" t="s">
        <v>77</v>
      </c>
      <c r="E8" s="311" t="str">
        <f>IF('Estructura - M'!F13 = "Activo", "Activo", "Activo")</f>
        <v>Activo</v>
      </c>
      <c r="F8" s="310" t="str">
        <f t="shared" si="0"/>
        <v>Ingeniería-Sistemas Ingeniería de Sistemas</v>
      </c>
    </row>
  </sheetData>
  <mergeCells count="1">
    <mergeCell ref="B1:C1"/>
  </mergeCells>
  <hyperlinks>
    <hyperlink ref="D3" location="'Estados - M'!A10" display="Activo" xr:uid="{0FE4850E-2BB9-4CE9-B40D-DB87B177636C}"/>
    <hyperlink ref="D5" location="'Estados - M'!A11" display="Inactivo" xr:uid="{D63BA3BA-AF8A-4DD7-99A5-D1EB925BEB2E}"/>
    <hyperlink ref="B3" location="'Estructura - M'!A8" display="Matemáticas Especiales" xr:uid="{1BBC9EC4-2715-4A7E-8914-2CC57FDB8E4A}"/>
    <hyperlink ref="B4" location="'Estructura - M'!A10" display="Antropología 1" xr:uid="{574C6D06-9306-4D9C-A728-35E7A187CA6F}"/>
    <hyperlink ref="B5" location="'Estructura - M'!A11" display="Calculo Integral 1" xr:uid="{E5059388-7D2F-4592-98A5-D34BCCB3DB11}"/>
    <hyperlink ref="B6" location="'Estructura - M'!A11" display="Calculo Integral 1" xr:uid="{8F58F4C3-8617-4B31-AC33-03AAD41F6394}"/>
    <hyperlink ref="B7" location="'Estructura - M'!A14" display="Diseno Orientado a Objetos" xr:uid="{AC7BC88D-3B44-4285-A930-85991A786CFA}"/>
    <hyperlink ref="B8" location="'Estructura - M'!A12" display="Ingeniería-Sistemas" xr:uid="{8D79DD04-FA10-4B72-A762-66EE08DB5262}"/>
    <hyperlink ref="A1" location="'Objetos de Dominio'!A1" display="&lt;- Volver al inicio" xr:uid="{B5A6D295-C8A7-4059-9EF6-D031A7EB94AB}"/>
    <hyperlink ref="D4" location="'Estados - M'!A10" display="Activo" xr:uid="{24DA318D-FAC7-49ED-ABD9-8DA540961C8B}"/>
    <hyperlink ref="D6" location="'Estados - M'!A10" display="Activo" xr:uid="{9393A328-C595-4FFE-9660-FE7212E7BD8A}"/>
    <hyperlink ref="D7" location="'Estados - M'!A10" display="Activo" xr:uid="{10465CC6-EA59-4560-9194-FE662C30E48D}"/>
    <hyperlink ref="D8" location="'Estados - M'!A10" display="Activo" xr:uid="{69B146D1-7BD5-4016-B247-8110FEF0B414}"/>
    <hyperlink ref="B1" location="Participante - E!A4" display="Modelo Enriquecido" xr:uid="{18176A2B-7BC3-4B09-9473-B011D69F1921}"/>
    <hyperlink ref="B1:C1" location="'Grupo - E'!A4" display="Modelo Enriquecido" xr:uid="{4B0DC2B6-B028-4950-B26D-04B95B086C5A}"/>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0E522-BE71-4884-A000-B942C4885B43}">
  <sheetPr>
    <tabColor rgb="FFD9E1F2"/>
  </sheetPr>
  <dimension ref="A1:V30"/>
  <sheetViews>
    <sheetView workbookViewId="0">
      <selection activeCell="E9" sqref="E9"/>
    </sheetView>
  </sheetViews>
  <sheetFormatPr defaultColWidth="9.140625" defaultRowHeight="14.45"/>
  <cols>
    <col min="1" max="2" width="20.7109375" style="12" customWidth="1"/>
    <col min="3" max="3" width="14.42578125" style="12" customWidth="1"/>
    <col min="4" max="4" width="15" style="12" customWidth="1"/>
    <col min="5" max="5" width="11.28515625" style="12" customWidth="1"/>
    <col min="6" max="6" width="9" style="12" customWidth="1"/>
    <col min="7" max="7" width="7.7109375" style="12" customWidth="1"/>
    <col min="8" max="8" width="22.5703125" style="12" customWidth="1"/>
    <col min="9" max="9" width="10.42578125" style="12" customWidth="1"/>
    <col min="10" max="10" width="43.28515625" style="12" customWidth="1"/>
    <col min="11" max="14" width="15.7109375" style="12" customWidth="1"/>
    <col min="15" max="15" width="22.5703125" style="12" customWidth="1"/>
    <col min="16" max="16" width="53.42578125" style="12" customWidth="1"/>
    <col min="17" max="17" width="42" style="12" customWidth="1"/>
    <col min="18" max="18" width="42.42578125" style="12" customWidth="1"/>
    <col min="19" max="19" width="31.7109375" style="12" customWidth="1"/>
    <col min="20" max="20" width="41.28515625" style="12" customWidth="1"/>
    <col min="21" max="21" width="49.42578125" style="12" customWidth="1"/>
    <col min="22" max="22" width="18.28515625" style="12" bestFit="1" customWidth="1"/>
    <col min="23" max="16384" width="9.140625" style="12"/>
  </cols>
  <sheetData>
    <row r="1" spans="1:22">
      <c r="A1" s="213" t="s">
        <v>72</v>
      </c>
    </row>
    <row r="2" spans="1:22">
      <c r="A2" s="256" t="s">
        <v>79</v>
      </c>
      <c r="B2" s="821" t="str">
        <f>'Objetos de Dominio'!$B$17</f>
        <v>Administrador Organización Encargado</v>
      </c>
      <c r="C2" s="822"/>
      <c r="D2" s="822"/>
      <c r="E2" s="822"/>
      <c r="F2" s="822"/>
      <c r="G2" s="822"/>
      <c r="H2" s="822"/>
      <c r="I2" s="822"/>
      <c r="J2" s="822"/>
      <c r="K2" s="822"/>
      <c r="L2" s="822"/>
      <c r="M2" s="822"/>
      <c r="N2" s="822"/>
      <c r="O2" s="822"/>
      <c r="P2" s="823"/>
    </row>
    <row r="3" spans="1:22">
      <c r="A3" s="257" t="s">
        <v>80</v>
      </c>
      <c r="B3" s="783" t="str">
        <f>'Objetos de Dominio'!$E$17</f>
        <v>Objeto de dominio que está encargado de agrupar todos los administradores que pueden estar asociados a una misma organización</v>
      </c>
      <c r="C3" s="784"/>
      <c r="D3" s="784"/>
      <c r="E3" s="784"/>
      <c r="F3" s="784"/>
      <c r="G3" s="784"/>
      <c r="H3" s="784"/>
      <c r="I3" s="784"/>
      <c r="J3" s="784"/>
      <c r="K3" s="784"/>
      <c r="L3" s="784"/>
      <c r="M3" s="784"/>
      <c r="N3" s="784"/>
      <c r="O3" s="784"/>
      <c r="P3" s="785"/>
    </row>
    <row r="4" spans="1:22">
      <c r="A4" s="11" t="s">
        <v>81</v>
      </c>
      <c r="B4" s="18"/>
      <c r="C4" s="18"/>
      <c r="D4" s="18"/>
      <c r="E4" s="18"/>
      <c r="F4" s="18"/>
      <c r="G4" s="18"/>
      <c r="H4" s="18"/>
      <c r="I4" s="18"/>
      <c r="J4" s="18"/>
      <c r="K4" s="18"/>
      <c r="L4" s="18"/>
      <c r="M4" s="18"/>
      <c r="N4" s="18"/>
      <c r="O4" s="18"/>
      <c r="P4" s="18"/>
    </row>
    <row r="5" spans="1:22" ht="24.75" customHeight="1">
      <c r="A5" s="258" t="s">
        <v>82</v>
      </c>
      <c r="B5" s="259" t="s">
        <v>83</v>
      </c>
      <c r="C5" s="259" t="s">
        <v>84</v>
      </c>
      <c r="D5" s="259" t="s">
        <v>85</v>
      </c>
      <c r="E5" s="259" t="s">
        <v>86</v>
      </c>
      <c r="F5" s="259" t="s">
        <v>87</v>
      </c>
      <c r="G5" s="259" t="s">
        <v>88</v>
      </c>
      <c r="H5" s="259" t="s">
        <v>89</v>
      </c>
      <c r="I5" s="259" t="s">
        <v>90</v>
      </c>
      <c r="J5" s="259" t="s">
        <v>91</v>
      </c>
      <c r="K5" s="259" t="s">
        <v>92</v>
      </c>
      <c r="L5" s="259" t="s">
        <v>93</v>
      </c>
      <c r="M5" s="259" t="s">
        <v>94</v>
      </c>
      <c r="N5" s="259" t="s">
        <v>95</v>
      </c>
      <c r="O5" s="259" t="s">
        <v>96</v>
      </c>
      <c r="P5" s="259" t="s">
        <v>4</v>
      </c>
      <c r="Q5" s="553" t="str">
        <f>A17</f>
        <v>Crear Grupo</v>
      </c>
      <c r="R5" s="553" t="str">
        <f>A20</f>
        <v>Editar información Grupo</v>
      </c>
      <c r="S5" s="553" t="str">
        <f>A23</f>
        <v>Cambiar estado Grupo</v>
      </c>
      <c r="T5" s="553" t="str">
        <f>A26</f>
        <v>Buscar Grupo</v>
      </c>
      <c r="U5" s="554" t="str">
        <f>A27</f>
        <v xml:space="preserve">Eliminar un Grupo
</v>
      </c>
      <c r="V5" s="554" t="str">
        <f>A30</f>
        <v>ObtenerEstadoReal</v>
      </c>
    </row>
    <row r="6" spans="1:22" ht="26.1">
      <c r="A6" s="123" t="s">
        <v>74</v>
      </c>
      <c r="B6" s="70" t="s">
        <v>97</v>
      </c>
      <c r="C6" s="70">
        <v>36</v>
      </c>
      <c r="D6" s="70">
        <v>36</v>
      </c>
      <c r="E6" s="70"/>
      <c r="F6" s="70"/>
      <c r="G6" s="70"/>
      <c r="H6" s="70" t="s">
        <v>98</v>
      </c>
      <c r="I6" s="70"/>
      <c r="J6" s="68" t="s">
        <v>166</v>
      </c>
      <c r="K6" s="70" t="s">
        <v>100</v>
      </c>
      <c r="L6" s="70" t="s">
        <v>101</v>
      </c>
      <c r="M6" s="70" t="s">
        <v>100</v>
      </c>
      <c r="N6" s="70" t="s">
        <v>101</v>
      </c>
      <c r="O6" s="70" t="s">
        <v>100</v>
      </c>
      <c r="P6" s="70" t="s">
        <v>641</v>
      </c>
      <c r="Q6" s="70" t="s">
        <v>103</v>
      </c>
      <c r="R6" s="70" t="s">
        <v>103</v>
      </c>
      <c r="S6" s="70" t="s">
        <v>103</v>
      </c>
      <c r="T6" s="70" t="s">
        <v>104</v>
      </c>
      <c r="U6" s="75" t="s">
        <v>103</v>
      </c>
      <c r="V6" s="75" t="s">
        <v>105</v>
      </c>
    </row>
    <row r="7" spans="1:22" ht="39">
      <c r="A7" s="123" t="s">
        <v>20</v>
      </c>
      <c r="B7" s="555" t="s">
        <v>20</v>
      </c>
      <c r="C7" s="70"/>
      <c r="D7" s="70"/>
      <c r="E7" s="70"/>
      <c r="F7" s="70"/>
      <c r="G7" s="70"/>
      <c r="H7" s="70"/>
      <c r="I7" s="70"/>
      <c r="J7" s="68"/>
      <c r="K7" s="70" t="s">
        <v>101</v>
      </c>
      <c r="L7" s="70" t="s">
        <v>101</v>
      </c>
      <c r="M7" s="70" t="s">
        <v>100</v>
      </c>
      <c r="N7" s="70" t="s">
        <v>101</v>
      </c>
      <c r="O7" s="70" t="s">
        <v>101</v>
      </c>
      <c r="P7" s="70" t="s">
        <v>642</v>
      </c>
      <c r="Q7" s="70" t="s">
        <v>103</v>
      </c>
      <c r="R7" s="70" t="s">
        <v>643</v>
      </c>
      <c r="S7" s="70" t="s">
        <v>105</v>
      </c>
      <c r="T7" s="70" t="s">
        <v>213</v>
      </c>
      <c r="U7" s="75" t="s">
        <v>105</v>
      </c>
      <c r="V7" s="75" t="s">
        <v>105</v>
      </c>
    </row>
    <row r="8" spans="1:22" ht="15">
      <c r="A8" s="123" t="s">
        <v>269</v>
      </c>
      <c r="B8" s="70" t="s">
        <v>209</v>
      </c>
      <c r="C8" s="70">
        <v>1</v>
      </c>
      <c r="D8" s="70">
        <v>50</v>
      </c>
      <c r="E8" s="70"/>
      <c r="F8" s="70"/>
      <c r="G8" s="70"/>
      <c r="H8" s="70" t="s">
        <v>453</v>
      </c>
      <c r="I8" s="70"/>
      <c r="J8" s="68" t="s">
        <v>280</v>
      </c>
      <c r="K8" s="70" t="s">
        <v>101</v>
      </c>
      <c r="L8" s="70" t="s">
        <v>101</v>
      </c>
      <c r="M8" s="70" t="s">
        <v>100</v>
      </c>
      <c r="N8" s="70" t="s">
        <v>101</v>
      </c>
      <c r="O8" s="70" t="s">
        <v>101</v>
      </c>
      <c r="P8" s="70" t="s">
        <v>644</v>
      </c>
      <c r="Q8" s="70" t="s">
        <v>103</v>
      </c>
      <c r="R8" s="70" t="s">
        <v>105</v>
      </c>
      <c r="S8" s="70" t="s">
        <v>105</v>
      </c>
      <c r="T8" s="70" t="s">
        <v>111</v>
      </c>
      <c r="U8" s="75" t="s">
        <v>105</v>
      </c>
      <c r="V8" s="75" t="s">
        <v>105</v>
      </c>
    </row>
    <row r="9" spans="1:22" ht="39">
      <c r="A9" s="260" t="s">
        <v>18</v>
      </c>
      <c r="B9" s="542" t="s">
        <v>18</v>
      </c>
      <c r="C9" s="115"/>
      <c r="D9" s="115"/>
      <c r="E9" s="115"/>
      <c r="F9" s="115"/>
      <c r="G9" s="115"/>
      <c r="H9" s="115"/>
      <c r="I9" s="115"/>
      <c r="J9" s="116"/>
      <c r="K9" s="115" t="s">
        <v>101</v>
      </c>
      <c r="L9" s="115" t="s">
        <v>101</v>
      </c>
      <c r="M9" s="115" t="s">
        <v>100</v>
      </c>
      <c r="N9" s="115" t="s">
        <v>101</v>
      </c>
      <c r="O9" s="115" t="s">
        <v>101</v>
      </c>
      <c r="P9" s="115" t="s">
        <v>645</v>
      </c>
      <c r="Q9" s="115" t="s">
        <v>103</v>
      </c>
      <c r="R9" s="115" t="s">
        <v>105</v>
      </c>
      <c r="S9" s="115" t="s">
        <v>103</v>
      </c>
      <c r="T9" s="115" t="s">
        <v>487</v>
      </c>
      <c r="U9" s="110" t="s">
        <v>105</v>
      </c>
      <c r="V9" s="110" t="s">
        <v>105</v>
      </c>
    </row>
    <row r="10" spans="1:22">
      <c r="A10" s="18"/>
      <c r="B10" s="18"/>
      <c r="C10" s="18"/>
      <c r="D10" s="18"/>
      <c r="E10" s="18"/>
      <c r="F10" s="18"/>
      <c r="G10" s="18"/>
      <c r="H10" s="18"/>
      <c r="I10" s="18"/>
      <c r="J10" s="18"/>
      <c r="K10" s="18"/>
      <c r="L10" s="18"/>
      <c r="M10" s="18"/>
      <c r="N10" s="18"/>
      <c r="O10" s="18"/>
      <c r="P10" s="18"/>
      <c r="Q10" s="18"/>
      <c r="S10" s="18"/>
    </row>
    <row r="11" spans="1:22">
      <c r="A11" s="887" t="s">
        <v>112</v>
      </c>
      <c r="B11" s="888"/>
      <c r="C11" s="888"/>
      <c r="D11" s="889"/>
      <c r="E11" s="18"/>
      <c r="F11" s="18"/>
      <c r="G11" s="18"/>
      <c r="H11" s="18"/>
      <c r="I11" s="18"/>
      <c r="J11" s="18"/>
      <c r="K11" s="18"/>
      <c r="L11" s="18"/>
      <c r="M11" s="18"/>
      <c r="N11" s="18"/>
      <c r="O11" s="18"/>
      <c r="P11" s="18"/>
    </row>
    <row r="12" spans="1:22">
      <c r="A12" s="440" t="s">
        <v>113</v>
      </c>
      <c r="B12" s="439" t="s">
        <v>4</v>
      </c>
      <c r="C12" s="885" t="s">
        <v>114</v>
      </c>
      <c r="D12" s="886"/>
      <c r="E12" s="18"/>
      <c r="F12" s="18"/>
      <c r="G12" s="18"/>
      <c r="H12" s="18"/>
      <c r="I12" s="18"/>
      <c r="J12" s="18"/>
      <c r="K12" s="18"/>
      <c r="L12" s="18"/>
      <c r="M12" s="18"/>
      <c r="N12" s="18"/>
      <c r="O12" s="18"/>
      <c r="P12" s="18"/>
    </row>
    <row r="13" spans="1:22" ht="141" customHeight="1">
      <c r="A13" s="441" t="s">
        <v>282</v>
      </c>
      <c r="B13" s="442" t="s">
        <v>646</v>
      </c>
      <c r="C13" s="443" t="s">
        <v>269</v>
      </c>
      <c r="D13" s="444" t="s">
        <v>20</v>
      </c>
      <c r="E13" s="18"/>
      <c r="F13" s="18"/>
      <c r="G13" s="18"/>
      <c r="H13" s="18"/>
      <c r="I13" s="18"/>
      <c r="J13" s="18"/>
      <c r="K13" s="18"/>
      <c r="L13" s="18"/>
      <c r="M13" s="18"/>
      <c r="N13" s="18"/>
      <c r="O13" s="18"/>
      <c r="P13" s="18"/>
    </row>
    <row r="15" spans="1:22">
      <c r="A15" s="752" t="s">
        <v>117</v>
      </c>
      <c r="B15" s="753"/>
      <c r="C15" s="753" t="s">
        <v>4</v>
      </c>
      <c r="D15" s="753"/>
      <c r="E15" s="753"/>
      <c r="F15" s="753"/>
      <c r="G15" s="753" t="s">
        <v>118</v>
      </c>
      <c r="H15" s="753"/>
      <c r="I15" s="753"/>
      <c r="J15" s="753" t="s">
        <v>119</v>
      </c>
      <c r="K15" s="753"/>
      <c r="L15" s="753"/>
      <c r="M15" s="753"/>
      <c r="N15" s="753"/>
      <c r="O15" s="753" t="s">
        <v>120</v>
      </c>
      <c r="P15" s="753"/>
      <c r="Q15" s="753" t="s">
        <v>121</v>
      </c>
      <c r="R15" s="764"/>
    </row>
    <row r="16" spans="1:22">
      <c r="A16" s="754"/>
      <c r="B16" s="755"/>
      <c r="C16" s="755"/>
      <c r="D16" s="755"/>
      <c r="E16" s="755"/>
      <c r="F16" s="755"/>
      <c r="G16" s="231" t="s">
        <v>122</v>
      </c>
      <c r="H16" s="231" t="s">
        <v>123</v>
      </c>
      <c r="I16" s="231" t="s">
        <v>4</v>
      </c>
      <c r="J16" s="231" t="s">
        <v>83</v>
      </c>
      <c r="K16" s="755" t="s">
        <v>4</v>
      </c>
      <c r="L16" s="755"/>
      <c r="M16" s="755"/>
      <c r="N16" s="755"/>
      <c r="O16" s="231" t="s">
        <v>124</v>
      </c>
      <c r="P16" s="231" t="s">
        <v>4</v>
      </c>
      <c r="Q16" s="231" t="s">
        <v>125</v>
      </c>
      <c r="R16" s="245" t="s">
        <v>126</v>
      </c>
    </row>
    <row r="17" spans="1:18" ht="43.5">
      <c r="A17" s="791" t="s">
        <v>647</v>
      </c>
      <c r="B17" s="777"/>
      <c r="C17" s="777" t="s">
        <v>648</v>
      </c>
      <c r="D17" s="777"/>
      <c r="E17" s="777"/>
      <c r="F17" s="777"/>
      <c r="G17" s="777" t="s">
        <v>649</v>
      </c>
      <c r="H17" s="766" t="str">
        <f>'Objetos de Dominio'!$B$17</f>
        <v>Administrador Organización Encargado</v>
      </c>
      <c r="I17" s="778" t="s">
        <v>650</v>
      </c>
      <c r="J17" s="777"/>
      <c r="K17" s="777"/>
      <c r="L17" s="777"/>
      <c r="M17" s="777"/>
      <c r="N17" s="777"/>
      <c r="O17" s="315">
        <v>1</v>
      </c>
      <c r="P17" s="317" t="s">
        <v>651</v>
      </c>
      <c r="Q17" s="317" t="s">
        <v>652</v>
      </c>
      <c r="R17" s="318" t="s">
        <v>230</v>
      </c>
    </row>
    <row r="18" spans="1:18" ht="43.5">
      <c r="A18" s="791"/>
      <c r="B18" s="777"/>
      <c r="C18" s="777"/>
      <c r="D18" s="777"/>
      <c r="E18" s="777"/>
      <c r="F18" s="777"/>
      <c r="G18" s="777"/>
      <c r="H18" s="766"/>
      <c r="I18" s="778"/>
      <c r="J18" s="777"/>
      <c r="K18" s="777"/>
      <c r="L18" s="777"/>
      <c r="M18" s="777"/>
      <c r="N18" s="777"/>
      <c r="O18" s="315">
        <v>2</v>
      </c>
      <c r="P18" s="317" t="s">
        <v>653</v>
      </c>
      <c r="Q18" s="317" t="s">
        <v>654</v>
      </c>
      <c r="R18" s="318" t="s">
        <v>233</v>
      </c>
    </row>
    <row r="19" spans="1:18" ht="59.25" customHeight="1">
      <c r="A19" s="791"/>
      <c r="B19" s="777"/>
      <c r="C19" s="777"/>
      <c r="D19" s="777"/>
      <c r="E19" s="777"/>
      <c r="F19" s="777"/>
      <c r="G19" s="777"/>
      <c r="H19" s="766"/>
      <c r="I19" s="778"/>
      <c r="J19" s="777"/>
      <c r="K19" s="777"/>
      <c r="L19" s="777"/>
      <c r="M19" s="777"/>
      <c r="N19" s="777"/>
      <c r="O19" s="315">
        <v>3</v>
      </c>
      <c r="P19" s="317" t="s">
        <v>655</v>
      </c>
      <c r="Q19" s="317" t="s">
        <v>138</v>
      </c>
      <c r="R19" s="318" t="s">
        <v>233</v>
      </c>
    </row>
    <row r="20" spans="1:18" ht="29.1">
      <c r="A20" s="791" t="s">
        <v>656</v>
      </c>
      <c r="B20" s="849"/>
      <c r="C20" s="847" t="s">
        <v>657</v>
      </c>
      <c r="D20" s="848"/>
      <c r="E20" s="848"/>
      <c r="F20" s="849"/>
      <c r="G20" s="856" t="s">
        <v>649</v>
      </c>
      <c r="H20" s="862" t="str">
        <f>'Objetos de Dominio'!$B$17</f>
        <v>Administrador Organización Encargado</v>
      </c>
      <c r="I20" s="859" t="s">
        <v>658</v>
      </c>
      <c r="J20" s="856"/>
      <c r="K20" s="847"/>
      <c r="L20" s="848"/>
      <c r="M20" s="848"/>
      <c r="N20" s="849"/>
      <c r="O20" s="315">
        <v>4</v>
      </c>
      <c r="P20" s="317" t="s">
        <v>659</v>
      </c>
      <c r="Q20" s="317" t="s">
        <v>239</v>
      </c>
      <c r="R20" s="318" t="s">
        <v>240</v>
      </c>
    </row>
    <row r="21" spans="1:18" ht="57.95">
      <c r="A21" s="865"/>
      <c r="B21" s="852"/>
      <c r="C21" s="850"/>
      <c r="D21" s="851"/>
      <c r="E21" s="851"/>
      <c r="F21" s="852"/>
      <c r="G21" s="857"/>
      <c r="H21" s="863"/>
      <c r="I21" s="860"/>
      <c r="J21" s="857"/>
      <c r="K21" s="850"/>
      <c r="L21" s="851"/>
      <c r="M21" s="851"/>
      <c r="N21" s="852"/>
      <c r="O21" s="315">
        <v>5</v>
      </c>
      <c r="P21" s="317" t="s">
        <v>646</v>
      </c>
      <c r="Q21" s="317" t="s">
        <v>660</v>
      </c>
      <c r="R21" s="318" t="s">
        <v>240</v>
      </c>
    </row>
    <row r="22" spans="1:18" ht="57.95">
      <c r="A22" s="866"/>
      <c r="B22" s="855"/>
      <c r="C22" s="853"/>
      <c r="D22" s="854"/>
      <c r="E22" s="854"/>
      <c r="F22" s="855"/>
      <c r="G22" s="858"/>
      <c r="H22" s="864"/>
      <c r="I22" s="861"/>
      <c r="J22" s="858"/>
      <c r="K22" s="853"/>
      <c r="L22" s="854"/>
      <c r="M22" s="854"/>
      <c r="N22" s="855"/>
      <c r="O22" s="315">
        <v>6</v>
      </c>
      <c r="P22" s="317" t="s">
        <v>661</v>
      </c>
      <c r="Q22" s="317" t="s">
        <v>138</v>
      </c>
      <c r="R22" s="318" t="s">
        <v>240</v>
      </c>
    </row>
    <row r="23" spans="1:18" ht="57" customHeight="1">
      <c r="A23" s="879" t="s">
        <v>662</v>
      </c>
      <c r="B23" s="880"/>
      <c r="C23" s="847" t="s">
        <v>663</v>
      </c>
      <c r="D23" s="848"/>
      <c r="E23" s="848"/>
      <c r="F23" s="849"/>
      <c r="G23" s="856" t="s">
        <v>664</v>
      </c>
      <c r="H23" s="862" t="str">
        <f>'Objetos de Dominio'!$B$17</f>
        <v>Administrador Organización Encargado</v>
      </c>
      <c r="I23" s="859" t="s">
        <v>665</v>
      </c>
      <c r="J23" s="867" t="s">
        <v>142</v>
      </c>
      <c r="K23" s="870" t="s">
        <v>142</v>
      </c>
      <c r="L23" s="871"/>
      <c r="M23" s="871"/>
      <c r="N23" s="872"/>
      <c r="O23" s="315">
        <v>9</v>
      </c>
      <c r="P23" s="317" t="s">
        <v>666</v>
      </c>
      <c r="Q23" s="317" t="s">
        <v>138</v>
      </c>
      <c r="R23" s="318" t="s">
        <v>136</v>
      </c>
    </row>
    <row r="24" spans="1:18" ht="43.5">
      <c r="A24" s="881"/>
      <c r="B24" s="882"/>
      <c r="C24" s="850"/>
      <c r="D24" s="851"/>
      <c r="E24" s="851"/>
      <c r="F24" s="852"/>
      <c r="G24" s="857"/>
      <c r="H24" s="863"/>
      <c r="I24" s="860"/>
      <c r="J24" s="868"/>
      <c r="K24" s="873"/>
      <c r="L24" s="874"/>
      <c r="M24" s="874"/>
      <c r="N24" s="875"/>
      <c r="O24" s="315">
        <v>10</v>
      </c>
      <c r="P24" s="317" t="s">
        <v>659</v>
      </c>
      <c r="Q24" s="317" t="s">
        <v>667</v>
      </c>
      <c r="R24" s="318" t="s">
        <v>136</v>
      </c>
    </row>
    <row r="25" spans="1:18" ht="43.5">
      <c r="A25" s="883"/>
      <c r="B25" s="884"/>
      <c r="C25" s="853"/>
      <c r="D25" s="854"/>
      <c r="E25" s="854"/>
      <c r="F25" s="855"/>
      <c r="G25" s="858"/>
      <c r="H25" s="864"/>
      <c r="I25" s="861"/>
      <c r="J25" s="869"/>
      <c r="K25" s="876"/>
      <c r="L25" s="877"/>
      <c r="M25" s="877"/>
      <c r="N25" s="878"/>
      <c r="O25" s="315">
        <v>11</v>
      </c>
      <c r="P25" s="317" t="s">
        <v>668</v>
      </c>
      <c r="Q25" s="317" t="s">
        <v>669</v>
      </c>
      <c r="R25" s="318" t="s">
        <v>136</v>
      </c>
    </row>
    <row r="26" spans="1:18" ht="43.5">
      <c r="A26" s="744" t="s">
        <v>670</v>
      </c>
      <c r="B26" s="745"/>
      <c r="C26" s="777" t="s">
        <v>671</v>
      </c>
      <c r="D26" s="777"/>
      <c r="E26" s="777"/>
      <c r="F26" s="777"/>
      <c r="G26" s="315" t="s">
        <v>672</v>
      </c>
      <c r="H26" s="243" t="str">
        <f>'Objetos de Dominio'!$B$17</f>
        <v>Administrador Organización Encargado</v>
      </c>
      <c r="I26" s="316" t="s">
        <v>673</v>
      </c>
      <c r="J26" s="243" t="s">
        <v>674</v>
      </c>
      <c r="K26" s="776" t="s">
        <v>675</v>
      </c>
      <c r="L26" s="776"/>
      <c r="M26" s="776"/>
      <c r="N26" s="776"/>
      <c r="O26" s="317" t="s">
        <v>142</v>
      </c>
      <c r="P26" s="317" t="s">
        <v>142</v>
      </c>
      <c r="Q26" s="317" t="s">
        <v>142</v>
      </c>
      <c r="R26" s="318" t="s">
        <v>142</v>
      </c>
    </row>
    <row r="27" spans="1:18" ht="61.5" customHeight="1">
      <c r="A27" s="744" t="s">
        <v>676</v>
      </c>
      <c r="B27" s="745"/>
      <c r="C27" s="745" t="s">
        <v>677</v>
      </c>
      <c r="D27" s="745"/>
      <c r="E27" s="745"/>
      <c r="F27" s="745"/>
      <c r="G27" s="792" t="s">
        <v>678</v>
      </c>
      <c r="H27" s="890" t="s">
        <v>97</v>
      </c>
      <c r="I27" s="763" t="s">
        <v>679</v>
      </c>
      <c r="J27" s="745"/>
      <c r="K27" s="745"/>
      <c r="L27" s="745"/>
      <c r="M27" s="745"/>
      <c r="N27" s="745"/>
      <c r="O27" s="230">
        <v>12</v>
      </c>
      <c r="P27" s="244" t="s">
        <v>680</v>
      </c>
      <c r="Q27" s="244" t="s">
        <v>138</v>
      </c>
      <c r="R27" s="318" t="s">
        <v>136</v>
      </c>
    </row>
    <row r="28" spans="1:18" ht="48" customHeight="1">
      <c r="A28" s="744"/>
      <c r="B28" s="745"/>
      <c r="C28" s="745"/>
      <c r="D28" s="745"/>
      <c r="E28" s="745"/>
      <c r="F28" s="745"/>
      <c r="G28" s="745"/>
      <c r="H28" s="891"/>
      <c r="I28" s="763"/>
      <c r="J28" s="745"/>
      <c r="K28" s="745"/>
      <c r="L28" s="745"/>
      <c r="M28" s="745"/>
      <c r="N28" s="745"/>
      <c r="O28" s="230">
        <v>13</v>
      </c>
      <c r="P28" s="244" t="s">
        <v>659</v>
      </c>
      <c r="Q28" s="244" t="s">
        <v>681</v>
      </c>
      <c r="R28" s="318" t="s">
        <v>136</v>
      </c>
    </row>
    <row r="29" spans="1:18" ht="29.1">
      <c r="A29" s="758"/>
      <c r="B29" s="759"/>
      <c r="C29" s="759"/>
      <c r="D29" s="759"/>
      <c r="E29" s="759"/>
      <c r="F29" s="759"/>
      <c r="G29" s="759"/>
      <c r="H29" s="892"/>
      <c r="I29" s="893"/>
      <c r="J29" s="759"/>
      <c r="K29" s="759"/>
      <c r="L29" s="759"/>
      <c r="M29" s="759"/>
      <c r="N29" s="759"/>
      <c r="O29" s="247">
        <v>14</v>
      </c>
      <c r="P29" s="248" t="s">
        <v>682</v>
      </c>
      <c r="Q29" s="248" t="s">
        <v>683</v>
      </c>
      <c r="R29" s="319" t="s">
        <v>136</v>
      </c>
    </row>
    <row r="30" spans="1:18" ht="48.75" customHeight="1">
      <c r="A30" s="758" t="s">
        <v>196</v>
      </c>
      <c r="B30" s="759"/>
      <c r="C30" s="760" t="s">
        <v>684</v>
      </c>
      <c r="D30" s="760"/>
      <c r="E30" s="760"/>
      <c r="F30" s="760"/>
      <c r="G30" s="478"/>
      <c r="H30" s="327"/>
      <c r="I30" s="367"/>
      <c r="J30" s="327" t="s">
        <v>18</v>
      </c>
      <c r="K30" s="761" t="s">
        <v>685</v>
      </c>
      <c r="L30" s="761"/>
      <c r="M30" s="761"/>
      <c r="N30" s="761"/>
      <c r="O30" s="271" t="s">
        <v>142</v>
      </c>
      <c r="P30" s="271" t="s">
        <v>142</v>
      </c>
      <c r="Q30" s="271" t="s">
        <v>142</v>
      </c>
      <c r="R30" s="249" t="s">
        <v>142</v>
      </c>
    </row>
  </sheetData>
  <mergeCells count="45">
    <mergeCell ref="I23:I25"/>
    <mergeCell ref="A26:B26"/>
    <mergeCell ref="C26:F26"/>
    <mergeCell ref="K26:N26"/>
    <mergeCell ref="A27:B29"/>
    <mergeCell ref="C27:F29"/>
    <mergeCell ref="G27:G29"/>
    <mergeCell ref="H27:H29"/>
    <mergeCell ref="I27:I29"/>
    <mergeCell ref="J27:J29"/>
    <mergeCell ref="K27:N29"/>
    <mergeCell ref="Q15:R15"/>
    <mergeCell ref="K16:N16"/>
    <mergeCell ref="A17:B19"/>
    <mergeCell ref="C17:F19"/>
    <mergeCell ref="G17:G19"/>
    <mergeCell ref="H17:H19"/>
    <mergeCell ref="I17:I19"/>
    <mergeCell ref="J17:J19"/>
    <mergeCell ref="K17:N19"/>
    <mergeCell ref="B2:P2"/>
    <mergeCell ref="B3:P3"/>
    <mergeCell ref="A15:B16"/>
    <mergeCell ref="C15:F16"/>
    <mergeCell ref="G15:I15"/>
    <mergeCell ref="J15:N15"/>
    <mergeCell ref="O15:P15"/>
    <mergeCell ref="C12:D12"/>
    <mergeCell ref="A11:D11"/>
    <mergeCell ref="A30:B30"/>
    <mergeCell ref="C30:F30"/>
    <mergeCell ref="K30:N30"/>
    <mergeCell ref="K20:N22"/>
    <mergeCell ref="J20:J22"/>
    <mergeCell ref="I20:I22"/>
    <mergeCell ref="H20:H22"/>
    <mergeCell ref="G20:G22"/>
    <mergeCell ref="C20:F22"/>
    <mergeCell ref="A20:B22"/>
    <mergeCell ref="J23:J25"/>
    <mergeCell ref="K23:N25"/>
    <mergeCell ref="A23:B25"/>
    <mergeCell ref="C23:F25"/>
    <mergeCell ref="G23:G25"/>
    <mergeCell ref="H23:H25"/>
  </mergeCells>
  <hyperlinks>
    <hyperlink ref="A1" location="'Objetos de Dominio'!A1" display="&lt;- Volver al inicio" xr:uid="{57D71C31-82BD-4C85-AA02-F24CA72DF2CD}"/>
    <hyperlink ref="A4" location="'Grupo - M'!B1" display="Datos simulados" xr:uid="{B857D8CF-1C38-45A2-8368-23D01682C82E}"/>
    <hyperlink ref="C13" location="'Grupo - E'!A8" display="Nombre" xr:uid="{9F79E08C-1F36-401F-9251-9B81A5411BC9}"/>
    <hyperlink ref="B7" location="'Estructura - M'!A1" display="Estructura" xr:uid="{BC24996B-80E9-4C9F-A3D2-BA7B508A1D53}"/>
    <hyperlink ref="B9" location="'Grupo - M'!D2" display="Estado" xr:uid="{3087CCB9-ED2F-49FD-96F6-4DDF418CA985}"/>
    <hyperlink ref="H17" location="'Escritor - E'!A1" display="='Objetos de Dominio'!$B$2" xr:uid="{5F943CA1-8B8B-47AB-8AC0-E6BB9E572518}"/>
    <hyperlink ref="H17:H19" location="'Objetos de Dominio'!B17" display="='Objetos de Dominio'!$B$13" xr:uid="{492D5F67-3C5A-4902-8799-EB6FD028D863}"/>
    <hyperlink ref="J26" location="'Objetos de Dominio'!B17" display="Grupo[]_x000a__x000a_" xr:uid="{AA5D64E0-F44B-4EE9-900B-F1A3ABDC341A}"/>
    <hyperlink ref="H26" location="'Objetos de Dominio'!B17" display="='Objetos de Dominio'!$B$13" xr:uid="{997E9C7E-0EA0-4EB4-8C6F-9E3460B071AD}"/>
    <hyperlink ref="Q5" location="'Grupo - E'!A17" display="=A17" xr:uid="{D9E2FF66-702E-4B60-A499-6E147C8381D3}"/>
    <hyperlink ref="R5" location="'Grupo - E'!A20" display="=A20" xr:uid="{F533CBD0-D966-42B7-8AA4-616609FBBB31}"/>
    <hyperlink ref="S5" location="'Grupo - E'!A23" display="=A23" xr:uid="{62CDF83B-052E-423A-8EE5-59A94CCB8143}"/>
    <hyperlink ref="T5" location="'Grupo - E'!A26" display="=A26" xr:uid="{B6E77C9A-E4B7-494C-A3A5-EC6441E94D80}"/>
    <hyperlink ref="U5" location="'Grupo - E'!A27" display="=A27" xr:uid="{E9C22A85-373E-41B6-A22C-B5C0D9AA7FCF}"/>
    <hyperlink ref="D13" location="'Estructura - E'!A1" display="Estructura" xr:uid="{F71B330E-7BD5-44EF-B05B-5708FCF9FFD4}"/>
    <hyperlink ref="J30" location="'Administrador Estructura - E'!A1" display="Administrador Estructura[]_x000a__x000a_" xr:uid="{AD4ABDC2-BFF4-4078-96AF-DBB2FD9AD7ED}"/>
    <hyperlink ref="V5" location="'Grupo - E'!A27" display="=A27" xr:uid="{F2FAA84F-5BFA-4790-897D-DF88FEE7440E}"/>
    <hyperlink ref="H23:H25" location="'Objetos de Dominio'!B17" display="='Objetos de Dominio'!$B$13" xr:uid="{2DB698DE-9319-4BD6-BB4F-876048D838C9}"/>
    <hyperlink ref="H23" location="'Escritor - E'!A1" display="='Objetos de Dominio'!$B$2" xr:uid="{72F499A3-2ED0-4CC9-8B4B-82FFE96F90D8}"/>
    <hyperlink ref="H20:H22" location="'Objetos de Dominio'!B17" display="='Objetos de Dominio'!$B$13" xr:uid="{628C5AF6-A3FF-46E2-BB2F-653637D83376}"/>
    <hyperlink ref="H20" location="'Escritor - E'!A1" display="='Objetos de Dominio'!$B$2" xr:uid="{6B2F1A33-3331-42A9-B9D4-32F6D56E43F8}"/>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30BF1-DD13-4547-9765-2D1B935FC3C0}">
  <sheetPr>
    <tabColor rgb="FFD9E1F2"/>
  </sheetPr>
  <dimension ref="A1:F12"/>
  <sheetViews>
    <sheetView workbookViewId="0"/>
  </sheetViews>
  <sheetFormatPr defaultColWidth="9.140625" defaultRowHeight="14.45"/>
  <cols>
    <col min="1" max="1" width="15.7109375" style="9" customWidth="1"/>
    <col min="2" max="2" width="42.85546875" style="9" customWidth="1"/>
    <col min="3" max="3" width="54.5703125" style="9" customWidth="1"/>
    <col min="4" max="5" width="24.42578125" style="9" customWidth="1"/>
    <col min="6" max="6" width="21" style="9" customWidth="1"/>
    <col min="7" max="7" width="18.140625" style="9" customWidth="1"/>
    <col min="8" max="16384" width="9.140625" style="9"/>
  </cols>
  <sheetData>
    <row r="1" spans="1:6">
      <c r="A1" s="22" t="s">
        <v>72</v>
      </c>
      <c r="B1" s="767" t="s">
        <v>73</v>
      </c>
      <c r="C1" s="767"/>
    </row>
    <row r="2" spans="1:6" s="2" customFormat="1">
      <c r="A2" s="179" t="s">
        <v>74</v>
      </c>
      <c r="B2" s="180" t="s">
        <v>14</v>
      </c>
      <c r="C2" s="180" t="s">
        <v>40</v>
      </c>
      <c r="D2" s="117" t="s">
        <v>686</v>
      </c>
      <c r="E2" s="323" t="s">
        <v>75</v>
      </c>
      <c r="F2" s="197" t="s">
        <v>165</v>
      </c>
    </row>
    <row r="3" spans="1:6">
      <c r="A3" s="198">
        <v>1</v>
      </c>
      <c r="B3" s="167" t="s">
        <v>687</v>
      </c>
      <c r="C3" s="176" t="str">
        <f>'Participante Grupo - M'!$F$3</f>
        <v>Valentina.Llanos3233 Matemáticas Especiales 2023-1 Grupo1</v>
      </c>
      <c r="D3" s="187">
        <v>45232</v>
      </c>
      <c r="E3" s="324" t="e">
        <f>IF(AND('Chat - M'!D3 = "Activo", 'Participante - M'!#REF! = "Activo"), "Activo", "Inactivo")</f>
        <v>#REF!</v>
      </c>
      <c r="F3" s="84">
        <f>A3</f>
        <v>1</v>
      </c>
    </row>
    <row r="4" spans="1:6">
      <c r="A4" s="199">
        <v>2</v>
      </c>
      <c r="B4" s="167" t="s">
        <v>688</v>
      </c>
      <c r="C4" s="176" t="str">
        <f>'Participante Grupo - M'!$F$4</f>
        <v>Manuel.Torres6712 Antropología 1 2023-1 Grupo3</v>
      </c>
      <c r="D4" s="196">
        <v>45233.856944444444</v>
      </c>
      <c r="E4" s="407" t="e">
        <f>IF(AND('Chat - M'!D4 = "Activo", 'Participante - M'!#REF! = "Activo"), "Activo", "Inactivo")</f>
        <v>#REF!</v>
      </c>
      <c r="F4" s="84">
        <f>A4</f>
        <v>2</v>
      </c>
    </row>
    <row r="5" spans="1:6">
      <c r="A5" s="200">
        <v>3</v>
      </c>
      <c r="B5" s="147" t="s">
        <v>688</v>
      </c>
      <c r="C5" s="181" t="str">
        <f>'Participante Grupo - M'!$F$5</f>
        <v>Wilder.Sánchez6789 Calculo Integral 1 2022-2 Grupo1</v>
      </c>
      <c r="D5" s="201">
        <v>45263.074999999997</v>
      </c>
      <c r="E5" s="406" t="e">
        <f>IF(AND('Chat - M'!D4 = "Activo", 'Participante - M'!#REF! = "Activo"), "Activo", "Inactivo")</f>
        <v>#REF!</v>
      </c>
      <c r="F5" s="85">
        <f>A5</f>
        <v>3</v>
      </c>
    </row>
    <row r="6" spans="1:6">
      <c r="B6"/>
      <c r="C6"/>
      <c r="D6" s="42"/>
      <c r="E6" s="42"/>
      <c r="F6" s="43"/>
    </row>
    <row r="7" spans="1:6">
      <c r="B7"/>
      <c r="C7"/>
      <c r="D7" s="2"/>
      <c r="E7" s="2"/>
    </row>
    <row r="8" spans="1:6">
      <c r="B8"/>
      <c r="C8"/>
      <c r="D8" s="2"/>
      <c r="E8" s="2"/>
    </row>
    <row r="9" spans="1:6">
      <c r="D9" s="2"/>
      <c r="E9" s="2"/>
    </row>
    <row r="10" spans="1:6">
      <c r="D10" s="2"/>
      <c r="E10" s="2"/>
    </row>
    <row r="11" spans="1:6">
      <c r="D11" s="2"/>
      <c r="E11" s="2"/>
    </row>
    <row r="12" spans="1:6">
      <c r="D12" s="2"/>
      <c r="E12" s="2"/>
    </row>
  </sheetData>
  <mergeCells count="1">
    <mergeCell ref="B1:C1"/>
  </mergeCells>
  <hyperlinks>
    <hyperlink ref="A1" location="'Objetos de Dominio'!A1" display="&lt;- Volver al inicio" xr:uid="{A6EB24A5-600C-4902-A819-E39FD4D7783C}"/>
    <hyperlink ref="B4" location="'Chat - M'!A4" display="= 'Grupo - M'!$F$7" xr:uid="{1E783597-F56A-42D9-8200-DA76C3DA7698}"/>
    <hyperlink ref="B3" location="'Chat - M'!A3" display="C Matemáticas Especiales 2023-1 Grupo1" xr:uid="{C963AC80-48F3-4AB2-9088-038F769893ED}"/>
    <hyperlink ref="B5" location="'Chat - M'!A4" display="= 'Grupo - M'!$F$7" xr:uid="{EFD69FD0-2F85-41FB-9E03-DAF33F70F21F}"/>
    <hyperlink ref="B1" location="Administrador Estructura - E!A4" display="Modelo Enriquecido" xr:uid="{76B4DB7D-A8EE-417B-A312-F1B9E8FEC529}"/>
    <hyperlink ref="B1:C1" location="'Historial Chat Grupo - E'!A4" display="Modelo Enriquecido" xr:uid="{9F4FBE45-984E-4844-9603-FB22E54C31FF}"/>
    <hyperlink ref="C3" location="'Participante Grupo - M'!A3" display="='Participante Grupo - M'!$F$3" xr:uid="{0ADD8A28-C999-4FD1-874D-146773CCEEA1}"/>
    <hyperlink ref="C5" location="'Participante grupo - M'!A5" display="='Participante Grupo - M'!$F$5" xr:uid="{A4F89DAB-30B3-4890-8AD4-1533F21C3047}"/>
    <hyperlink ref="C4" location="'Participante Grupo - M'!A4" display="='Participante Grupo - M'!$F$4" xr:uid="{EFDB637A-1FA1-413D-8A73-FB04B2CFA74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DBEEA-ECB4-478D-9DF6-2348009B71EA}">
  <sheetPr>
    <tabColor rgb="FFD9E1F2"/>
  </sheetPr>
  <dimension ref="A1:U26"/>
  <sheetViews>
    <sheetView topLeftCell="A13" workbookViewId="0">
      <selection activeCell="C23" sqref="C23:F23"/>
    </sheetView>
  </sheetViews>
  <sheetFormatPr defaultColWidth="9.140625" defaultRowHeight="14.45"/>
  <cols>
    <col min="1" max="1" width="20.7109375" style="9" customWidth="1"/>
    <col min="2" max="2" width="17.140625" style="9" customWidth="1"/>
    <col min="3" max="6" width="15.7109375" style="9" customWidth="1"/>
    <col min="7" max="7" width="19.140625" style="9" customWidth="1"/>
    <col min="8" max="8" width="50.7109375" style="9" customWidth="1"/>
    <col min="9" max="9" width="45.7109375" style="9" customWidth="1"/>
    <col min="10" max="10" width="30.5703125" style="9" customWidth="1"/>
    <col min="11" max="15" width="15.7109375" style="9" customWidth="1"/>
    <col min="16" max="16" width="46.28515625" style="9" customWidth="1"/>
    <col min="17" max="17" width="55.5703125" style="9" customWidth="1"/>
    <col min="18" max="18" width="46.140625" style="9" customWidth="1"/>
    <col min="19" max="19" width="44.5703125" style="9" customWidth="1"/>
    <col min="20" max="20" width="15.7109375" style="9" customWidth="1"/>
    <col min="21" max="16384" width="9.140625" style="9"/>
  </cols>
  <sheetData>
    <row r="1" spans="1:20">
      <c r="A1" s="22" t="s">
        <v>72</v>
      </c>
    </row>
    <row r="2" spans="1:20">
      <c r="A2" s="121" t="s">
        <v>79</v>
      </c>
      <c r="B2" s="1049" t="str">
        <f>'Objetos de Dominio'!$B$25</f>
        <v>Reporte Mensaje</v>
      </c>
      <c r="C2" s="1034"/>
      <c r="D2" s="1034"/>
      <c r="E2" s="1034"/>
      <c r="F2" s="1034"/>
      <c r="G2" s="1034"/>
      <c r="H2" s="1034"/>
      <c r="I2" s="1034"/>
      <c r="J2" s="1034"/>
      <c r="K2" s="1034"/>
      <c r="L2" s="1034"/>
      <c r="M2" s="1034"/>
      <c r="N2" s="1034"/>
      <c r="O2" s="1034"/>
      <c r="P2" s="1035"/>
    </row>
    <row r="3" spans="1:20" ht="15.75" customHeight="1">
      <c r="A3" s="122" t="s">
        <v>80</v>
      </c>
      <c r="B3" s="768" t="str">
        <f>'Objetos de Dominio'!$E$25</f>
        <v>Objeto de dominio que representa el Reporte Mensaje que tiene un Mensaje. Por ejemplo, en un momento determinado un mensaje reportado pudiera ser reportado y evaluado por el administrador de estructura el resultado del sistema.</v>
      </c>
      <c r="C3" s="769"/>
      <c r="D3" s="769"/>
      <c r="E3" s="769"/>
      <c r="F3" s="769"/>
      <c r="G3" s="769"/>
      <c r="H3" s="769"/>
      <c r="I3" s="769"/>
      <c r="J3" s="769"/>
      <c r="K3" s="769"/>
      <c r="L3" s="769"/>
      <c r="M3" s="769"/>
      <c r="N3" s="769"/>
      <c r="O3" s="769"/>
      <c r="P3" s="770"/>
    </row>
    <row r="4" spans="1:20">
      <c r="A4" s="1" t="s">
        <v>81</v>
      </c>
      <c r="B4" s="4"/>
      <c r="C4" s="4"/>
      <c r="D4" s="4"/>
      <c r="E4" s="4"/>
      <c r="F4" s="4"/>
      <c r="G4" s="4"/>
      <c r="H4" s="4"/>
      <c r="I4" s="4"/>
      <c r="J4" s="4"/>
      <c r="K4" s="4"/>
      <c r="L4" s="4"/>
      <c r="M4" s="4"/>
      <c r="N4" s="4"/>
      <c r="O4" s="4"/>
      <c r="P4" s="4"/>
    </row>
    <row r="5" spans="1:20">
      <c r="A5" s="72" t="s">
        <v>82</v>
      </c>
      <c r="B5" s="73" t="s">
        <v>83</v>
      </c>
      <c r="C5" s="73" t="s">
        <v>84</v>
      </c>
      <c r="D5" s="73" t="s">
        <v>85</v>
      </c>
      <c r="E5" s="73" t="s">
        <v>86</v>
      </c>
      <c r="F5" s="73" t="s">
        <v>87</v>
      </c>
      <c r="G5" s="73" t="s">
        <v>88</v>
      </c>
      <c r="H5" s="73" t="s">
        <v>89</v>
      </c>
      <c r="I5" s="73" t="s">
        <v>90</v>
      </c>
      <c r="J5" s="73" t="s">
        <v>91</v>
      </c>
      <c r="K5" s="73" t="s">
        <v>92</v>
      </c>
      <c r="L5" s="73" t="s">
        <v>93</v>
      </c>
      <c r="M5" s="73" t="s">
        <v>94</v>
      </c>
      <c r="N5" s="73" t="s">
        <v>95</v>
      </c>
      <c r="O5" s="73" t="s">
        <v>96</v>
      </c>
      <c r="P5" s="325" t="s">
        <v>4</v>
      </c>
      <c r="Q5" s="545" t="str">
        <f>A17</f>
        <v>Generar</v>
      </c>
      <c r="R5" s="546" t="str">
        <f>A20</f>
        <v>Listar</v>
      </c>
      <c r="S5" s="546" t="str">
        <f>A23</f>
        <v>ObtenerEstadoReal</v>
      </c>
      <c r="T5" s="546" t="str">
        <f>A24</f>
        <v>Eliminar</v>
      </c>
    </row>
    <row r="6" spans="1:20" ht="51.95">
      <c r="A6" s="412" t="s">
        <v>74</v>
      </c>
      <c r="B6" s="409" t="s">
        <v>209</v>
      </c>
      <c r="C6" s="409">
        <v>36</v>
      </c>
      <c r="D6" s="409">
        <v>36</v>
      </c>
      <c r="E6" s="408"/>
      <c r="F6" s="408"/>
      <c r="G6" s="408"/>
      <c r="H6" s="408" t="s">
        <v>98</v>
      </c>
      <c r="I6" s="408"/>
      <c r="J6" s="410" t="s">
        <v>166</v>
      </c>
      <c r="K6" s="408" t="s">
        <v>100</v>
      </c>
      <c r="L6" s="408" t="s">
        <v>101</v>
      </c>
      <c r="M6" s="408" t="s">
        <v>100</v>
      </c>
      <c r="N6" s="408" t="s">
        <v>101</v>
      </c>
      <c r="O6" s="408" t="s">
        <v>100</v>
      </c>
      <c r="P6" s="410" t="s">
        <v>689</v>
      </c>
      <c r="Q6" s="559" t="s">
        <v>103</v>
      </c>
      <c r="R6" s="70" t="s">
        <v>104</v>
      </c>
      <c r="S6" s="560" t="s">
        <v>105</v>
      </c>
      <c r="T6" s="560" t="s">
        <v>103</v>
      </c>
    </row>
    <row r="7" spans="1:20">
      <c r="A7" s="299" t="s">
        <v>14</v>
      </c>
      <c r="B7" s="561" t="s">
        <v>14</v>
      </c>
      <c r="C7" s="39"/>
      <c r="D7" s="39"/>
      <c r="E7" s="39"/>
      <c r="F7" s="39"/>
      <c r="G7" s="39"/>
      <c r="H7" s="39"/>
      <c r="I7" s="39"/>
      <c r="J7" s="337"/>
      <c r="K7" s="39" t="s">
        <v>100</v>
      </c>
      <c r="L7" s="39" t="s">
        <v>101</v>
      </c>
      <c r="M7" s="39" t="s">
        <v>100</v>
      </c>
      <c r="N7" s="39" t="s">
        <v>101</v>
      </c>
      <c r="O7" s="39" t="s">
        <v>101</v>
      </c>
      <c r="P7" s="338" t="s">
        <v>690</v>
      </c>
      <c r="Q7" s="559" t="s">
        <v>103</v>
      </c>
      <c r="R7" s="70" t="s">
        <v>213</v>
      </c>
      <c r="S7" s="560" t="s">
        <v>105</v>
      </c>
      <c r="T7" s="560" t="s">
        <v>105</v>
      </c>
    </row>
    <row r="8" spans="1:20" ht="26.1">
      <c r="A8" s="299" t="s">
        <v>40</v>
      </c>
      <c r="B8" s="561" t="s">
        <v>691</v>
      </c>
      <c r="C8" s="39"/>
      <c r="D8" s="39"/>
      <c r="E8" s="39"/>
      <c r="F8" s="39"/>
      <c r="G8" s="39"/>
      <c r="H8" s="39"/>
      <c r="I8" s="39"/>
      <c r="J8" s="337"/>
      <c r="K8" s="39" t="s">
        <v>100</v>
      </c>
      <c r="L8" s="39" t="s">
        <v>101</v>
      </c>
      <c r="M8" s="39" t="s">
        <v>100</v>
      </c>
      <c r="N8" s="39" t="s">
        <v>101</v>
      </c>
      <c r="O8" s="39" t="s">
        <v>101</v>
      </c>
      <c r="P8" s="338" t="s">
        <v>692</v>
      </c>
      <c r="Q8" s="559" t="s">
        <v>103</v>
      </c>
      <c r="R8" s="70" t="s">
        <v>213</v>
      </c>
      <c r="S8" s="560" t="s">
        <v>105</v>
      </c>
      <c r="T8" s="560" t="s">
        <v>105</v>
      </c>
    </row>
    <row r="9" spans="1:20" ht="26.1">
      <c r="A9" s="300" t="s">
        <v>686</v>
      </c>
      <c r="B9" s="301" t="s">
        <v>693</v>
      </c>
      <c r="C9" s="301"/>
      <c r="D9" s="301"/>
      <c r="E9" s="301"/>
      <c r="F9" s="301"/>
      <c r="G9" s="301"/>
      <c r="H9" s="301" t="s">
        <v>216</v>
      </c>
      <c r="I9" s="301"/>
      <c r="J9" s="413"/>
      <c r="K9" s="301" t="s">
        <v>100</v>
      </c>
      <c r="L9" s="301" t="s">
        <v>101</v>
      </c>
      <c r="M9" s="301" t="s">
        <v>100</v>
      </c>
      <c r="N9" s="301" t="s">
        <v>101</v>
      </c>
      <c r="O9" s="301" t="s">
        <v>101</v>
      </c>
      <c r="P9" s="339" t="s">
        <v>694</v>
      </c>
      <c r="Q9" s="562" t="s">
        <v>103</v>
      </c>
      <c r="R9" s="115" t="s">
        <v>487</v>
      </c>
      <c r="S9" s="563" t="s">
        <v>105</v>
      </c>
      <c r="T9" s="560" t="s">
        <v>105</v>
      </c>
    </row>
    <row r="10" spans="1:20">
      <c r="A10" s="4"/>
      <c r="B10" s="4"/>
      <c r="C10" s="4"/>
      <c r="D10" s="4"/>
      <c r="E10" s="4"/>
      <c r="F10" s="4"/>
      <c r="G10" s="4"/>
      <c r="H10" s="4"/>
      <c r="I10" s="4"/>
      <c r="J10" s="4"/>
      <c r="K10" s="4"/>
      <c r="L10" s="4"/>
      <c r="M10" s="4"/>
      <c r="N10" s="4"/>
      <c r="O10" s="4"/>
      <c r="P10" s="4"/>
    </row>
    <row r="11" spans="1:20">
      <c r="A11" s="1036" t="s">
        <v>112</v>
      </c>
      <c r="B11" s="1037"/>
      <c r="C11" s="1038"/>
      <c r="D11" s="4"/>
      <c r="E11" s="4"/>
      <c r="F11" s="4"/>
      <c r="G11" s="4"/>
      <c r="H11" s="4"/>
      <c r="I11" s="4"/>
      <c r="J11" s="4"/>
      <c r="K11" s="4"/>
      <c r="L11" s="4"/>
      <c r="M11" s="4"/>
      <c r="N11" s="4"/>
      <c r="O11" s="4"/>
      <c r="P11" s="4"/>
    </row>
    <row r="12" spans="1:20">
      <c r="A12" s="29" t="s">
        <v>113</v>
      </c>
      <c r="B12" s="30" t="s">
        <v>4</v>
      </c>
      <c r="C12" s="31" t="s">
        <v>114</v>
      </c>
      <c r="D12" s="4"/>
      <c r="E12" s="4"/>
      <c r="F12" s="4"/>
      <c r="G12" s="4"/>
      <c r="H12" s="4"/>
      <c r="I12" s="4"/>
      <c r="J12" s="4"/>
      <c r="K12" s="4"/>
      <c r="L12" s="4"/>
      <c r="M12" s="4"/>
      <c r="N12" s="4"/>
      <c r="O12" s="4"/>
      <c r="P12" s="4"/>
    </row>
    <row r="13" spans="1:20" ht="69.75" customHeight="1">
      <c r="A13" s="280" t="s">
        <v>74</v>
      </c>
      <c r="B13" s="422" t="s">
        <v>695</v>
      </c>
      <c r="C13" s="281" t="s">
        <v>74</v>
      </c>
      <c r="D13" s="4"/>
      <c r="E13" s="4"/>
      <c r="F13" s="4"/>
      <c r="G13" s="4"/>
      <c r="H13" s="4"/>
      <c r="I13" s="4"/>
      <c r="J13" s="4"/>
      <c r="K13" s="4"/>
      <c r="L13" s="4"/>
      <c r="M13" s="4"/>
      <c r="N13" s="4"/>
      <c r="O13" s="4"/>
    </row>
    <row r="15" spans="1:20" ht="15" customHeight="1">
      <c r="A15" s="894" t="s">
        <v>117</v>
      </c>
      <c r="B15" s="895"/>
      <c r="C15" s="895" t="s">
        <v>4</v>
      </c>
      <c r="D15" s="895"/>
      <c r="E15" s="895"/>
      <c r="F15" s="895"/>
      <c r="G15" s="895" t="s">
        <v>118</v>
      </c>
      <c r="H15" s="895"/>
      <c r="I15" s="895"/>
      <c r="J15" s="895" t="s">
        <v>119</v>
      </c>
      <c r="K15" s="895"/>
      <c r="L15" s="895"/>
      <c r="M15" s="895"/>
      <c r="N15" s="895"/>
      <c r="O15" s="895" t="s">
        <v>120</v>
      </c>
      <c r="P15" s="895"/>
      <c r="Q15" s="895" t="s">
        <v>121</v>
      </c>
      <c r="R15" s="898"/>
    </row>
    <row r="16" spans="1:20">
      <c r="A16" s="896"/>
      <c r="B16" s="897"/>
      <c r="C16" s="897"/>
      <c r="D16" s="897"/>
      <c r="E16" s="897"/>
      <c r="F16" s="897"/>
      <c r="G16" s="403" t="s">
        <v>122</v>
      </c>
      <c r="H16" s="403" t="s">
        <v>123</v>
      </c>
      <c r="I16" s="403" t="s">
        <v>4</v>
      </c>
      <c r="J16" s="403" t="s">
        <v>83</v>
      </c>
      <c r="K16" s="897" t="s">
        <v>4</v>
      </c>
      <c r="L16" s="897"/>
      <c r="M16" s="897"/>
      <c r="N16" s="897"/>
      <c r="O16" s="403" t="s">
        <v>124</v>
      </c>
      <c r="P16" s="403" t="s">
        <v>4</v>
      </c>
      <c r="Q16" s="403" t="s">
        <v>125</v>
      </c>
      <c r="R16" s="404" t="s">
        <v>126</v>
      </c>
    </row>
    <row r="17" spans="1:21" ht="45.75" customHeight="1">
      <c r="A17" s="899" t="s">
        <v>696</v>
      </c>
      <c r="B17" s="900"/>
      <c r="C17" s="748" t="s">
        <v>697</v>
      </c>
      <c r="D17" s="748"/>
      <c r="E17" s="748"/>
      <c r="F17" s="748"/>
      <c r="G17" s="748" t="s">
        <v>698</v>
      </c>
      <c r="H17" s="901" t="str">
        <f>'Objetos de Dominio'!$B$25</f>
        <v>Reporte Mensaje</v>
      </c>
      <c r="I17" s="748" t="s">
        <v>699</v>
      </c>
      <c r="J17" s="748"/>
      <c r="K17" s="748"/>
      <c r="L17" s="748"/>
      <c r="M17" s="748"/>
      <c r="N17" s="748"/>
      <c r="O17" s="228">
        <v>1</v>
      </c>
      <c r="P17" s="558" t="s">
        <v>700</v>
      </c>
      <c r="Q17" s="228" t="s">
        <v>132</v>
      </c>
      <c r="R17" s="362" t="s">
        <v>230</v>
      </c>
    </row>
    <row r="18" spans="1:21" ht="43.5">
      <c r="A18" s="899"/>
      <c r="B18" s="900"/>
      <c r="C18" s="748"/>
      <c r="D18" s="748"/>
      <c r="E18" s="748"/>
      <c r="F18" s="748"/>
      <c r="G18" s="748"/>
      <c r="H18" s="901"/>
      <c r="I18" s="748"/>
      <c r="J18" s="748"/>
      <c r="K18" s="748"/>
      <c r="L18" s="748"/>
      <c r="M18" s="748"/>
      <c r="N18" s="748"/>
      <c r="O18" s="228">
        <v>2</v>
      </c>
      <c r="P18" s="558" t="s">
        <v>701</v>
      </c>
      <c r="Q18" s="228" t="s">
        <v>138</v>
      </c>
      <c r="R18" s="362" t="s">
        <v>233</v>
      </c>
    </row>
    <row r="19" spans="1:21" ht="42">
      <c r="A19" s="899"/>
      <c r="B19" s="900"/>
      <c r="C19" s="748"/>
      <c r="D19" s="748"/>
      <c r="E19" s="748"/>
      <c r="F19" s="748"/>
      <c r="G19" s="748"/>
      <c r="H19" s="901"/>
      <c r="I19" s="748"/>
      <c r="J19" s="748"/>
      <c r="K19" s="748"/>
      <c r="L19" s="748"/>
      <c r="M19" s="748"/>
      <c r="N19" s="748"/>
      <c r="O19" s="228">
        <v>3</v>
      </c>
      <c r="P19" s="558" t="s">
        <v>702</v>
      </c>
      <c r="Q19" s="228" t="s">
        <v>703</v>
      </c>
      <c r="R19" s="362" t="s">
        <v>233</v>
      </c>
    </row>
    <row r="20" spans="1:21" ht="15" customHeight="1">
      <c r="A20" s="899" t="s">
        <v>218</v>
      </c>
      <c r="B20" s="900"/>
      <c r="C20" s="748" t="s">
        <v>704</v>
      </c>
      <c r="D20" s="748"/>
      <c r="E20" s="748"/>
      <c r="F20" s="748"/>
      <c r="G20" s="748" t="s">
        <v>705</v>
      </c>
      <c r="H20" s="901" t="str">
        <f>'Objetos de Dominio'!$B$25</f>
        <v>Reporte Mensaje</v>
      </c>
      <c r="I20" s="748" t="s">
        <v>706</v>
      </c>
      <c r="J20" s="901" t="s">
        <v>707</v>
      </c>
      <c r="K20" s="748" t="s">
        <v>708</v>
      </c>
      <c r="L20" s="748"/>
      <c r="M20" s="748"/>
      <c r="N20" s="748"/>
      <c r="O20" s="748"/>
      <c r="P20" s="748"/>
      <c r="Q20" s="748"/>
      <c r="R20" s="905"/>
    </row>
    <row r="21" spans="1:21">
      <c r="A21" s="899"/>
      <c r="B21" s="900"/>
      <c r="C21" s="748"/>
      <c r="D21" s="748"/>
      <c r="E21" s="748"/>
      <c r="F21" s="748"/>
      <c r="G21" s="748"/>
      <c r="H21" s="901"/>
      <c r="I21" s="748"/>
      <c r="J21" s="901"/>
      <c r="K21" s="748"/>
      <c r="L21" s="748"/>
      <c r="M21" s="748"/>
      <c r="N21" s="748"/>
      <c r="O21" s="748"/>
      <c r="P21" s="748"/>
      <c r="Q21" s="748"/>
      <c r="R21" s="905"/>
    </row>
    <row r="22" spans="1:21">
      <c r="A22" s="902"/>
      <c r="B22" s="903"/>
      <c r="C22" s="820"/>
      <c r="D22" s="820"/>
      <c r="E22" s="820"/>
      <c r="F22" s="820"/>
      <c r="G22" s="820"/>
      <c r="H22" s="904"/>
      <c r="I22" s="820"/>
      <c r="J22" s="904"/>
      <c r="K22" s="820"/>
      <c r="L22" s="820"/>
      <c r="M22" s="820"/>
      <c r="N22" s="820"/>
      <c r="O22" s="820"/>
      <c r="P22" s="820"/>
      <c r="Q22" s="820"/>
      <c r="R22" s="906"/>
    </row>
    <row r="23" spans="1:21" ht="32.25" customHeight="1">
      <c r="A23" s="758" t="s">
        <v>196</v>
      </c>
      <c r="B23" s="759"/>
      <c r="C23" s="820" t="s">
        <v>684</v>
      </c>
      <c r="D23" s="820"/>
      <c r="E23" s="820"/>
      <c r="F23" s="820"/>
      <c r="G23" s="478"/>
      <c r="H23" s="327"/>
      <c r="I23" s="367"/>
      <c r="J23" s="327" t="s">
        <v>18</v>
      </c>
      <c r="K23" s="761" t="s">
        <v>709</v>
      </c>
      <c r="L23" s="761"/>
      <c r="M23" s="761"/>
      <c r="N23" s="761"/>
      <c r="O23" s="271" t="s">
        <v>142</v>
      </c>
      <c r="P23" s="271" t="s">
        <v>142</v>
      </c>
      <c r="Q23" s="271" t="s">
        <v>142</v>
      </c>
      <c r="R23" s="249" t="s">
        <v>142</v>
      </c>
      <c r="S23" s="12"/>
      <c r="T23" s="12"/>
      <c r="U23" s="12"/>
    </row>
    <row r="24" spans="1:21" ht="57.95">
      <c r="A24" s="744" t="s">
        <v>710</v>
      </c>
      <c r="B24" s="745"/>
      <c r="C24" s="763" t="s">
        <v>711</v>
      </c>
      <c r="D24" s="763"/>
      <c r="E24" s="763"/>
      <c r="F24" s="763"/>
      <c r="G24" s="792" t="s">
        <v>712</v>
      </c>
      <c r="H24" s="890" t="s">
        <v>97</v>
      </c>
      <c r="I24" s="763" t="s">
        <v>713</v>
      </c>
      <c r="J24" s="745"/>
      <c r="K24" s="745"/>
      <c r="L24" s="745"/>
      <c r="M24" s="745"/>
      <c r="N24" s="745"/>
      <c r="O24" s="230">
        <v>4</v>
      </c>
      <c r="P24" s="244" t="s">
        <v>714</v>
      </c>
      <c r="Q24" s="244" t="s">
        <v>138</v>
      </c>
      <c r="R24" s="318" t="s">
        <v>136</v>
      </c>
      <c r="S24" s="12"/>
      <c r="T24" s="12"/>
      <c r="U24" s="12"/>
    </row>
    <row r="25" spans="1:21" ht="29.1">
      <c r="A25" s="744"/>
      <c r="B25" s="745"/>
      <c r="C25" s="763"/>
      <c r="D25" s="763"/>
      <c r="E25" s="763"/>
      <c r="F25" s="763"/>
      <c r="G25" s="745"/>
      <c r="H25" s="891"/>
      <c r="I25" s="763"/>
      <c r="J25" s="745"/>
      <c r="K25" s="745"/>
      <c r="L25" s="745"/>
      <c r="M25" s="745"/>
      <c r="N25" s="745"/>
      <c r="O25" s="230">
        <v>5</v>
      </c>
      <c r="P25" s="244" t="s">
        <v>715</v>
      </c>
      <c r="Q25" s="244" t="s">
        <v>681</v>
      </c>
      <c r="R25" s="318" t="s">
        <v>136</v>
      </c>
      <c r="S25" s="12"/>
      <c r="T25" s="12"/>
      <c r="U25" s="12"/>
    </row>
    <row r="26" spans="1:21" ht="29.1">
      <c r="A26" s="758"/>
      <c r="B26" s="759"/>
      <c r="C26" s="893"/>
      <c r="D26" s="893"/>
      <c r="E26" s="893"/>
      <c r="F26" s="893"/>
      <c r="G26" s="759"/>
      <c r="H26" s="892"/>
      <c r="I26" s="893"/>
      <c r="J26" s="759"/>
      <c r="K26" s="759"/>
      <c r="L26" s="759"/>
      <c r="M26" s="759"/>
      <c r="N26" s="759"/>
      <c r="O26" s="247">
        <v>6</v>
      </c>
      <c r="P26" s="248" t="s">
        <v>716</v>
      </c>
      <c r="Q26" s="248" t="s">
        <v>683</v>
      </c>
      <c r="R26" s="319" t="s">
        <v>136</v>
      </c>
      <c r="S26" s="12"/>
      <c r="T26" s="12"/>
      <c r="U26" s="12"/>
    </row>
  </sheetData>
  <mergeCells count="38">
    <mergeCell ref="P20:P22"/>
    <mergeCell ref="O20:O22"/>
    <mergeCell ref="Q20:Q22"/>
    <mergeCell ref="R20:R22"/>
    <mergeCell ref="J20:J22"/>
    <mergeCell ref="K20:N22"/>
    <mergeCell ref="A20:B22"/>
    <mergeCell ref="C20:F22"/>
    <mergeCell ref="G20:G22"/>
    <mergeCell ref="H20:H22"/>
    <mergeCell ref="I20:I22"/>
    <mergeCell ref="Q15:R15"/>
    <mergeCell ref="K16:N16"/>
    <mergeCell ref="A17:B19"/>
    <mergeCell ref="C17:F19"/>
    <mergeCell ref="G17:G19"/>
    <mergeCell ref="H17:H19"/>
    <mergeCell ref="I17:I19"/>
    <mergeCell ref="J17:J19"/>
    <mergeCell ref="K17:N19"/>
    <mergeCell ref="B2:P2"/>
    <mergeCell ref="B3:P3"/>
    <mergeCell ref="A11:C11"/>
    <mergeCell ref="A15:B16"/>
    <mergeCell ref="C15:F16"/>
    <mergeCell ref="G15:I15"/>
    <mergeCell ref="J15:N15"/>
    <mergeCell ref="O15:P15"/>
    <mergeCell ref="A23:B23"/>
    <mergeCell ref="C23:F23"/>
    <mergeCell ref="K23:N23"/>
    <mergeCell ref="A24:B26"/>
    <mergeCell ref="C24:F26"/>
    <mergeCell ref="G24:G26"/>
    <mergeCell ref="H24:H26"/>
    <mergeCell ref="I24:I26"/>
    <mergeCell ref="J24:J26"/>
    <mergeCell ref="K24:N26"/>
  </mergeCells>
  <hyperlinks>
    <hyperlink ref="A1" location="'Objetos de Dominio'!A1" display="&lt;- Volver al inicio" xr:uid="{597D39C1-9CC4-48D8-8F59-D8E3F4BA26AA}"/>
    <hyperlink ref="A4" location="'Administrador Estructura - M'!A1" display="Datos simulados" xr:uid="{56D0073D-4B7D-4E12-99E9-1793CA5CF386}"/>
    <hyperlink ref="C13" location="'Historial Chat Grupo - E'!A6" display="Identificador" xr:uid="{F7091E4C-8291-4EF1-9CD6-F72C7750E81D}"/>
    <hyperlink ref="B7" location="'Chat - m'!A1" display="Chat" xr:uid="{0CE4E941-38E2-4BF8-A5BE-BD5E5F2E8CB6}"/>
    <hyperlink ref="B8" location="'Participante grupo - e'!A1" display="Participante" xr:uid="{B2F57CF7-15AD-42E8-9253-5FE104CF1C33}"/>
    <hyperlink ref="H17" location="Objetos de Dominio!B2" display="Administrador Estructura" xr:uid="{FCADFFD0-5FE5-4DE2-B790-7FA7CBB9435F}"/>
    <hyperlink ref="J20:J22" location="'historial chat grupo - e'!A1" display="Historial Chat Grupo[]" xr:uid="{73509EA0-5A72-4224-B042-6C6271F78277}"/>
    <hyperlink ref="J20" location="Administrador Estructura - E!A1" display="Administrador Estructura[]" xr:uid="{946B294A-2A22-47CC-9C0A-F47187BDDA51}"/>
    <hyperlink ref="Q5" location="'Historial Chat Grupo - E'!A17" display="=A17" xr:uid="{D12DB844-F5F0-4030-8736-86B9026C5C8B}"/>
    <hyperlink ref="R5" location="'Historial Chat Grupo - E'!A20" display="=A20" xr:uid="{DF899DED-17CF-4382-A14A-D841802E094F}"/>
    <hyperlink ref="H17:H19" location="'Historial Chat Grupo - M'!A1" display="='Objetos de Dominio'!$B$15" xr:uid="{4073D083-8D4D-41AE-841F-B16D9EF0E3C5}"/>
    <hyperlink ref="H20" location="Objetos de Dominio!B2" display="Administrador Estructura" xr:uid="{4DDFDAE0-A256-4801-B322-0C5E592BB18A}"/>
    <hyperlink ref="H20:H22" location="'Historial Chat Grupo - M'!A1" display="='Objetos de Dominio'!$B$15" xr:uid="{EBD3F534-429D-4F44-9CF3-843FD8934BBF}"/>
    <hyperlink ref="J23" location="'Estados - e'!A1" display="Estado" xr:uid="{CE5694F5-0A0B-4192-A485-8DD5DD64CCDD}"/>
    <hyperlink ref="S5" location="'Historial Chat Grupo - E'!A23" display="=A23" xr:uid="{8D134502-1C8F-49AE-A5DF-AD840BBE9FE0}"/>
    <hyperlink ref="T5" location="'Historial Chat Grupo - E'!A24" display="=A24" xr:uid="{161B0BBB-5ED3-47A0-AA0E-46AC6C6EBDD1}"/>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8965-51EE-43AA-890C-BB9AA4593C87}">
  <sheetPr>
    <tabColor rgb="FFD9E1F2"/>
  </sheetPr>
  <dimension ref="A1:G3"/>
  <sheetViews>
    <sheetView workbookViewId="0"/>
  </sheetViews>
  <sheetFormatPr defaultColWidth="9.140625" defaultRowHeight="14.45"/>
  <cols>
    <col min="1" max="1" width="15.7109375" style="9" customWidth="1"/>
    <col min="2" max="2" width="27.42578125" style="9" customWidth="1"/>
    <col min="3" max="3" width="35" style="6" customWidth="1"/>
    <col min="4" max="4" width="37.5703125" style="9" customWidth="1"/>
    <col min="5" max="5" width="24.28515625" style="9" customWidth="1"/>
    <col min="6" max="6" width="19.5703125" style="9" customWidth="1"/>
    <col min="7" max="7" width="13.140625" style="9" customWidth="1"/>
    <col min="8" max="16384" width="9.140625" style="9"/>
  </cols>
  <sheetData>
    <row r="1" spans="1:7">
      <c r="A1" s="22" t="s">
        <v>72</v>
      </c>
      <c r="B1" s="767" t="s">
        <v>73</v>
      </c>
      <c r="C1" s="767"/>
    </row>
    <row r="2" spans="1:7">
      <c r="A2" s="193" t="s">
        <v>74</v>
      </c>
      <c r="B2" s="54" t="s">
        <v>200</v>
      </c>
      <c r="C2" s="194" t="s">
        <v>40</v>
      </c>
      <c r="D2" s="195" t="s">
        <v>32</v>
      </c>
      <c r="E2" s="169" t="s">
        <v>717</v>
      </c>
      <c r="F2" s="169" t="s">
        <v>214</v>
      </c>
      <c r="G2" s="170" t="s">
        <v>325</v>
      </c>
    </row>
    <row r="3" spans="1:7" ht="29.1">
      <c r="A3" s="185">
        <v>1</v>
      </c>
      <c r="B3" s="186" t="str">
        <f xml:space="preserve"> 'Grupo - M'!$F$6</f>
        <v>Calculo Integral 1 2023-1 Grupo2</v>
      </c>
      <c r="C3" s="186" t="str">
        <f>'Participante Grupo - M'!$F$4</f>
        <v>Manuel.Torres6712 Antropología 1 2023-1 Grupo3</v>
      </c>
      <c r="D3" s="186" t="str">
        <f>'Mensaje - M'!$H$4</f>
        <v>M 2023-10-11 - Jose.Ramirez0946 Diseno Orientado a Objetos 2023-1 Grupo1</v>
      </c>
      <c r="E3" s="183" t="str">
        <f xml:space="preserve"> 'Estados - M'!$B$40</f>
        <v>Leído</v>
      </c>
      <c r="F3" s="188">
        <f ca="1">TODAY()</f>
        <v>45503</v>
      </c>
      <c r="G3" s="85">
        <f>A3</f>
        <v>1</v>
      </c>
    </row>
  </sheetData>
  <mergeCells count="1">
    <mergeCell ref="B1:C1"/>
  </mergeCells>
  <hyperlinks>
    <hyperlink ref="C3" location="'Participante Grupo - M'!A4" display="='Participante Grupo - M'!$F$4" xr:uid="{AF1D183B-9D5E-48C9-9290-573A46CE7E68}"/>
    <hyperlink ref="E3" location="'Estados - M'!A40" display="= 'Estados - M'!$B$40" xr:uid="{F1839BFC-3BBC-4ED4-B766-477BA79A82EB}"/>
    <hyperlink ref="A1" location="'Objetos de Dominio'!A1" display="&lt;- Volver al inicio" xr:uid="{40C7F3C7-697D-4E7D-9AA9-89529C60A72A}"/>
    <hyperlink ref="B3" location="'Grupo - M'!A6" display="=CONCAT('Grupo - M'!$B6, &quot; -&gt; &quot;, 'Grupo - M'!$C$6)" xr:uid="{BAE139B1-4A22-438D-B86D-6B2553DD08F6}"/>
    <hyperlink ref="D3" location="'Mensaje - M'!A3" display="='Mensaje - M'!$H$4" xr:uid="{9CBB00F0-C439-4E1F-8ED3-6CD2E3FCD5B7}"/>
    <hyperlink ref="B1" location="Historial Chat Grupo - E!A4" display="Modelo Enriquecido" xr:uid="{48593436-16C5-44A9-ACA8-85DF7FA1F4E0}"/>
    <hyperlink ref="B1:C1" location="'Historial Lectura - E'!A4" display="Modelo Enriquecido" xr:uid="{A6C5FEF4-90C1-4AA1-9F53-79BC05AE36EF}"/>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7D149-97E7-4E4B-AA4E-AE5B6008FED5}">
  <sheetPr>
    <tabColor rgb="FFD9E1F2"/>
  </sheetPr>
  <dimension ref="A1:V24"/>
  <sheetViews>
    <sheetView topLeftCell="F14" workbookViewId="0">
      <selection activeCell="B8" sqref="B8"/>
    </sheetView>
  </sheetViews>
  <sheetFormatPr defaultColWidth="9.140625" defaultRowHeight="14.45"/>
  <cols>
    <col min="1" max="1" width="24.28515625" style="9" customWidth="1"/>
    <col min="2" max="2" width="20.7109375" style="6" customWidth="1"/>
    <col min="3" max="6" width="15.7109375" style="9" customWidth="1"/>
    <col min="7" max="7" width="24.28515625" style="9" customWidth="1"/>
    <col min="8" max="8" width="50.7109375" style="9" customWidth="1"/>
    <col min="9" max="9" width="37.5703125" style="9" customWidth="1"/>
    <col min="10" max="10" width="30" style="9" customWidth="1"/>
    <col min="11" max="14" width="15.7109375" style="9" customWidth="1"/>
    <col min="15" max="15" width="18.5703125" style="9" customWidth="1"/>
    <col min="16" max="16" width="44.5703125" style="9" customWidth="1"/>
    <col min="17" max="17" width="53.28515625" style="9" customWidth="1"/>
    <col min="18" max="18" width="50.7109375" style="9" customWidth="1"/>
    <col min="19" max="19" width="22.42578125" style="9" customWidth="1"/>
    <col min="20" max="20" width="27.7109375" style="9" bestFit="1" customWidth="1"/>
    <col min="21" max="16384" width="9.140625" style="9"/>
  </cols>
  <sheetData>
    <row r="1" spans="1:20">
      <c r="A1" s="22" t="s">
        <v>72</v>
      </c>
    </row>
    <row r="2" spans="1:20">
      <c r="A2" s="121" t="s">
        <v>79</v>
      </c>
      <c r="B2" s="1033" t="str">
        <f>'Objetos de Dominio'!$B$29</f>
        <v>Respuesta Reporte Mensaje</v>
      </c>
      <c r="C2" s="1034"/>
      <c r="D2" s="1034"/>
      <c r="E2" s="1034"/>
      <c r="F2" s="1034"/>
      <c r="G2" s="1034"/>
      <c r="H2" s="1034"/>
      <c r="I2" s="1034"/>
      <c r="J2" s="1034"/>
      <c r="K2" s="1034"/>
      <c r="L2" s="1034"/>
      <c r="M2" s="1034"/>
      <c r="N2" s="1034"/>
      <c r="O2" s="1034"/>
      <c r="P2" s="1035"/>
    </row>
    <row r="3" spans="1:20" ht="16.5" customHeight="1">
      <c r="A3" s="122" t="s">
        <v>80</v>
      </c>
      <c r="B3" s="768" t="str">
        <f>'Objetos de Dominio'!$E$29</f>
        <v>Objeto de dominio que representa la respuesta que efectuó el administrador frente a un Reporte Mensaje.</v>
      </c>
      <c r="C3" s="769"/>
      <c r="D3" s="769"/>
      <c r="E3" s="769"/>
      <c r="F3" s="769"/>
      <c r="G3" s="769"/>
      <c r="H3" s="769"/>
      <c r="I3" s="769"/>
      <c r="J3" s="769"/>
      <c r="K3" s="769"/>
      <c r="L3" s="769"/>
      <c r="M3" s="769"/>
      <c r="N3" s="769"/>
      <c r="O3" s="769"/>
      <c r="P3" s="770"/>
    </row>
    <row r="4" spans="1:20">
      <c r="A4" s="1" t="s">
        <v>81</v>
      </c>
      <c r="B4" s="4"/>
      <c r="C4" s="4"/>
      <c r="D4" s="4"/>
      <c r="E4" s="4"/>
      <c r="F4" s="4"/>
      <c r="G4" s="4"/>
      <c r="H4" s="4"/>
      <c r="I4" s="4"/>
      <c r="J4" s="4"/>
      <c r="K4" s="4"/>
      <c r="L4" s="4"/>
      <c r="M4" s="4"/>
      <c r="N4" s="4"/>
      <c r="O4" s="4"/>
      <c r="P4" s="4"/>
    </row>
    <row r="5" spans="1:20">
      <c r="A5" s="432" t="s">
        <v>82</v>
      </c>
      <c r="B5" s="72" t="s">
        <v>83</v>
      </c>
      <c r="C5" s="73" t="s">
        <v>84</v>
      </c>
      <c r="D5" s="73" t="s">
        <v>85</v>
      </c>
      <c r="E5" s="73" t="s">
        <v>86</v>
      </c>
      <c r="F5" s="73" t="s">
        <v>87</v>
      </c>
      <c r="G5" s="73" t="s">
        <v>88</v>
      </c>
      <c r="H5" s="73" t="s">
        <v>89</v>
      </c>
      <c r="I5" s="73" t="s">
        <v>90</v>
      </c>
      <c r="J5" s="73" t="s">
        <v>91</v>
      </c>
      <c r="K5" s="73" t="s">
        <v>92</v>
      </c>
      <c r="L5" s="73" t="s">
        <v>93</v>
      </c>
      <c r="M5" s="73" t="s">
        <v>94</v>
      </c>
      <c r="N5" s="73" t="s">
        <v>95</v>
      </c>
      <c r="O5" s="73" t="s">
        <v>96</v>
      </c>
      <c r="P5" s="325" t="s">
        <v>4</v>
      </c>
      <c r="Q5" s="545" t="str">
        <f>A19</f>
        <v>Generar</v>
      </c>
      <c r="R5" s="545" t="str">
        <f>A22</f>
        <v>Leer Mensaje</v>
      </c>
      <c r="S5" s="545" t="str">
        <f>A23</f>
        <v>ObtenerEstadoReal</v>
      </c>
      <c r="T5" s="546" t="str">
        <f>A24</f>
        <v>Mostrar Información Mensaje</v>
      </c>
    </row>
    <row r="6" spans="1:20" ht="26.1">
      <c r="A6" s="433" t="s">
        <v>74</v>
      </c>
      <c r="B6" s="299" t="s">
        <v>209</v>
      </c>
      <c r="C6" s="39">
        <v>36</v>
      </c>
      <c r="D6" s="39">
        <v>36</v>
      </c>
      <c r="E6" s="415"/>
      <c r="F6" s="415"/>
      <c r="G6" s="415"/>
      <c r="H6" s="39" t="s">
        <v>98</v>
      </c>
      <c r="I6" s="415"/>
      <c r="J6" s="338" t="s">
        <v>582</v>
      </c>
      <c r="K6" s="39" t="s">
        <v>100</v>
      </c>
      <c r="L6" s="39" t="s">
        <v>101</v>
      </c>
      <c r="M6" s="39" t="s">
        <v>100</v>
      </c>
      <c r="N6" s="39" t="s">
        <v>101</v>
      </c>
      <c r="O6" s="39" t="s">
        <v>100</v>
      </c>
      <c r="P6" s="338" t="s">
        <v>718</v>
      </c>
      <c r="Q6" s="338" t="s">
        <v>103</v>
      </c>
      <c r="R6" s="338" t="s">
        <v>103</v>
      </c>
      <c r="S6" s="338" t="s">
        <v>719</v>
      </c>
      <c r="T6" s="543" t="s">
        <v>103</v>
      </c>
    </row>
    <row r="7" spans="1:20" ht="26.1">
      <c r="A7" s="433" t="s">
        <v>200</v>
      </c>
      <c r="B7" s="547" t="s">
        <v>200</v>
      </c>
      <c r="C7" s="415"/>
      <c r="D7" s="415"/>
      <c r="E7" s="415"/>
      <c r="F7" s="415"/>
      <c r="G7" s="415"/>
      <c r="H7" s="39"/>
      <c r="I7" s="415"/>
      <c r="J7" s="415"/>
      <c r="K7" s="39" t="s">
        <v>101</v>
      </c>
      <c r="L7" s="39" t="s">
        <v>101</v>
      </c>
      <c r="M7" s="39" t="s">
        <v>100</v>
      </c>
      <c r="N7" s="39" t="s">
        <v>101</v>
      </c>
      <c r="O7" s="39" t="s">
        <v>101</v>
      </c>
      <c r="P7" s="338" t="s">
        <v>720</v>
      </c>
      <c r="Q7" s="338" t="s">
        <v>103</v>
      </c>
      <c r="R7" s="338" t="s">
        <v>719</v>
      </c>
      <c r="S7" s="338" t="s">
        <v>719</v>
      </c>
      <c r="T7" s="543" t="s">
        <v>719</v>
      </c>
    </row>
    <row r="8" spans="1:20">
      <c r="A8" s="433" t="s">
        <v>40</v>
      </c>
      <c r="B8" s="547" t="s">
        <v>691</v>
      </c>
      <c r="C8" s="39"/>
      <c r="D8" s="39"/>
      <c r="E8" s="39"/>
      <c r="F8" s="39"/>
      <c r="G8" s="39"/>
      <c r="H8" s="39"/>
      <c r="I8" s="39"/>
      <c r="J8" s="337"/>
      <c r="K8" s="39" t="s">
        <v>100</v>
      </c>
      <c r="L8" s="39" t="s">
        <v>101</v>
      </c>
      <c r="M8" s="39" t="s">
        <v>100</v>
      </c>
      <c r="N8" s="39" t="s">
        <v>101</v>
      </c>
      <c r="O8" s="39" t="s">
        <v>101</v>
      </c>
      <c r="P8" s="338" t="s">
        <v>721</v>
      </c>
      <c r="Q8" s="338" t="s">
        <v>103</v>
      </c>
      <c r="R8" s="338" t="s">
        <v>719</v>
      </c>
      <c r="S8" s="338" t="s">
        <v>719</v>
      </c>
      <c r="T8" s="543" t="s">
        <v>103</v>
      </c>
    </row>
    <row r="9" spans="1:20" ht="26.1">
      <c r="A9" s="433" t="s">
        <v>32</v>
      </c>
      <c r="B9" s="547" t="s">
        <v>32</v>
      </c>
      <c r="C9" s="39"/>
      <c r="D9" s="39"/>
      <c r="E9" s="39"/>
      <c r="F9" s="39"/>
      <c r="G9" s="39"/>
      <c r="H9" s="39"/>
      <c r="I9" s="39"/>
      <c r="J9" s="40"/>
      <c r="K9" s="39" t="s">
        <v>101</v>
      </c>
      <c r="L9" s="39" t="s">
        <v>101</v>
      </c>
      <c r="M9" s="39" t="s">
        <v>100</v>
      </c>
      <c r="N9" s="39" t="s">
        <v>101</v>
      </c>
      <c r="O9" s="39" t="s">
        <v>101</v>
      </c>
      <c r="P9" s="338" t="s">
        <v>722</v>
      </c>
      <c r="Q9" s="338" t="s">
        <v>103</v>
      </c>
      <c r="R9" s="338" t="s">
        <v>719</v>
      </c>
      <c r="S9" s="338" t="s">
        <v>719</v>
      </c>
      <c r="T9" s="543" t="s">
        <v>103</v>
      </c>
    </row>
    <row r="10" spans="1:20">
      <c r="A10" s="433" t="s">
        <v>717</v>
      </c>
      <c r="B10" s="547" t="s">
        <v>18</v>
      </c>
      <c r="C10" s="39"/>
      <c r="D10" s="39"/>
      <c r="E10" s="39"/>
      <c r="F10" s="39"/>
      <c r="G10" s="39"/>
      <c r="H10" s="39"/>
      <c r="I10" s="39"/>
      <c r="J10" s="40"/>
      <c r="K10" s="39" t="s">
        <v>101</v>
      </c>
      <c r="L10" s="39" t="s">
        <v>101</v>
      </c>
      <c r="M10" s="39" t="s">
        <v>100</v>
      </c>
      <c r="N10" s="39" t="s">
        <v>101</v>
      </c>
      <c r="O10" s="39" t="s">
        <v>101</v>
      </c>
      <c r="P10" s="338" t="s">
        <v>723</v>
      </c>
      <c r="Q10" s="338" t="s">
        <v>103</v>
      </c>
      <c r="R10" s="338" t="s">
        <v>719</v>
      </c>
      <c r="S10" s="338" t="s">
        <v>719</v>
      </c>
      <c r="T10" s="543" t="s">
        <v>719</v>
      </c>
    </row>
    <row r="11" spans="1:20" ht="26.1">
      <c r="A11" s="434" t="s">
        <v>214</v>
      </c>
      <c r="B11" s="300" t="s">
        <v>693</v>
      </c>
      <c r="C11" s="301"/>
      <c r="D11" s="301"/>
      <c r="E11" s="301"/>
      <c r="F11" s="301"/>
      <c r="G11" s="301"/>
      <c r="H11" s="301" t="s">
        <v>216</v>
      </c>
      <c r="I11" s="301"/>
      <c r="J11" s="302"/>
      <c r="K11" s="301" t="s">
        <v>100</v>
      </c>
      <c r="L11" s="301" t="s">
        <v>101</v>
      </c>
      <c r="M11" s="301" t="s">
        <v>100</v>
      </c>
      <c r="N11" s="301" t="s">
        <v>101</v>
      </c>
      <c r="O11" s="301" t="s">
        <v>101</v>
      </c>
      <c r="P11" s="339" t="s">
        <v>724</v>
      </c>
      <c r="Q11" s="339" t="s">
        <v>103</v>
      </c>
      <c r="R11" s="339" t="s">
        <v>719</v>
      </c>
      <c r="S11" s="544" t="s">
        <v>719</v>
      </c>
      <c r="T11" s="544" t="s">
        <v>719</v>
      </c>
    </row>
    <row r="12" spans="1:20">
      <c r="A12" s="4"/>
      <c r="B12" s="4"/>
      <c r="C12" s="4"/>
      <c r="D12" s="4"/>
      <c r="E12" s="4"/>
      <c r="F12" s="4"/>
      <c r="G12" s="4"/>
      <c r="H12" s="4"/>
      <c r="I12" s="4"/>
      <c r="J12" s="4"/>
      <c r="K12" s="4"/>
      <c r="L12" s="4"/>
      <c r="M12" s="4"/>
      <c r="N12" s="4"/>
      <c r="O12" s="4"/>
      <c r="P12" s="4"/>
    </row>
    <row r="13" spans="1:20">
      <c r="A13" s="1036" t="s">
        <v>112</v>
      </c>
      <c r="B13" s="1037"/>
      <c r="C13" s="1037"/>
      <c r="D13" s="4"/>
      <c r="E13" s="4"/>
      <c r="F13" s="4"/>
      <c r="G13" s="4"/>
      <c r="H13" s="4"/>
      <c r="I13" s="4"/>
      <c r="J13" s="4"/>
      <c r="K13" s="4"/>
      <c r="L13" s="4"/>
      <c r="M13" s="4"/>
      <c r="N13" s="4"/>
      <c r="O13" s="4"/>
      <c r="P13" s="4"/>
    </row>
    <row r="14" spans="1:20">
      <c r="A14" s="29" t="s">
        <v>113</v>
      </c>
      <c r="B14" s="30" t="s">
        <v>4</v>
      </c>
      <c r="C14" s="31" t="s">
        <v>114</v>
      </c>
      <c r="D14" s="4"/>
      <c r="E14" s="4"/>
      <c r="F14" s="4"/>
      <c r="G14" s="4"/>
      <c r="H14" s="4"/>
      <c r="I14" s="4"/>
      <c r="J14" s="4"/>
      <c r="K14" s="4"/>
      <c r="L14" s="4"/>
      <c r="M14" s="4"/>
      <c r="N14" s="4"/>
      <c r="O14" s="4"/>
      <c r="P14" s="4"/>
    </row>
    <row r="15" spans="1:20" ht="75.75" customHeight="1">
      <c r="A15" s="280" t="s">
        <v>40</v>
      </c>
      <c r="B15" s="422" t="s">
        <v>725</v>
      </c>
      <c r="C15" s="281" t="s">
        <v>42</v>
      </c>
      <c r="D15" s="4"/>
      <c r="E15" s="4"/>
      <c r="F15" s="4"/>
      <c r="G15" s="4"/>
      <c r="H15" s="4"/>
      <c r="I15" s="4"/>
      <c r="J15" s="4"/>
      <c r="K15" s="4"/>
      <c r="L15" s="4"/>
      <c r="M15" s="4"/>
      <c r="N15" s="4"/>
      <c r="O15" s="4"/>
      <c r="P15" s="4"/>
    </row>
    <row r="17" spans="1:22" ht="15" customHeight="1">
      <c r="A17" s="908" t="s">
        <v>117</v>
      </c>
      <c r="B17" s="909"/>
      <c r="C17" s="909" t="s">
        <v>4</v>
      </c>
      <c r="D17" s="909"/>
      <c r="E17" s="909"/>
      <c r="F17" s="909"/>
      <c r="G17" s="909" t="s">
        <v>118</v>
      </c>
      <c r="H17" s="909"/>
      <c r="I17" s="909"/>
      <c r="J17" s="909" t="s">
        <v>119</v>
      </c>
      <c r="K17" s="909"/>
      <c r="L17" s="909"/>
      <c r="M17" s="909"/>
      <c r="N17" s="909"/>
      <c r="O17" s="909" t="s">
        <v>120</v>
      </c>
      <c r="P17" s="909"/>
      <c r="Q17" s="909" t="s">
        <v>121</v>
      </c>
      <c r="R17" s="912"/>
    </row>
    <row r="18" spans="1:22" ht="15" customHeight="1">
      <c r="A18" s="910"/>
      <c r="B18" s="911"/>
      <c r="C18" s="911"/>
      <c r="D18" s="911"/>
      <c r="E18" s="911"/>
      <c r="F18" s="911"/>
      <c r="G18" s="360" t="s">
        <v>122</v>
      </c>
      <c r="H18" s="360" t="s">
        <v>123</v>
      </c>
      <c r="I18" s="360" t="s">
        <v>4</v>
      </c>
      <c r="J18" s="360" t="s">
        <v>83</v>
      </c>
      <c r="K18" s="911" t="s">
        <v>4</v>
      </c>
      <c r="L18" s="911"/>
      <c r="M18" s="911"/>
      <c r="N18" s="911"/>
      <c r="O18" s="360" t="s">
        <v>124</v>
      </c>
      <c r="P18" s="360" t="s">
        <v>4</v>
      </c>
      <c r="Q18" s="360" t="s">
        <v>125</v>
      </c>
      <c r="R18" s="361" t="s">
        <v>126</v>
      </c>
    </row>
    <row r="19" spans="1:22" ht="30" customHeight="1">
      <c r="A19" s="791" t="s">
        <v>696</v>
      </c>
      <c r="B19" s="777"/>
      <c r="C19" s="778" t="s">
        <v>726</v>
      </c>
      <c r="D19" s="778"/>
      <c r="E19" s="778"/>
      <c r="F19" s="778"/>
      <c r="G19" s="778" t="s">
        <v>727</v>
      </c>
      <c r="H19" s="901" t="str">
        <f>'Objetos de Dominio'!$B$29</f>
        <v>Respuesta Reporte Mensaje</v>
      </c>
      <c r="I19" s="778" t="s">
        <v>728</v>
      </c>
      <c r="J19" s="778"/>
      <c r="K19" s="778"/>
      <c r="L19" s="778"/>
      <c r="M19" s="778"/>
      <c r="N19" s="778"/>
      <c r="O19" s="316">
        <v>1</v>
      </c>
      <c r="P19" s="316" t="s">
        <v>729</v>
      </c>
      <c r="Q19" s="316" t="s">
        <v>652</v>
      </c>
      <c r="R19" s="416" t="s">
        <v>730</v>
      </c>
    </row>
    <row r="20" spans="1:22" ht="30" customHeight="1">
      <c r="A20" s="791"/>
      <c r="B20" s="777"/>
      <c r="C20" s="778"/>
      <c r="D20" s="778"/>
      <c r="E20" s="778"/>
      <c r="F20" s="778"/>
      <c r="G20" s="778"/>
      <c r="H20" s="901"/>
      <c r="I20" s="778"/>
      <c r="J20" s="778"/>
      <c r="K20" s="778"/>
      <c r="L20" s="778"/>
      <c r="M20" s="778"/>
      <c r="N20" s="778"/>
      <c r="O20" s="316">
        <v>2</v>
      </c>
      <c r="P20" s="316" t="s">
        <v>725</v>
      </c>
      <c r="Q20" s="316" t="s">
        <v>731</v>
      </c>
      <c r="R20" s="416" t="s">
        <v>233</v>
      </c>
    </row>
    <row r="21" spans="1:22" ht="43.5">
      <c r="A21" s="791"/>
      <c r="B21" s="777"/>
      <c r="C21" s="778"/>
      <c r="D21" s="778"/>
      <c r="E21" s="778"/>
      <c r="F21" s="778"/>
      <c r="G21" s="778"/>
      <c r="H21" s="901"/>
      <c r="I21" s="778"/>
      <c r="J21" s="778"/>
      <c r="K21" s="778"/>
      <c r="L21" s="778"/>
      <c r="M21" s="778"/>
      <c r="N21" s="778"/>
      <c r="O21" s="316">
        <v>3</v>
      </c>
      <c r="P21" s="316" t="s">
        <v>732</v>
      </c>
      <c r="Q21" s="316" t="s">
        <v>138</v>
      </c>
      <c r="R21" s="416" t="s">
        <v>233</v>
      </c>
    </row>
    <row r="22" spans="1:22" ht="45.75" customHeight="1">
      <c r="A22" s="744" t="s">
        <v>733</v>
      </c>
      <c r="B22" s="745"/>
      <c r="C22" s="778" t="s">
        <v>734</v>
      </c>
      <c r="D22" s="778"/>
      <c r="E22" s="778"/>
      <c r="F22" s="778"/>
      <c r="G22" s="316" t="s">
        <v>735</v>
      </c>
      <c r="H22" s="341" t="s">
        <v>97</v>
      </c>
      <c r="I22" s="316" t="s">
        <v>736</v>
      </c>
      <c r="J22" s="363"/>
      <c r="K22" s="778"/>
      <c r="L22" s="778"/>
      <c r="M22" s="778"/>
      <c r="N22" s="778"/>
      <c r="O22" s="316" t="s">
        <v>142</v>
      </c>
      <c r="P22" s="316" t="s">
        <v>142</v>
      </c>
      <c r="Q22" s="316" t="s">
        <v>142</v>
      </c>
      <c r="R22" s="416" t="s">
        <v>142</v>
      </c>
    </row>
    <row r="23" spans="1:22" ht="42.75" customHeight="1">
      <c r="A23" s="744" t="s">
        <v>196</v>
      </c>
      <c r="B23" s="745"/>
      <c r="C23" s="746" t="s">
        <v>737</v>
      </c>
      <c r="D23" s="746"/>
      <c r="E23" s="746"/>
      <c r="F23" s="746"/>
      <c r="G23" s="227"/>
      <c r="H23" s="243"/>
      <c r="I23" s="228"/>
      <c r="J23" s="243" t="s">
        <v>18</v>
      </c>
      <c r="K23" s="757" t="s">
        <v>738</v>
      </c>
      <c r="L23" s="757"/>
      <c r="M23" s="757"/>
      <c r="N23" s="757"/>
      <c r="O23" s="229" t="s">
        <v>142</v>
      </c>
      <c r="P23" s="229" t="s">
        <v>142</v>
      </c>
      <c r="Q23" s="229" t="s">
        <v>142</v>
      </c>
      <c r="R23" s="246" t="s">
        <v>142</v>
      </c>
      <c r="S23" s="12"/>
      <c r="T23" s="12"/>
      <c r="U23" s="12"/>
      <c r="V23" s="12"/>
    </row>
    <row r="24" spans="1:22" ht="43.5">
      <c r="A24" s="758" t="s">
        <v>739</v>
      </c>
      <c r="B24" s="759"/>
      <c r="C24" s="907" t="s">
        <v>740</v>
      </c>
      <c r="D24" s="907"/>
      <c r="E24" s="907"/>
      <c r="F24" s="907"/>
      <c r="G24" s="328" t="s">
        <v>741</v>
      </c>
      <c r="H24" s="485" t="str">
        <f>'Objetos de Dominio'!$B$29</f>
        <v>Respuesta Reporte Mensaje</v>
      </c>
      <c r="I24" s="328" t="s">
        <v>736</v>
      </c>
      <c r="J24" s="485" t="s">
        <v>742</v>
      </c>
      <c r="K24" s="907" t="s">
        <v>743</v>
      </c>
      <c r="L24" s="907"/>
      <c r="M24" s="907"/>
      <c r="N24" s="907"/>
      <c r="O24" s="328" t="s">
        <v>142</v>
      </c>
      <c r="P24" s="328" t="s">
        <v>142</v>
      </c>
      <c r="Q24" s="328" t="s">
        <v>142</v>
      </c>
      <c r="R24" s="417" t="s">
        <v>142</v>
      </c>
    </row>
  </sheetData>
  <mergeCells count="26">
    <mergeCell ref="A22:B22"/>
    <mergeCell ref="C22:F22"/>
    <mergeCell ref="K22:N22"/>
    <mergeCell ref="Q17:R17"/>
    <mergeCell ref="K18:N18"/>
    <mergeCell ref="A19:B21"/>
    <mergeCell ref="C19:F21"/>
    <mergeCell ref="G19:G21"/>
    <mergeCell ref="H19:H21"/>
    <mergeCell ref="I19:I21"/>
    <mergeCell ref="J19:J21"/>
    <mergeCell ref="K19:N21"/>
    <mergeCell ref="B2:P2"/>
    <mergeCell ref="B3:P3"/>
    <mergeCell ref="A13:C13"/>
    <mergeCell ref="A17:B18"/>
    <mergeCell ref="C17:F18"/>
    <mergeCell ref="G17:I17"/>
    <mergeCell ref="J17:N17"/>
    <mergeCell ref="O17:P17"/>
    <mergeCell ref="A23:B23"/>
    <mergeCell ref="C23:F23"/>
    <mergeCell ref="K23:N23"/>
    <mergeCell ref="A24:B24"/>
    <mergeCell ref="C24:F24"/>
    <mergeCell ref="K24:N24"/>
  </mergeCells>
  <hyperlinks>
    <hyperlink ref="A1" location="'Objetos de Dominio'!A1" display="&lt;- Volver al inicio" xr:uid="{7FDE2DEC-7FCD-4B44-88AD-6A98668AB2A7}"/>
    <hyperlink ref="A4" location="'Historial Lectura - M'!B1" display="Datos simulados" xr:uid="{7A4410F8-41E1-434F-8736-C62FEDBA6EE9}"/>
    <hyperlink ref="B8" location="'Participante grupo - e'!A1" display="ParticipanteGrupo" xr:uid="{837B9CA8-C0D7-4AB5-B610-FE74CE3B3B5C}"/>
    <hyperlink ref="B9" location="'Mensaje - m'!A1" display="Mensaje" xr:uid="{4379ECAD-C5EF-4626-96B7-3C75D852C204}"/>
    <hyperlink ref="B10" location="'Estados - m'!A1" display="Estado" xr:uid="{DF25A767-CBF3-4406-845B-BA8907A54BE9}"/>
    <hyperlink ref="B7" location="'GRUPO - M'!A1" display="Grupo" xr:uid="{C00144B1-008D-4523-BE7E-A3529D01CA3B}"/>
    <hyperlink ref="H19" location="'Escritor - E'!A1" display="='Objetos de Dominio'!$B$2" xr:uid="{074EF64A-8923-4EC6-B2B1-3ED1C05D72C7}"/>
    <hyperlink ref="H19:H21" location="'Objetos de Dominio'!B29" display="='Objetos de Dominio'!$B$16" xr:uid="{8ED6EF65-7E95-4782-B4F5-9C6FC012EE38}"/>
    <hyperlink ref="Q5" location="'Historial Lectura - E'!A19" display="=A19" xr:uid="{38434902-9F0F-4E3A-9401-E3D17C3CB7D2}"/>
    <hyperlink ref="R5" location="'Historial Lectura - E'!A22" display="=A22" xr:uid="{DF8F4179-3530-4C73-B36A-EF42FAD2BA12}"/>
    <hyperlink ref="C15" location="'Participante grupo - E'!A1" display="Participante" xr:uid="{D2688595-2A7A-4B0C-A44A-B8D27108FCBC}"/>
    <hyperlink ref="J23" location="'estados - E'!A1" display="Estado" xr:uid="{57F867C0-88AA-47FF-88BC-52DBB7FD9C89}"/>
    <hyperlink ref="H24" location="'Objetos de Dominio'!B29" display="='Objetos de Dominio'!$B$16" xr:uid="{E82F2A8F-03C3-41C4-A1EE-B0A09C8B35E9}"/>
    <hyperlink ref="J24" location="'Objetos de Dominio'!B29" display="HistorialLectura[]_x000a__x000a_" xr:uid="{F92BF639-AF6D-48C4-BEAC-3FA85A071565}"/>
    <hyperlink ref="S5" location="'Historial Lectura - E'!A26" display="=A26" xr:uid="{57D20923-2D0F-4FFC-A139-69E60B758795}"/>
    <hyperlink ref="T5" location="'Historial Lectura - E'!A27" display="=A27" xr:uid="{0349E4B5-A639-49AB-9462-D99C5A97E4C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9F3D5-2FAE-4B41-AFD5-7570D8019151}">
  <sheetPr>
    <tabColor rgb="FFD9E1F2"/>
  </sheetPr>
  <dimension ref="A1:H7"/>
  <sheetViews>
    <sheetView workbookViewId="0">
      <selection activeCell="D27" sqref="D27"/>
    </sheetView>
  </sheetViews>
  <sheetFormatPr defaultColWidth="9.140625" defaultRowHeight="14.45"/>
  <cols>
    <col min="1" max="1" width="15.7109375" style="7" customWidth="1"/>
    <col min="2" max="2" width="34.42578125" style="7" customWidth="1"/>
    <col min="3" max="3" width="18.28515625" style="7" customWidth="1"/>
    <col min="4" max="4" width="56" style="7" bestFit="1" customWidth="1"/>
    <col min="5" max="5" width="42.140625" style="7" customWidth="1"/>
    <col min="6" max="6" width="26.5703125" style="7" customWidth="1"/>
    <col min="7" max="7" width="18.42578125" style="7" customWidth="1"/>
    <col min="8" max="8" width="70.28515625" style="6" customWidth="1"/>
    <col min="9" max="16384" width="9.140625" style="7"/>
  </cols>
  <sheetData>
    <row r="1" spans="1:8">
      <c r="A1" s="163" t="s">
        <v>72</v>
      </c>
    </row>
    <row r="2" spans="1:8">
      <c r="A2" s="659" t="s">
        <v>74</v>
      </c>
      <c r="B2" s="660" t="s">
        <v>323</v>
      </c>
      <c r="C2" s="660" t="s">
        <v>214</v>
      </c>
      <c r="D2" s="660" t="s">
        <v>347</v>
      </c>
      <c r="E2" s="91" t="s">
        <v>14</v>
      </c>
      <c r="F2" s="660" t="s">
        <v>203</v>
      </c>
      <c r="G2" s="660" t="s">
        <v>204</v>
      </c>
      <c r="H2" s="661" t="s">
        <v>325</v>
      </c>
    </row>
    <row r="3" spans="1:8">
      <c r="A3" s="662">
        <v>1</v>
      </c>
      <c r="B3" s="663" t="s">
        <v>744</v>
      </c>
      <c r="C3" s="664">
        <v>45209.495833333334</v>
      </c>
      <c r="D3" s="158" t="str">
        <f>'Participante Grupo - M'!$F$3</f>
        <v>Valentina.Llanos3233 Matemáticas Especiales 2023-1 Grupo1</v>
      </c>
      <c r="E3" s="160" t="s">
        <v>687</v>
      </c>
      <c r="F3" s="189" t="str">
        <f>'Estados - M'!$B$22</f>
        <v>Enviado</v>
      </c>
      <c r="G3" s="140" t="e">
        <f>IF(AND(F3= "Enviado", 'Chat - M'!D3 = "Activo", 'Participante - M'!#REF!= "Activo"), "Activo", "Inactivo")</f>
        <v>#REF!</v>
      </c>
      <c r="H3" s="636" t="str">
        <f>CONCATENATE("M ",TEXT(C3, "yyyy-mm-dd")," - ", D3)</f>
        <v>M 2023-10-10 - Valentina.Llanos3233 Matemáticas Especiales 2023-1 Grupo1</v>
      </c>
    </row>
    <row r="4" spans="1:8">
      <c r="A4" s="665">
        <v>2</v>
      </c>
      <c r="B4" s="666" t="s">
        <v>745</v>
      </c>
      <c r="C4" s="664">
        <v>45210.947916666664</v>
      </c>
      <c r="D4" s="158" t="str">
        <f>'Participante Grupo - M'!$F$9</f>
        <v>Jose.Ramirez0946 Diseno Orientado a Objetos 2023-1 Grupo1</v>
      </c>
      <c r="E4" s="160" t="s">
        <v>688</v>
      </c>
      <c r="F4" s="189" t="str">
        <f>'Estados - M'!$B$22</f>
        <v>Enviado</v>
      </c>
      <c r="G4" s="140" t="e">
        <f>IF(AND(F4= "Enviado", 'Chat - M'!D4 = "Activo", 'Participante - M'!#REF!= "Activo"), "Activo", "Inactivo")</f>
        <v>#REF!</v>
      </c>
      <c r="H4" s="636" t="str">
        <f>CONCATENATE("M ",TEXT(C4, "yyyy-mm-dd")," - ", D4)</f>
        <v>M 2023-10-11 - Jose.Ramirez0946 Diseno Orientado a Objetos 2023-1 Grupo1</v>
      </c>
    </row>
    <row r="5" spans="1:8">
      <c r="A5" s="665">
        <v>3</v>
      </c>
      <c r="B5" s="666" t="s">
        <v>746</v>
      </c>
      <c r="C5" s="664">
        <v>45211.527777777781</v>
      </c>
      <c r="D5" s="158" t="str">
        <f>'Participante Grupo - M'!$F$10</f>
        <v>Elkin.Narvaéz2222 Diseno Orientado a Objetos 2023-1 Grupo1</v>
      </c>
      <c r="E5" s="160" t="s">
        <v>688</v>
      </c>
      <c r="F5" s="158" t="str">
        <f>'Estados - M'!$B$23</f>
        <v>Suspendido</v>
      </c>
      <c r="G5" s="140" t="e">
        <f>IF(AND(F5= "Enviado", 'Chat - M'!D4 = "Activo", 'Participante - M'!#REF!= "Activo"), "Activo", "Inactivo")</f>
        <v>#REF!</v>
      </c>
      <c r="H5" s="636" t="str">
        <f>CONCATENATE("M ",TEXT(C5, "yyyy-mm-dd")," - ", D5)</f>
        <v>M 2023-10-12 - Elkin.Narvaéz2222 Diseno Orientado a Objetos 2023-1 Grupo1</v>
      </c>
    </row>
    <row r="6" spans="1:8" ht="29.1">
      <c r="A6" s="665">
        <v>4</v>
      </c>
      <c r="B6" s="667" t="s">
        <v>747</v>
      </c>
      <c r="C6" s="664">
        <v>45212.524305555555</v>
      </c>
      <c r="D6" s="158" t="str">
        <f>'Participante Grupo - M'!$F$4</f>
        <v>Manuel.Torres6712 Antropología 1 2023-1 Grupo3</v>
      </c>
      <c r="E6" s="160" t="s">
        <v>687</v>
      </c>
      <c r="F6" s="158" t="str">
        <f>'Estados - M'!$B$23</f>
        <v>Suspendido</v>
      </c>
      <c r="G6" s="140" t="e">
        <f>IF(AND(F6= "Enviado", 'Chat - M'!D3 = "Activo", 'Participante - M'!#REF!= "Activo"), "Activo", "Inactivo")</f>
        <v>#REF!</v>
      </c>
      <c r="H6" s="636" t="str">
        <f>CONCATENATE("M ",TEXT(C6, "yyyy-mm-dd")," - ", D6)</f>
        <v>M 2023-10-13 - Manuel.Torres6712 Antropología 1 2023-1 Grupo3</v>
      </c>
    </row>
    <row r="7" spans="1:8">
      <c r="A7" s="668">
        <v>5</v>
      </c>
      <c r="B7" s="669" t="s">
        <v>748</v>
      </c>
      <c r="C7" s="670">
        <v>45213.857638888891</v>
      </c>
      <c r="D7" s="158" t="str">
        <f>'Participante Grupo - M'!$F$3</f>
        <v>Valentina.Llanos3233 Matemáticas Especiales 2023-1 Grupo1</v>
      </c>
      <c r="E7" s="671" t="s">
        <v>687</v>
      </c>
      <c r="F7" s="161" t="str">
        <f>'Estados - M'!$B$24</f>
        <v>Eliminado por Autor</v>
      </c>
      <c r="G7" s="142" t="e">
        <f>IF(AND(F7= "Enviado", 'Chat - M'!D3 = "Activo", 'Participante - M'!#REF!= "Activo"), "Activo", "Inactivo")</f>
        <v>#REF!</v>
      </c>
      <c r="H7" s="636" t="str">
        <f>CONCATENATE("M ",TEXT(C7, "yyyy-mm-dd")," - ", D7)</f>
        <v>M 2023-10-14 - Valentina.Llanos3233 Matemáticas Especiales 2023-1 Grupo1</v>
      </c>
    </row>
  </sheetData>
  <hyperlinks>
    <hyperlink ref="A1" location="'Objetos de Dominio'!A1" display="&lt;- Volver al inicio" xr:uid="{FE7BC03B-D03A-4AEF-8653-15A85DA63C5D}"/>
    <hyperlink ref="F3" location="'Estados - M'!A22" display="='Estados - M'!$B$22" xr:uid="{A6288C0C-818B-408A-9EBD-25B23A1E4471}"/>
    <hyperlink ref="F5" location="'Estados - M'!A23" display="='Estados - M'!$B$23" xr:uid="{EAFCA50F-3073-4A66-A46B-A5403891D928}"/>
    <hyperlink ref="F7" location="'Estados - M'!A24" display="='Estados - M'!$B$24" xr:uid="{82668679-9006-44BF-81C1-EE0E8F083461}"/>
    <hyperlink ref="D3" location="'Participante grupo - M'!A3" display="='Participante - M'!$B$3" xr:uid="{2FD20075-5A3F-4332-831D-91A25F76007B}"/>
    <hyperlink ref="D4" location="'Participante grupo - M'!A9" display="='Participante Grupo - M'!$F$9" xr:uid="{750B1CEE-FD73-4B3D-A248-B7BA056BD0D1}"/>
    <hyperlink ref="D5" location="'Participante grupo - M'!A10" display="='Participante Grupo - M'!$F$10" xr:uid="{041051AD-A1B2-4A52-84D1-B96D4331797F}"/>
    <hyperlink ref="D6" location="'Participante grupo - M'!A4" display="='Participante - M'!$B$4" xr:uid="{CD5A0B3B-069A-4E77-B7C9-C0D9C2C36A52}"/>
    <hyperlink ref="E3" location="'Chat - M'!A3" display="C Matemáticas Especiales 2023-1 Grupo1" xr:uid="{D9B89074-0F47-4BEF-B048-E155B8EF35AA}"/>
    <hyperlink ref="E4" location="'Chat - M'!A4" display="C Diseno Orientado a Objetos 2023-1 Grupo1" xr:uid="{147A3B8B-250C-459D-BDEB-FE19BAF37005}"/>
    <hyperlink ref="E6" location="'Chat - M'!A3" display="C Matemáticas Especiales 2023-1 Grupo1" xr:uid="{166ABB31-4A47-4220-AC57-307D9FA637AE}"/>
    <hyperlink ref="E7" location="'Chat - M'!A3" display="C Matemáticas Especiales 2023-1 Grupo1" xr:uid="{76E3349F-58AC-4BDA-A00E-858401984152}"/>
    <hyperlink ref="E5" location="'Chat - M'!A4" display="C Diseno Orientado a Objetos 2023-1 Grupo1" xr:uid="{F8A88805-DFB6-4EE9-80E1-CBDED23DC38D}"/>
    <hyperlink ref="F4" location="'Estados - M'!A22" display="='Estados - M'!$B$22" xr:uid="{258166D7-B0C6-477C-9EA0-F01FF7BE7B14}"/>
    <hyperlink ref="F6" location="'Estados - M'!A23" display="='Estados - M'!$B$23" xr:uid="{751F28EE-0601-4510-9BAA-F71CE2E59974}"/>
    <hyperlink ref="D7" location="'Participante grupo - M'!A3" display="='Participante - M'!$B$3" xr:uid="{6F985A37-62A3-479F-86DB-EFAC1DAD940A}"/>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EBCB7-9097-4F1F-873B-5F871416712A}">
  <sheetPr>
    <tabColor rgb="FFD9E1F2"/>
  </sheetPr>
  <dimension ref="A1:V30"/>
  <sheetViews>
    <sheetView topLeftCell="A10" workbookViewId="0">
      <selection activeCell="A26" sqref="A26:B29"/>
    </sheetView>
  </sheetViews>
  <sheetFormatPr defaultColWidth="8.7109375" defaultRowHeight="14.45"/>
  <cols>
    <col min="1" max="1" width="17.85546875" customWidth="1"/>
    <col min="2" max="2" width="25" customWidth="1"/>
    <col min="3" max="3" width="17" customWidth="1"/>
    <col min="4" max="7" width="15.7109375" customWidth="1"/>
    <col min="8" max="8" width="50.7109375" customWidth="1"/>
    <col min="9" max="9" width="25" customWidth="1"/>
    <col min="10" max="10" width="27.140625" customWidth="1"/>
    <col min="11" max="14" width="15.7109375" customWidth="1"/>
    <col min="15" max="15" width="22.5703125" customWidth="1"/>
    <col min="16" max="16" width="33.140625" customWidth="1"/>
    <col min="17" max="17" width="47.28515625" customWidth="1"/>
    <col min="18" max="18" width="45.7109375" customWidth="1"/>
    <col min="19" max="19" width="33.42578125" customWidth="1"/>
    <col min="20" max="20" width="21.140625" customWidth="1"/>
    <col min="21" max="21" width="26.140625" customWidth="1"/>
  </cols>
  <sheetData>
    <row r="1" spans="1:21">
      <c r="A1" s="22" t="s">
        <v>72</v>
      </c>
    </row>
    <row r="2" spans="1:21">
      <c r="A2" s="23" t="s">
        <v>79</v>
      </c>
      <c r="B2" s="1047" t="str">
        <f>'Objetos de Dominio'!$B$26</f>
        <v>Reporte Publicación</v>
      </c>
      <c r="C2" s="1048"/>
      <c r="D2" s="1048"/>
      <c r="E2" s="1048"/>
      <c r="F2" s="1048"/>
      <c r="G2" s="1048"/>
      <c r="H2" s="1048"/>
      <c r="I2" s="1048"/>
      <c r="J2" s="1048"/>
      <c r="K2" s="1048"/>
      <c r="L2" s="1048"/>
      <c r="M2" s="1048"/>
      <c r="N2" s="1048"/>
      <c r="O2" s="1048"/>
      <c r="P2" s="1048"/>
    </row>
    <row r="3" spans="1:21" ht="15.75" customHeight="1">
      <c r="A3" s="23" t="s">
        <v>80</v>
      </c>
      <c r="B3" s="838" t="str">
        <f>'Objetos de Dominio'!$E$26</f>
        <v>Objeto de dominio que representa el Reporte Publicación que tiene una publicación. Por ejemplo, en un momento determinado una publicación reportada sea apta para el sistema y permanezca publicada en el sistema.</v>
      </c>
      <c r="C3" s="839"/>
      <c r="D3" s="839"/>
      <c r="E3" s="839"/>
      <c r="F3" s="839"/>
      <c r="G3" s="839"/>
      <c r="H3" s="839"/>
      <c r="I3" s="839"/>
      <c r="J3" s="839"/>
      <c r="K3" s="839"/>
      <c r="L3" s="839"/>
      <c r="M3" s="839"/>
      <c r="N3" s="839"/>
      <c r="O3" s="839"/>
      <c r="P3" s="839"/>
    </row>
    <row r="4" spans="1:21">
      <c r="A4" s="1" t="s">
        <v>81</v>
      </c>
      <c r="B4" s="4"/>
      <c r="C4" s="4"/>
      <c r="D4" s="4"/>
      <c r="E4" s="4"/>
      <c r="F4" s="4"/>
      <c r="G4" s="4"/>
      <c r="H4" s="4"/>
      <c r="I4" s="4"/>
      <c r="J4" s="4"/>
      <c r="K4" s="4"/>
      <c r="L4" s="4"/>
      <c r="M4" s="4"/>
      <c r="N4" s="4"/>
      <c r="O4" s="4"/>
      <c r="P4" s="4"/>
    </row>
    <row r="5" spans="1:21" ht="28.5" customHeight="1">
      <c r="A5" s="72" t="s">
        <v>82</v>
      </c>
      <c r="B5" s="420" t="s">
        <v>83</v>
      </c>
      <c r="C5" s="420" t="s">
        <v>84</v>
      </c>
      <c r="D5" s="420" t="s">
        <v>85</v>
      </c>
      <c r="E5" s="420" t="s">
        <v>86</v>
      </c>
      <c r="F5" s="420" t="s">
        <v>87</v>
      </c>
      <c r="G5" s="420" t="s">
        <v>88</v>
      </c>
      <c r="H5" s="420" t="s">
        <v>89</v>
      </c>
      <c r="I5" s="420" t="s">
        <v>90</v>
      </c>
      <c r="J5" s="420" t="s">
        <v>91</v>
      </c>
      <c r="K5" s="420" t="s">
        <v>92</v>
      </c>
      <c r="L5" s="420" t="s">
        <v>93</v>
      </c>
      <c r="M5" s="420" t="s">
        <v>94</v>
      </c>
      <c r="N5" s="420" t="s">
        <v>95</v>
      </c>
      <c r="O5" s="420" t="s">
        <v>96</v>
      </c>
      <c r="P5" s="421" t="s">
        <v>4</v>
      </c>
      <c r="Q5" s="564" t="str">
        <f>$A$19</f>
        <v>Enviar</v>
      </c>
      <c r="R5" s="565" t="str">
        <f>A22</f>
        <v>Cambiar estado</v>
      </c>
      <c r="S5" s="565" t="str">
        <f>A25</f>
        <v>Cargar</v>
      </c>
      <c r="T5" s="564" t="str">
        <f>A26</f>
        <v xml:space="preserve">Eliminar
</v>
      </c>
      <c r="U5" s="566" t="str">
        <f>A30</f>
        <v>ObtenerEstadoReal</v>
      </c>
    </row>
    <row r="6" spans="1:21" ht="42" customHeight="1">
      <c r="A6" s="299" t="s">
        <v>74</v>
      </c>
      <c r="B6" s="39" t="s">
        <v>209</v>
      </c>
      <c r="C6" s="39">
        <v>36</v>
      </c>
      <c r="D6" s="39">
        <v>36</v>
      </c>
      <c r="E6" s="39"/>
      <c r="F6" s="39"/>
      <c r="G6" s="39"/>
      <c r="H6" s="39" t="s">
        <v>98</v>
      </c>
      <c r="I6" s="39"/>
      <c r="J6" s="39"/>
      <c r="K6" s="39" t="s">
        <v>100</v>
      </c>
      <c r="L6" s="39" t="s">
        <v>101</v>
      </c>
      <c r="M6" s="39" t="s">
        <v>100</v>
      </c>
      <c r="N6" s="39" t="s">
        <v>101</v>
      </c>
      <c r="O6" s="39" t="s">
        <v>100</v>
      </c>
      <c r="P6" s="338" t="s">
        <v>749</v>
      </c>
      <c r="Q6" s="568" t="s">
        <v>103</v>
      </c>
      <c r="R6" s="70" t="s">
        <v>103</v>
      </c>
      <c r="S6" s="70" t="s">
        <v>104</v>
      </c>
      <c r="T6" s="70" t="s">
        <v>103</v>
      </c>
      <c r="U6" s="75" t="s">
        <v>105</v>
      </c>
    </row>
    <row r="7" spans="1:21" ht="42" customHeight="1">
      <c r="A7" s="299" t="s">
        <v>323</v>
      </c>
      <c r="B7" s="39" t="s">
        <v>209</v>
      </c>
      <c r="C7" s="39">
        <v>1</v>
      </c>
      <c r="D7" s="39">
        <v>150</v>
      </c>
      <c r="E7" s="39"/>
      <c r="F7" s="39"/>
      <c r="G7" s="39"/>
      <c r="H7" s="39" t="s">
        <v>750</v>
      </c>
      <c r="I7" s="39"/>
      <c r="J7" s="338" t="s">
        <v>582</v>
      </c>
      <c r="K7" s="39" t="s">
        <v>101</v>
      </c>
      <c r="L7" s="39" t="s">
        <v>101</v>
      </c>
      <c r="M7" s="39" t="s">
        <v>100</v>
      </c>
      <c r="N7" s="39" t="s">
        <v>101</v>
      </c>
      <c r="O7" s="39" t="s">
        <v>101</v>
      </c>
      <c r="P7" s="338" t="s">
        <v>751</v>
      </c>
      <c r="Q7" s="568" t="s">
        <v>103</v>
      </c>
      <c r="R7" s="70" t="s">
        <v>105</v>
      </c>
      <c r="S7" s="70" t="s">
        <v>218</v>
      </c>
      <c r="T7" s="70" t="s">
        <v>105</v>
      </c>
      <c r="U7" s="75" t="s">
        <v>105</v>
      </c>
    </row>
    <row r="8" spans="1:21" ht="26.45">
      <c r="A8" s="299" t="s">
        <v>214</v>
      </c>
      <c r="B8" s="39" t="s">
        <v>693</v>
      </c>
      <c r="C8" s="39"/>
      <c r="D8" s="39"/>
      <c r="E8" s="39"/>
      <c r="F8" s="39"/>
      <c r="G8" s="39"/>
      <c r="H8" s="39" t="s">
        <v>216</v>
      </c>
      <c r="I8" s="39"/>
      <c r="J8" s="337"/>
      <c r="K8" s="39" t="s">
        <v>100</v>
      </c>
      <c r="L8" s="39" t="s">
        <v>101</v>
      </c>
      <c r="M8" s="39" t="s">
        <v>100</v>
      </c>
      <c r="N8" s="39" t="s">
        <v>101</v>
      </c>
      <c r="O8" s="39" t="s">
        <v>101</v>
      </c>
      <c r="P8" s="338" t="s">
        <v>752</v>
      </c>
      <c r="Q8" s="568" t="s">
        <v>103</v>
      </c>
      <c r="R8" s="70" t="s">
        <v>105</v>
      </c>
      <c r="S8" s="70" t="s">
        <v>753</v>
      </c>
      <c r="T8" s="70" t="s">
        <v>105</v>
      </c>
      <c r="U8" s="75" t="s">
        <v>105</v>
      </c>
    </row>
    <row r="9" spans="1:21" ht="26.45">
      <c r="A9" s="299" t="s">
        <v>347</v>
      </c>
      <c r="B9" s="561" t="s">
        <v>42</v>
      </c>
      <c r="C9" s="39"/>
      <c r="D9" s="39"/>
      <c r="E9" s="39"/>
      <c r="F9" s="39"/>
      <c r="G9" s="39"/>
      <c r="H9" s="39"/>
      <c r="I9" s="39"/>
      <c r="J9" s="337"/>
      <c r="K9" s="39" t="s">
        <v>101</v>
      </c>
      <c r="L9" s="39" t="s">
        <v>101</v>
      </c>
      <c r="M9" s="39" t="s">
        <v>100</v>
      </c>
      <c r="N9" s="39" t="s">
        <v>101</v>
      </c>
      <c r="O9" s="39" t="s">
        <v>101</v>
      </c>
      <c r="P9" s="338" t="s">
        <v>754</v>
      </c>
      <c r="Q9" s="568" t="s">
        <v>103</v>
      </c>
      <c r="R9" s="70" t="s">
        <v>105</v>
      </c>
      <c r="S9" s="70" t="s">
        <v>755</v>
      </c>
      <c r="T9" s="70" t="s">
        <v>105</v>
      </c>
      <c r="U9" s="75" t="s">
        <v>105</v>
      </c>
    </row>
    <row r="10" spans="1:21" ht="26.45">
      <c r="A10" s="299" t="s">
        <v>14</v>
      </c>
      <c r="B10" s="561" t="s">
        <v>14</v>
      </c>
      <c r="C10" s="39"/>
      <c r="D10" s="39"/>
      <c r="E10" s="39"/>
      <c r="F10" s="39"/>
      <c r="G10" s="39"/>
      <c r="H10" s="39"/>
      <c r="I10" s="39"/>
      <c r="J10" s="40"/>
      <c r="K10" s="39" t="s">
        <v>100</v>
      </c>
      <c r="L10" s="39" t="s">
        <v>101</v>
      </c>
      <c r="M10" s="39" t="s">
        <v>100</v>
      </c>
      <c r="N10" s="39" t="s">
        <v>101</v>
      </c>
      <c r="O10" s="39" t="s">
        <v>101</v>
      </c>
      <c r="P10" s="338" t="s">
        <v>756</v>
      </c>
      <c r="Q10" s="568" t="s">
        <v>719</v>
      </c>
      <c r="R10" s="70" t="s">
        <v>105</v>
      </c>
      <c r="S10" s="70" t="s">
        <v>757</v>
      </c>
      <c r="T10" s="70" t="s">
        <v>105</v>
      </c>
      <c r="U10" s="75" t="s">
        <v>105</v>
      </c>
    </row>
    <row r="11" spans="1:21" ht="26.45">
      <c r="A11" s="300" t="s">
        <v>18</v>
      </c>
      <c r="B11" s="567" t="s">
        <v>18</v>
      </c>
      <c r="C11" s="301"/>
      <c r="D11" s="301"/>
      <c r="E11" s="301"/>
      <c r="F11" s="301"/>
      <c r="G11" s="301"/>
      <c r="H11" s="301"/>
      <c r="I11" s="301"/>
      <c r="J11" s="302"/>
      <c r="K11" s="301" t="s">
        <v>101</v>
      </c>
      <c r="L11" s="301" t="s">
        <v>101</v>
      </c>
      <c r="M11" s="301" t="s">
        <v>100</v>
      </c>
      <c r="N11" s="301" t="s">
        <v>101</v>
      </c>
      <c r="O11" s="301" t="s">
        <v>101</v>
      </c>
      <c r="P11" s="339" t="s">
        <v>758</v>
      </c>
      <c r="Q11" s="569" t="s">
        <v>103</v>
      </c>
      <c r="R11" s="115" t="s">
        <v>103</v>
      </c>
      <c r="S11" s="115" t="s">
        <v>487</v>
      </c>
      <c r="T11" s="115" t="s">
        <v>105</v>
      </c>
      <c r="U11" s="110" t="s">
        <v>105</v>
      </c>
    </row>
    <row r="12" spans="1:21">
      <c r="A12" s="4"/>
      <c r="B12" s="4"/>
      <c r="C12" s="4"/>
      <c r="D12" s="4"/>
      <c r="E12" s="4"/>
      <c r="F12" s="4"/>
      <c r="G12" s="4"/>
      <c r="H12" s="4"/>
      <c r="I12" s="4"/>
      <c r="J12" s="4"/>
      <c r="K12" s="4"/>
      <c r="L12" s="4"/>
      <c r="M12" s="4"/>
      <c r="N12" s="4"/>
      <c r="O12" s="4"/>
      <c r="P12" s="4"/>
    </row>
    <row r="13" spans="1:21">
      <c r="A13" s="1036" t="s">
        <v>112</v>
      </c>
      <c r="B13" s="1037"/>
      <c r="C13" s="1037"/>
      <c r="D13" s="4"/>
      <c r="E13" s="4"/>
      <c r="F13" s="4"/>
      <c r="G13" s="4"/>
      <c r="H13" s="4"/>
      <c r="I13" s="4"/>
      <c r="J13" s="4"/>
      <c r="K13" s="4"/>
      <c r="L13" s="4"/>
      <c r="M13" s="4"/>
      <c r="N13" s="4"/>
      <c r="O13" s="4"/>
      <c r="P13" s="4"/>
    </row>
    <row r="14" spans="1:21">
      <c r="A14" s="29" t="s">
        <v>113</v>
      </c>
      <c r="B14" s="30" t="s">
        <v>4</v>
      </c>
      <c r="C14" s="31" t="s">
        <v>114</v>
      </c>
      <c r="D14" s="4"/>
      <c r="E14" s="4"/>
      <c r="F14" s="4"/>
      <c r="G14" s="4"/>
      <c r="H14" s="4"/>
      <c r="I14" s="4"/>
      <c r="J14" s="4"/>
      <c r="K14" s="4"/>
      <c r="L14" s="4"/>
      <c r="M14" s="4"/>
      <c r="N14" s="4"/>
      <c r="O14" s="4"/>
      <c r="P14" s="4"/>
    </row>
    <row r="15" spans="1:21" ht="39">
      <c r="A15" s="280" t="s">
        <v>347</v>
      </c>
      <c r="B15" s="282" t="s">
        <v>759</v>
      </c>
      <c r="C15" s="281" t="s">
        <v>347</v>
      </c>
      <c r="D15" s="4"/>
      <c r="E15" s="4"/>
      <c r="F15" s="4"/>
      <c r="G15" s="4"/>
      <c r="H15" s="4"/>
      <c r="I15" s="4"/>
      <c r="J15" s="4"/>
      <c r="K15" s="4"/>
      <c r="L15" s="4"/>
      <c r="M15" s="4"/>
      <c r="N15" s="4"/>
      <c r="O15" s="4"/>
      <c r="P15" s="4"/>
    </row>
    <row r="17" spans="1:22" ht="15" customHeight="1">
      <c r="A17" s="752" t="s">
        <v>117</v>
      </c>
      <c r="B17" s="753"/>
      <c r="C17" s="753" t="s">
        <v>4</v>
      </c>
      <c r="D17" s="753"/>
      <c r="E17" s="753"/>
      <c r="F17" s="753"/>
      <c r="G17" s="753" t="s">
        <v>118</v>
      </c>
      <c r="H17" s="753"/>
      <c r="I17" s="753"/>
      <c r="J17" s="753" t="s">
        <v>119</v>
      </c>
      <c r="K17" s="753"/>
      <c r="L17" s="753"/>
      <c r="M17" s="753"/>
      <c r="N17" s="753"/>
      <c r="O17" s="753" t="s">
        <v>120</v>
      </c>
      <c r="P17" s="753"/>
      <c r="Q17" s="753" t="s">
        <v>121</v>
      </c>
      <c r="R17" s="764"/>
    </row>
    <row r="18" spans="1:22" ht="15" customHeight="1">
      <c r="A18" s="754"/>
      <c r="B18" s="755"/>
      <c r="C18" s="755"/>
      <c r="D18" s="755"/>
      <c r="E18" s="755"/>
      <c r="F18" s="755"/>
      <c r="G18" s="231" t="s">
        <v>122</v>
      </c>
      <c r="H18" s="231" t="s">
        <v>123</v>
      </c>
      <c r="I18" s="231" t="s">
        <v>4</v>
      </c>
      <c r="J18" s="231" t="s">
        <v>83</v>
      </c>
      <c r="K18" s="755" t="s">
        <v>4</v>
      </c>
      <c r="L18" s="755"/>
      <c r="M18" s="755"/>
      <c r="N18" s="755"/>
      <c r="O18" s="231" t="s">
        <v>124</v>
      </c>
      <c r="P18" s="231" t="s">
        <v>4</v>
      </c>
      <c r="Q18" s="231" t="s">
        <v>125</v>
      </c>
      <c r="R18" s="245" t="s">
        <v>126</v>
      </c>
    </row>
    <row r="19" spans="1:22" ht="48" customHeight="1">
      <c r="A19" s="791" t="s">
        <v>760</v>
      </c>
      <c r="B19" s="777"/>
      <c r="C19" s="777" t="s">
        <v>761</v>
      </c>
      <c r="D19" s="777"/>
      <c r="E19" s="777"/>
      <c r="F19" s="777"/>
      <c r="G19" s="777" t="s">
        <v>762</v>
      </c>
      <c r="H19" s="766" t="str">
        <f>'Objetos de Dominio'!$B$26</f>
        <v>Reporte Publicación</v>
      </c>
      <c r="I19" s="778" t="s">
        <v>763</v>
      </c>
      <c r="J19" s="777"/>
      <c r="K19" s="777"/>
      <c r="L19" s="777"/>
      <c r="M19" s="777"/>
      <c r="N19" s="777"/>
      <c r="O19" s="315">
        <v>1</v>
      </c>
      <c r="P19" s="317" t="s">
        <v>764</v>
      </c>
      <c r="Q19" s="317" t="s">
        <v>765</v>
      </c>
      <c r="R19" s="318" t="s">
        <v>230</v>
      </c>
    </row>
    <row r="20" spans="1:22" ht="58.5" customHeight="1">
      <c r="A20" s="791"/>
      <c r="B20" s="777"/>
      <c r="C20" s="777"/>
      <c r="D20" s="777"/>
      <c r="E20" s="777"/>
      <c r="F20" s="777"/>
      <c r="G20" s="777"/>
      <c r="H20" s="766"/>
      <c r="I20" s="778"/>
      <c r="J20" s="777"/>
      <c r="K20" s="777"/>
      <c r="L20" s="777"/>
      <c r="M20" s="777"/>
      <c r="N20" s="777"/>
      <c r="O20" s="315">
        <v>2</v>
      </c>
      <c r="P20" s="317" t="s">
        <v>759</v>
      </c>
      <c r="Q20" s="317" t="s">
        <v>766</v>
      </c>
      <c r="R20" s="318" t="s">
        <v>233</v>
      </c>
    </row>
    <row r="21" spans="1:22" ht="75" customHeight="1">
      <c r="A21" s="791"/>
      <c r="B21" s="777"/>
      <c r="C21" s="777"/>
      <c r="D21" s="777"/>
      <c r="E21" s="777"/>
      <c r="F21" s="777"/>
      <c r="G21" s="777"/>
      <c r="H21" s="766"/>
      <c r="I21" s="778"/>
      <c r="J21" s="777"/>
      <c r="K21" s="777"/>
      <c r="L21" s="777"/>
      <c r="M21" s="777"/>
      <c r="N21" s="777"/>
      <c r="O21" s="315">
        <v>3</v>
      </c>
      <c r="P21" s="317" t="s">
        <v>767</v>
      </c>
      <c r="Q21" s="317" t="s">
        <v>138</v>
      </c>
      <c r="R21" s="318" t="s">
        <v>233</v>
      </c>
    </row>
    <row r="22" spans="1:22" ht="84.75" customHeight="1">
      <c r="A22" s="744" t="s">
        <v>520</v>
      </c>
      <c r="B22" s="745"/>
      <c r="C22" s="777" t="s">
        <v>768</v>
      </c>
      <c r="D22" s="777"/>
      <c r="E22" s="777"/>
      <c r="F22" s="777"/>
      <c r="G22" s="777" t="s">
        <v>769</v>
      </c>
      <c r="H22" s="766" t="str">
        <f>'Objetos de Dominio'!$B$26</f>
        <v>Reporte Publicación</v>
      </c>
      <c r="I22" s="778" t="s">
        <v>770</v>
      </c>
      <c r="J22" s="776" t="s">
        <v>142</v>
      </c>
      <c r="K22" s="776" t="s">
        <v>142</v>
      </c>
      <c r="L22" s="776"/>
      <c r="M22" s="776"/>
      <c r="N22" s="776"/>
      <c r="O22" s="315">
        <v>9</v>
      </c>
      <c r="P22" s="317" t="s">
        <v>771</v>
      </c>
      <c r="Q22" s="317" t="s">
        <v>138</v>
      </c>
      <c r="R22" s="318" t="s">
        <v>136</v>
      </c>
    </row>
    <row r="23" spans="1:22" ht="57" customHeight="1">
      <c r="A23" s="744"/>
      <c r="B23" s="745"/>
      <c r="C23" s="777"/>
      <c r="D23" s="777"/>
      <c r="E23" s="777"/>
      <c r="F23" s="777"/>
      <c r="G23" s="777"/>
      <c r="H23" s="766"/>
      <c r="I23" s="778"/>
      <c r="J23" s="776"/>
      <c r="K23" s="776"/>
      <c r="L23" s="776"/>
      <c r="M23" s="776"/>
      <c r="N23" s="776"/>
      <c r="O23" s="315">
        <v>10</v>
      </c>
      <c r="P23" s="317" t="s">
        <v>772</v>
      </c>
      <c r="Q23" s="317" t="s">
        <v>773</v>
      </c>
      <c r="R23" s="318" t="s">
        <v>136</v>
      </c>
    </row>
    <row r="24" spans="1:22" ht="51" customHeight="1">
      <c r="A24" s="744"/>
      <c r="B24" s="745"/>
      <c r="C24" s="777"/>
      <c r="D24" s="777"/>
      <c r="E24" s="777"/>
      <c r="F24" s="777"/>
      <c r="G24" s="777"/>
      <c r="H24" s="766"/>
      <c r="I24" s="778"/>
      <c r="J24" s="776"/>
      <c r="K24" s="776"/>
      <c r="L24" s="776"/>
      <c r="M24" s="776"/>
      <c r="N24" s="776"/>
      <c r="O24" s="315">
        <v>11</v>
      </c>
      <c r="P24" s="317" t="s">
        <v>774</v>
      </c>
      <c r="Q24" s="317" t="s">
        <v>775</v>
      </c>
      <c r="R24" s="318" t="s">
        <v>136</v>
      </c>
    </row>
    <row r="25" spans="1:22" ht="91.5" customHeight="1">
      <c r="A25" s="744" t="s">
        <v>776</v>
      </c>
      <c r="B25" s="745"/>
      <c r="C25" s="777" t="s">
        <v>777</v>
      </c>
      <c r="D25" s="777"/>
      <c r="E25" s="777"/>
      <c r="F25" s="777"/>
      <c r="G25" s="315" t="s">
        <v>778</v>
      </c>
      <c r="H25" s="243" t="str">
        <f>'Objetos de Dominio'!$B$26</f>
        <v>Reporte Publicación</v>
      </c>
      <c r="I25" s="316" t="s">
        <v>779</v>
      </c>
      <c r="J25" s="243" t="s">
        <v>780</v>
      </c>
      <c r="K25" s="776" t="s">
        <v>781</v>
      </c>
      <c r="L25" s="776"/>
      <c r="M25" s="776"/>
      <c r="N25" s="776"/>
      <c r="O25" s="317" t="s">
        <v>142</v>
      </c>
      <c r="P25" s="317" t="s">
        <v>142</v>
      </c>
      <c r="Q25" s="317" t="s">
        <v>142</v>
      </c>
      <c r="R25" s="318" t="s">
        <v>142</v>
      </c>
    </row>
    <row r="26" spans="1:22" ht="71.25" customHeight="1">
      <c r="A26" s="744" t="s">
        <v>369</v>
      </c>
      <c r="B26" s="745"/>
      <c r="C26" s="745" t="s">
        <v>782</v>
      </c>
      <c r="D26" s="745"/>
      <c r="E26" s="745"/>
      <c r="F26" s="745"/>
      <c r="G26" s="792" t="s">
        <v>783</v>
      </c>
      <c r="H26" s="745" t="s">
        <v>97</v>
      </c>
      <c r="I26" s="745" t="s">
        <v>784</v>
      </c>
      <c r="J26" s="745"/>
      <c r="K26" s="745"/>
      <c r="L26" s="745"/>
      <c r="M26" s="745"/>
      <c r="N26" s="745"/>
      <c r="O26" s="230">
        <v>12</v>
      </c>
      <c r="P26" s="244" t="s">
        <v>785</v>
      </c>
      <c r="Q26" s="244" t="s">
        <v>138</v>
      </c>
      <c r="R26" s="318" t="s">
        <v>136</v>
      </c>
    </row>
    <row r="27" spans="1:22" ht="66" customHeight="1">
      <c r="A27" s="744"/>
      <c r="B27" s="745"/>
      <c r="C27" s="745"/>
      <c r="D27" s="745"/>
      <c r="E27" s="745"/>
      <c r="F27" s="745"/>
      <c r="G27" s="792"/>
      <c r="H27" s="745"/>
      <c r="I27" s="745"/>
      <c r="J27" s="745"/>
      <c r="K27" s="745"/>
      <c r="L27" s="745"/>
      <c r="M27" s="745"/>
      <c r="N27" s="745"/>
      <c r="O27" s="230">
        <v>13</v>
      </c>
      <c r="P27" s="244" t="s">
        <v>772</v>
      </c>
      <c r="Q27" s="244" t="s">
        <v>786</v>
      </c>
      <c r="R27" s="318" t="s">
        <v>136</v>
      </c>
    </row>
    <row r="28" spans="1:22" ht="62.25" customHeight="1">
      <c r="A28" s="744"/>
      <c r="B28" s="745"/>
      <c r="C28" s="745"/>
      <c r="D28" s="745"/>
      <c r="E28" s="745"/>
      <c r="F28" s="745"/>
      <c r="G28" s="792"/>
      <c r="H28" s="745"/>
      <c r="I28" s="745"/>
      <c r="J28" s="745"/>
      <c r="K28" s="745"/>
      <c r="L28" s="745"/>
      <c r="M28" s="745"/>
      <c r="N28" s="745"/>
      <c r="O28" s="230">
        <v>14</v>
      </c>
      <c r="P28" s="244" t="s">
        <v>787</v>
      </c>
      <c r="Q28" s="244" t="s">
        <v>788</v>
      </c>
      <c r="R28" s="318" t="s">
        <v>136</v>
      </c>
    </row>
    <row r="29" spans="1:22" ht="75" customHeight="1">
      <c r="A29" s="758"/>
      <c r="B29" s="759"/>
      <c r="C29" s="759"/>
      <c r="D29" s="759"/>
      <c r="E29" s="759"/>
      <c r="F29" s="759"/>
      <c r="G29" s="913"/>
      <c r="H29" s="759"/>
      <c r="I29" s="759"/>
      <c r="J29" s="759"/>
      <c r="K29" s="759"/>
      <c r="L29" s="759"/>
      <c r="M29" s="759"/>
      <c r="N29" s="759"/>
      <c r="O29" s="326">
        <v>15</v>
      </c>
      <c r="P29" s="322" t="s">
        <v>789</v>
      </c>
      <c r="Q29" s="248" t="s">
        <v>790</v>
      </c>
      <c r="R29" s="319" t="s">
        <v>136</v>
      </c>
    </row>
    <row r="30" spans="1:22" ht="54.75" customHeight="1">
      <c r="A30" s="744" t="s">
        <v>196</v>
      </c>
      <c r="B30" s="745"/>
      <c r="C30" s="746" t="s">
        <v>791</v>
      </c>
      <c r="D30" s="746"/>
      <c r="E30" s="746"/>
      <c r="F30" s="746"/>
      <c r="G30" s="227"/>
      <c r="H30" s="243"/>
      <c r="I30" s="228"/>
      <c r="J30" s="243" t="s">
        <v>18</v>
      </c>
      <c r="K30" s="757" t="s">
        <v>792</v>
      </c>
      <c r="L30" s="757"/>
      <c r="M30" s="757"/>
      <c r="N30" s="757"/>
      <c r="O30" s="229" t="s">
        <v>142</v>
      </c>
      <c r="P30" s="229" t="s">
        <v>142</v>
      </c>
      <c r="Q30" s="229" t="s">
        <v>142</v>
      </c>
      <c r="R30" s="246" t="s">
        <v>142</v>
      </c>
      <c r="S30" s="12"/>
      <c r="T30" s="12"/>
      <c r="U30" s="12"/>
      <c r="V30" s="12"/>
    </row>
  </sheetData>
  <mergeCells count="37">
    <mergeCell ref="I26:I29"/>
    <mergeCell ref="J26:J29"/>
    <mergeCell ref="K26:N29"/>
    <mergeCell ref="J22:J24"/>
    <mergeCell ref="K22:N24"/>
    <mergeCell ref="C25:F25"/>
    <mergeCell ref="K25:N25"/>
    <mergeCell ref="H22:H24"/>
    <mergeCell ref="A22:B24"/>
    <mergeCell ref="C22:F24"/>
    <mergeCell ref="G22:G24"/>
    <mergeCell ref="I22:I24"/>
    <mergeCell ref="Q17:R17"/>
    <mergeCell ref="K18:N18"/>
    <mergeCell ref="A19:B21"/>
    <mergeCell ref="C19:F21"/>
    <mergeCell ref="G19:G21"/>
    <mergeCell ref="H19:H21"/>
    <mergeCell ref="I19:I21"/>
    <mergeCell ref="J19:J21"/>
    <mergeCell ref="K19:N21"/>
    <mergeCell ref="A30:B30"/>
    <mergeCell ref="C30:F30"/>
    <mergeCell ref="K30:N30"/>
    <mergeCell ref="B2:P2"/>
    <mergeCell ref="B3:P3"/>
    <mergeCell ref="A13:C13"/>
    <mergeCell ref="A17:B18"/>
    <mergeCell ref="C17:F18"/>
    <mergeCell ref="G17:I17"/>
    <mergeCell ref="J17:N17"/>
    <mergeCell ref="O17:P17"/>
    <mergeCell ref="A26:B29"/>
    <mergeCell ref="C26:F29"/>
    <mergeCell ref="G26:G29"/>
    <mergeCell ref="H26:H29"/>
    <mergeCell ref="A25:B25"/>
  </mergeCells>
  <hyperlinks>
    <hyperlink ref="A1" location="'Objetos de Dominio'!A1" display="&lt;- Volver al inicio" xr:uid="{AA85C3F7-1A7E-4993-86F5-1F38BABAB8E9}"/>
    <hyperlink ref="A4" location="Administrador Estructura - M!A1" display="Datos simulados" xr:uid="{B55D83E5-A0D5-4854-A623-C83A816FAEEC}"/>
    <hyperlink ref="C15" location="'Participante - E'!A1" display="Autor" xr:uid="{CFCA77FA-6812-4C5F-9219-1AC9FDB25F0C}"/>
    <hyperlink ref="B11" location="'estados - m'!A1" display="Estado" xr:uid="{57FF78B1-D0F2-4434-B0B1-40F78CBA4589}"/>
    <hyperlink ref="B9" location="'Participante Grupo - M'!A1" display="ParticipanteGrupo" xr:uid="{3D49987D-2551-44B2-A53A-A01BE8E7F74F}"/>
    <hyperlink ref="B10" location="'Chat - m'!A1" display="Chat" xr:uid="{6C3F9643-C8FD-42F0-8444-3C37BF146855}"/>
    <hyperlink ref="H19" location="'Escritor - E'!A1" display="='Objetos de Dominio'!$B$2" xr:uid="{A5AEDFCC-DF0A-4871-A4BB-6A7E27AE78C4}"/>
    <hyperlink ref="H19:H21" location="'Objetos de Dominio'!B26" display="='Objetos de Dominio'!$B$18" xr:uid="{8603ABF8-F83B-4C9F-BEDD-A10E1089CBE4}"/>
    <hyperlink ref="J25" location="'Objetos de Dominio'!B26" display="Mensaje[]_x000a__x000a_" xr:uid="{837CFA47-7475-412B-8A63-E9D430591ACA}"/>
    <hyperlink ref="H25" location="'Objetos de Dominio'!B26" display="='Objetos de Dominio'!$B$18" xr:uid="{080AF565-569C-4F7A-AE25-FA5690CF3644}"/>
    <hyperlink ref="H22" location="'Escritor - E'!A1" display="='Objetos de Dominio'!$B$2" xr:uid="{C5224DCD-170F-42C4-8648-FAE6543CBCB0}"/>
    <hyperlink ref="H22:H24" location="'Objetos de Dominio'!B26" display="='Objetos de Dominio'!$B$18" xr:uid="{02016F43-5214-440C-A691-08719B229367}"/>
    <hyperlink ref="Q5" location="'Mensaje - E'!A19" display="=$A$19" xr:uid="{D8ACA398-FB2D-46C3-A04B-1AD50AD8F46C}"/>
    <hyperlink ref="R5" location="'Mensaje - E'!A22" display="=A22" xr:uid="{2695C7B5-E3F5-48B4-BCEF-11FB8A4E9725}"/>
    <hyperlink ref="S5" location="'Grupo - E'!A26" display="=A26" xr:uid="{CAEF43E8-5473-46C9-ABCF-A36F795996C2}"/>
    <hyperlink ref="T5" location="'Grupo - E'!A27" display="=A27" xr:uid="{37AB903D-98F7-41C5-AA2B-1419659FBB25}"/>
    <hyperlink ref="J30" location="'estados - E'!A1" display="Estado" xr:uid="{9ADD82EC-C94A-4E56-8279-85DCC1C3C98F}"/>
    <hyperlink ref="U5" location="'Mensaje - E'!A30" display="=A30" xr:uid="{0B25D1A6-8ECE-4F34-8117-A072A7C3260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CBE78-057B-447E-80D2-05B523D65307}">
  <sheetPr>
    <tabColor rgb="FFD9E1F2"/>
  </sheetPr>
  <dimension ref="A1:U27"/>
  <sheetViews>
    <sheetView workbookViewId="0">
      <selection activeCell="B2" sqref="B2"/>
    </sheetView>
  </sheetViews>
  <sheetFormatPr defaultColWidth="9.140625" defaultRowHeight="14.45"/>
  <cols>
    <col min="1" max="1" width="20.85546875" style="9" customWidth="1"/>
    <col min="2" max="2" width="25.85546875" style="9" customWidth="1"/>
    <col min="3" max="3" width="14.7109375" style="14" customWidth="1"/>
    <col min="4" max="4" width="16.42578125" style="9" customWidth="1"/>
    <col min="5" max="5" width="10" style="9" customWidth="1"/>
    <col min="6" max="6" width="12" style="9" customWidth="1"/>
    <col min="7" max="7" width="15" style="9" customWidth="1"/>
    <col min="8" max="8" width="50.7109375" style="9" customWidth="1"/>
    <col min="9" max="9" width="38.140625" style="9" customWidth="1"/>
    <col min="10" max="10" width="45.28515625" style="9" customWidth="1"/>
    <col min="11" max="11" width="14.42578125" style="9" bestFit="1" customWidth="1"/>
    <col min="12" max="12" width="10.42578125" style="9" bestFit="1" customWidth="1"/>
    <col min="13" max="13" width="11.5703125" style="9" bestFit="1" customWidth="1"/>
    <col min="14" max="14" width="11.42578125" style="9" customWidth="1"/>
    <col min="15" max="15" width="18.42578125" style="9" bestFit="1" customWidth="1"/>
    <col min="16" max="16" width="50.7109375" style="9" customWidth="1"/>
    <col min="17" max="17" width="52.140625" style="9" customWidth="1"/>
    <col min="18" max="18" width="37.42578125" style="9" customWidth="1"/>
    <col min="19" max="19" width="38.28515625" style="9" bestFit="1" customWidth="1"/>
    <col min="20" max="20" width="31.85546875" style="9" customWidth="1"/>
    <col min="21" max="21" width="33.42578125" style="9" customWidth="1"/>
    <col min="22" max="16384" width="9.140625" style="9"/>
  </cols>
  <sheetData>
    <row r="1" spans="1:21" ht="15" customHeight="1">
      <c r="A1" s="22" t="s">
        <v>72</v>
      </c>
      <c r="B1" s="20"/>
      <c r="C1" s="20"/>
      <c r="D1" s="20"/>
      <c r="F1" s="20"/>
      <c r="G1" s="20"/>
      <c r="H1" s="20"/>
      <c r="I1" s="20"/>
    </row>
    <row r="2" spans="1:21">
      <c r="A2" s="234" t="s">
        <v>79</v>
      </c>
      <c r="B2" s="738" t="str">
        <f>'Objetos de Dominio'!$B$12</f>
        <v xml:space="preserve">Grupo </v>
      </c>
      <c r="C2" s="739"/>
      <c r="D2" s="739"/>
      <c r="E2" s="739"/>
      <c r="F2" s="739"/>
      <c r="G2" s="739"/>
      <c r="H2" s="739"/>
      <c r="I2" s="739"/>
      <c r="J2" s="739"/>
      <c r="K2" s="739"/>
      <c r="L2" s="739"/>
      <c r="M2" s="739"/>
      <c r="N2" s="739"/>
      <c r="O2" s="739"/>
      <c r="P2" s="740"/>
    </row>
    <row r="3" spans="1:21">
      <c r="A3" s="235" t="s">
        <v>80</v>
      </c>
      <c r="B3" s="741" t="str">
        <f>'Objetos de Dominio'!$E$12</f>
        <v>Espacio donde se reúnen usuarios con intereses similares, ya sea académico o laboral</v>
      </c>
      <c r="C3" s="742"/>
      <c r="D3" s="742"/>
      <c r="E3" s="742"/>
      <c r="F3" s="742"/>
      <c r="G3" s="742"/>
      <c r="H3" s="742"/>
      <c r="I3" s="742"/>
      <c r="J3" s="742"/>
      <c r="K3" s="742"/>
      <c r="L3" s="742"/>
      <c r="M3" s="742"/>
      <c r="N3" s="742"/>
      <c r="O3" s="742"/>
      <c r="P3" s="743"/>
    </row>
    <row r="4" spans="1:21" ht="15" customHeight="1">
      <c r="A4" s="236" t="s">
        <v>81</v>
      </c>
      <c r="B4" s="55"/>
      <c r="C4" s="55"/>
      <c r="D4" s="55"/>
      <c r="E4" s="55"/>
      <c r="F4" s="55"/>
      <c r="G4" s="55"/>
      <c r="H4" s="55"/>
      <c r="I4" s="55"/>
      <c r="J4" s="55"/>
      <c r="K4" s="55"/>
      <c r="L4" s="55"/>
      <c r="M4" s="55"/>
      <c r="N4" s="55"/>
      <c r="O4" s="55"/>
      <c r="P4" s="55"/>
    </row>
    <row r="5" spans="1:21">
      <c r="A5" s="237" t="s">
        <v>82</v>
      </c>
      <c r="B5" s="232" t="s">
        <v>83</v>
      </c>
      <c r="C5" s="232" t="s">
        <v>84</v>
      </c>
      <c r="D5" s="232" t="s">
        <v>85</v>
      </c>
      <c r="E5" s="232" t="s">
        <v>86</v>
      </c>
      <c r="F5" s="232" t="s">
        <v>87</v>
      </c>
      <c r="G5" s="232" t="s">
        <v>88</v>
      </c>
      <c r="H5" s="232" t="s">
        <v>89</v>
      </c>
      <c r="I5" s="232" t="s">
        <v>90</v>
      </c>
      <c r="J5" s="232" t="s">
        <v>91</v>
      </c>
      <c r="K5" s="232" t="s">
        <v>92</v>
      </c>
      <c r="L5" s="232" t="s">
        <v>93</v>
      </c>
      <c r="M5" s="232" t="s">
        <v>94</v>
      </c>
      <c r="N5" s="232" t="s">
        <v>95</v>
      </c>
      <c r="O5" s="232" t="s">
        <v>96</v>
      </c>
      <c r="P5" s="475" t="s">
        <v>4</v>
      </c>
      <c r="Q5" s="261" t="str">
        <f>A16</f>
        <v>Conceder Permisos</v>
      </c>
      <c r="R5" s="261" t="str">
        <f>A19</f>
        <v xml:space="preserve">Cambiar estado </v>
      </c>
      <c r="S5" s="261" t="str">
        <f>A22</f>
        <v>Consultar</v>
      </c>
      <c r="T5" s="261" t="str">
        <f>A23</f>
        <v xml:space="preserve">Eliminar </v>
      </c>
      <c r="U5" s="262" t="str">
        <f>A26</f>
        <v>Obtener Estado Real</v>
      </c>
    </row>
    <row r="6" spans="1:21" ht="26.1">
      <c r="A6" s="107" t="s">
        <v>74</v>
      </c>
      <c r="B6" s="69" t="s">
        <v>97</v>
      </c>
      <c r="C6" s="71">
        <v>36</v>
      </c>
      <c r="D6" s="71">
        <v>36</v>
      </c>
      <c r="E6" s="71"/>
      <c r="F6" s="71"/>
      <c r="G6" s="71"/>
      <c r="H6" s="69" t="s">
        <v>98</v>
      </c>
      <c r="I6" s="69"/>
      <c r="J6" s="68" t="s">
        <v>99</v>
      </c>
      <c r="K6" s="69" t="s">
        <v>100</v>
      </c>
      <c r="L6" s="69" t="s">
        <v>101</v>
      </c>
      <c r="M6" s="69" t="s">
        <v>100</v>
      </c>
      <c r="N6" s="69" t="s">
        <v>101</v>
      </c>
      <c r="O6" s="69" t="s">
        <v>100</v>
      </c>
      <c r="P6" s="476" t="s">
        <v>102</v>
      </c>
      <c r="Q6" s="535" t="s">
        <v>103</v>
      </c>
      <c r="R6" s="536" t="s">
        <v>103</v>
      </c>
      <c r="S6" s="535" t="s">
        <v>104</v>
      </c>
      <c r="T6" s="537" t="s">
        <v>103</v>
      </c>
      <c r="U6" s="75" t="s">
        <v>105</v>
      </c>
    </row>
    <row r="7" spans="1:21" ht="26.1">
      <c r="A7" s="74" t="s">
        <v>106</v>
      </c>
      <c r="B7" s="538" t="s">
        <v>44</v>
      </c>
      <c r="C7" s="58"/>
      <c r="D7" s="58"/>
      <c r="E7" s="58"/>
      <c r="F7" s="58"/>
      <c r="G7" s="58"/>
      <c r="H7" s="58"/>
      <c r="I7" s="58"/>
      <c r="J7" s="477"/>
      <c r="K7" s="58" t="s">
        <v>101</v>
      </c>
      <c r="L7" s="58" t="s">
        <v>101</v>
      </c>
      <c r="M7" s="58" t="s">
        <v>100</v>
      </c>
      <c r="N7" s="58" t="s">
        <v>101</v>
      </c>
      <c r="O7" s="58" t="s">
        <v>101</v>
      </c>
      <c r="P7" s="476" t="s">
        <v>107</v>
      </c>
      <c r="Q7" s="536" t="s">
        <v>103</v>
      </c>
      <c r="R7" s="535" t="s">
        <v>105</v>
      </c>
      <c r="S7" s="535" t="s">
        <v>108</v>
      </c>
      <c r="T7" s="484" t="s">
        <v>105</v>
      </c>
      <c r="U7" s="75" t="s">
        <v>105</v>
      </c>
    </row>
    <row r="8" spans="1:21">
      <c r="A8" s="74" t="s">
        <v>109</v>
      </c>
      <c r="B8" s="538" t="s">
        <v>18</v>
      </c>
      <c r="C8" s="58"/>
      <c r="D8" s="58"/>
      <c r="E8" s="58"/>
      <c r="F8" s="58"/>
      <c r="G8" s="58"/>
      <c r="H8" s="58"/>
      <c r="I8" s="58"/>
      <c r="J8" s="477"/>
      <c r="K8" s="58" t="s">
        <v>101</v>
      </c>
      <c r="L8" s="58" t="s">
        <v>101</v>
      </c>
      <c r="M8" s="58" t="s">
        <v>100</v>
      </c>
      <c r="N8" s="58" t="s">
        <v>101</v>
      </c>
      <c r="O8" s="58" t="s">
        <v>101</v>
      </c>
      <c r="P8" s="476" t="s">
        <v>110</v>
      </c>
      <c r="Q8" s="535" t="s">
        <v>103</v>
      </c>
      <c r="R8" s="535" t="s">
        <v>105</v>
      </c>
      <c r="S8" s="535" t="s">
        <v>111</v>
      </c>
      <c r="T8" s="484" t="s">
        <v>105</v>
      </c>
      <c r="U8" s="110" t="s">
        <v>105</v>
      </c>
    </row>
    <row r="9" spans="1:21">
      <c r="A9" s="55"/>
      <c r="B9" s="55"/>
      <c r="C9" s="55"/>
      <c r="D9" s="55"/>
      <c r="E9" s="55"/>
      <c r="F9" s="55"/>
      <c r="G9" s="55"/>
      <c r="H9" s="55"/>
      <c r="I9" s="55"/>
      <c r="J9" s="55"/>
      <c r="K9" s="55"/>
      <c r="L9" s="55"/>
      <c r="M9" s="55"/>
      <c r="N9" s="55"/>
      <c r="O9" s="55"/>
      <c r="P9" s="55"/>
      <c r="T9" s="479"/>
      <c r="U9" s="480"/>
    </row>
    <row r="10" spans="1:21">
      <c r="A10" s="749" t="s">
        <v>112</v>
      </c>
      <c r="B10" s="750"/>
      <c r="C10" s="751"/>
      <c r="D10" s="55"/>
      <c r="E10" s="55"/>
      <c r="F10" s="55"/>
      <c r="G10" s="55"/>
      <c r="H10" s="55"/>
      <c r="I10" s="55"/>
      <c r="J10" s="55"/>
      <c r="K10" s="55"/>
      <c r="L10" s="55"/>
      <c r="M10" s="55"/>
      <c r="N10" s="55"/>
      <c r="O10" s="55"/>
      <c r="P10" s="55"/>
      <c r="T10" s="479"/>
      <c r="U10" s="480"/>
    </row>
    <row r="11" spans="1:21">
      <c r="A11" s="239" t="s">
        <v>113</v>
      </c>
      <c r="B11" s="56" t="s">
        <v>4</v>
      </c>
      <c r="C11" s="240" t="s">
        <v>114</v>
      </c>
      <c r="D11" s="55"/>
      <c r="E11" s="55"/>
      <c r="F11" s="55"/>
      <c r="G11" s="55"/>
      <c r="H11" s="55"/>
      <c r="I11" s="55"/>
      <c r="J11" s="55"/>
      <c r="K11" s="55"/>
      <c r="L11" s="55"/>
      <c r="M11" s="55"/>
      <c r="N11" s="55"/>
      <c r="O11" s="55"/>
      <c r="P11" s="55"/>
    </row>
    <row r="12" spans="1:21" ht="99" customHeight="1">
      <c r="A12" s="241" t="s">
        <v>115</v>
      </c>
      <c r="B12" s="57" t="s">
        <v>116</v>
      </c>
      <c r="C12" s="242" t="s">
        <v>44</v>
      </c>
      <c r="D12" s="55"/>
      <c r="E12" s="55"/>
      <c r="F12" s="55"/>
      <c r="G12" s="55"/>
      <c r="H12" s="55"/>
      <c r="I12" s="55"/>
      <c r="J12" s="55"/>
      <c r="K12" s="55"/>
      <c r="L12" s="55"/>
      <c r="M12" s="55"/>
      <c r="N12" s="55"/>
      <c r="O12" s="55"/>
      <c r="P12" s="55"/>
    </row>
    <row r="14" spans="1:21">
      <c r="A14" s="752" t="s">
        <v>117</v>
      </c>
      <c r="B14" s="753"/>
      <c r="C14" s="753" t="s">
        <v>4</v>
      </c>
      <c r="D14" s="753"/>
      <c r="E14" s="753"/>
      <c r="F14" s="753"/>
      <c r="G14" s="753" t="s">
        <v>118</v>
      </c>
      <c r="H14" s="753"/>
      <c r="I14" s="753"/>
      <c r="J14" s="753" t="s">
        <v>119</v>
      </c>
      <c r="K14" s="753"/>
      <c r="L14" s="753"/>
      <c r="M14" s="753"/>
      <c r="N14" s="753"/>
      <c r="O14" s="753" t="s">
        <v>120</v>
      </c>
      <c r="P14" s="753"/>
      <c r="Q14" s="753" t="s">
        <v>121</v>
      </c>
      <c r="R14" s="764"/>
    </row>
    <row r="15" spans="1:21">
      <c r="A15" s="754"/>
      <c r="B15" s="755"/>
      <c r="C15" s="755"/>
      <c r="D15" s="755"/>
      <c r="E15" s="755"/>
      <c r="F15" s="755"/>
      <c r="G15" s="231" t="s">
        <v>122</v>
      </c>
      <c r="H15" s="231" t="s">
        <v>123</v>
      </c>
      <c r="I15" s="231" t="s">
        <v>4</v>
      </c>
      <c r="J15" s="231" t="s">
        <v>83</v>
      </c>
      <c r="K15" s="755" t="s">
        <v>4</v>
      </c>
      <c r="L15" s="755"/>
      <c r="M15" s="755"/>
      <c r="N15" s="755"/>
      <c r="O15" s="231" t="s">
        <v>124</v>
      </c>
      <c r="P15" s="231" t="s">
        <v>4</v>
      </c>
      <c r="Q15" s="231" t="s">
        <v>125</v>
      </c>
      <c r="R15" s="245" t="s">
        <v>126</v>
      </c>
    </row>
    <row r="16" spans="1:21" ht="43.5">
      <c r="A16" s="765" t="s">
        <v>127</v>
      </c>
      <c r="B16" s="746"/>
      <c r="C16" s="746" t="s">
        <v>128</v>
      </c>
      <c r="D16" s="746"/>
      <c r="E16" s="746"/>
      <c r="F16" s="746"/>
      <c r="G16" s="746" t="s">
        <v>129</v>
      </c>
      <c r="H16" s="766" t="str">
        <f>'Objetos de Dominio'!$B$12</f>
        <v xml:space="preserve">Grupo </v>
      </c>
      <c r="I16" s="748" t="s">
        <v>130</v>
      </c>
      <c r="J16" s="746"/>
      <c r="K16" s="746"/>
      <c r="L16" s="746"/>
      <c r="M16" s="746"/>
      <c r="N16" s="746"/>
      <c r="O16" s="227">
        <v>1</v>
      </c>
      <c r="P16" s="229" t="s">
        <v>131</v>
      </c>
      <c r="Q16" s="229" t="s">
        <v>132</v>
      </c>
      <c r="R16" s="246" t="s">
        <v>133</v>
      </c>
    </row>
    <row r="17" spans="1:18" ht="29.1">
      <c r="A17" s="765"/>
      <c r="B17" s="746"/>
      <c r="C17" s="746"/>
      <c r="D17" s="746"/>
      <c r="E17" s="746"/>
      <c r="F17" s="746"/>
      <c r="G17" s="746"/>
      <c r="H17" s="747"/>
      <c r="I17" s="748"/>
      <c r="J17" s="746"/>
      <c r="K17" s="746"/>
      <c r="L17" s="746"/>
      <c r="M17" s="746"/>
      <c r="N17" s="746"/>
      <c r="O17" s="227">
        <v>2</v>
      </c>
      <c r="P17" s="229" t="s">
        <v>134</v>
      </c>
      <c r="Q17" s="229" t="s">
        <v>135</v>
      </c>
      <c r="R17" s="246" t="s">
        <v>136</v>
      </c>
    </row>
    <row r="18" spans="1:18" ht="43.5">
      <c r="A18" s="765"/>
      <c r="B18" s="746"/>
      <c r="C18" s="746"/>
      <c r="D18" s="746"/>
      <c r="E18" s="746"/>
      <c r="F18" s="746"/>
      <c r="G18" s="746"/>
      <c r="H18" s="747"/>
      <c r="I18" s="748"/>
      <c r="J18" s="746"/>
      <c r="K18" s="746"/>
      <c r="L18" s="746"/>
      <c r="M18" s="746"/>
      <c r="N18" s="746"/>
      <c r="O18" s="227">
        <v>3</v>
      </c>
      <c r="P18" s="229" t="s">
        <v>137</v>
      </c>
      <c r="Q18" s="229" t="s">
        <v>138</v>
      </c>
      <c r="R18" s="246" t="s">
        <v>136</v>
      </c>
    </row>
    <row r="19" spans="1:18" ht="43.5" customHeight="1">
      <c r="A19" s="744" t="s">
        <v>139</v>
      </c>
      <c r="B19" s="745"/>
      <c r="C19" s="746" t="s">
        <v>140</v>
      </c>
      <c r="D19" s="746"/>
      <c r="E19" s="746"/>
      <c r="F19" s="746"/>
      <c r="G19" s="746" t="s">
        <v>129</v>
      </c>
      <c r="H19" s="747" t="str">
        <f>'Objetos de Dominio'!$B$12</f>
        <v xml:space="preserve">Grupo </v>
      </c>
      <c r="I19" s="748" t="s">
        <v>141</v>
      </c>
      <c r="J19" s="757" t="s">
        <v>142</v>
      </c>
      <c r="K19" s="757" t="s">
        <v>142</v>
      </c>
      <c r="L19" s="757"/>
      <c r="M19" s="757"/>
      <c r="N19" s="757"/>
      <c r="O19" s="227">
        <v>9</v>
      </c>
      <c r="P19" s="229" t="s">
        <v>143</v>
      </c>
      <c r="Q19" s="229" t="s">
        <v>138</v>
      </c>
      <c r="R19" s="246" t="s">
        <v>136</v>
      </c>
    </row>
    <row r="20" spans="1:18" ht="30.75" customHeight="1">
      <c r="A20" s="744"/>
      <c r="B20" s="745"/>
      <c r="C20" s="746"/>
      <c r="D20" s="746"/>
      <c r="E20" s="746"/>
      <c r="F20" s="746"/>
      <c r="G20" s="746"/>
      <c r="H20" s="747"/>
      <c r="I20" s="748"/>
      <c r="J20" s="757"/>
      <c r="K20" s="757"/>
      <c r="L20" s="757"/>
      <c r="M20" s="757"/>
      <c r="N20" s="757"/>
      <c r="O20" s="227">
        <v>10</v>
      </c>
      <c r="P20" s="229" t="s">
        <v>144</v>
      </c>
      <c r="Q20" s="229" t="s">
        <v>145</v>
      </c>
      <c r="R20" s="246" t="s">
        <v>136</v>
      </c>
    </row>
    <row r="21" spans="1:18" ht="43.5">
      <c r="A21" s="744"/>
      <c r="B21" s="745"/>
      <c r="C21" s="746"/>
      <c r="D21" s="746"/>
      <c r="E21" s="746"/>
      <c r="F21" s="746"/>
      <c r="G21" s="746"/>
      <c r="H21" s="747"/>
      <c r="I21" s="748"/>
      <c r="J21" s="757"/>
      <c r="K21" s="757"/>
      <c r="L21" s="757"/>
      <c r="M21" s="757"/>
      <c r="N21" s="757"/>
      <c r="O21" s="227">
        <v>11</v>
      </c>
      <c r="P21" s="229" t="s">
        <v>146</v>
      </c>
      <c r="Q21" s="229" t="s">
        <v>147</v>
      </c>
      <c r="R21" s="246" t="s">
        <v>136</v>
      </c>
    </row>
    <row r="22" spans="1:18" ht="66.75" customHeight="1">
      <c r="A22" s="744" t="s">
        <v>148</v>
      </c>
      <c r="B22" s="745"/>
      <c r="C22" s="746" t="s">
        <v>149</v>
      </c>
      <c r="D22" s="746"/>
      <c r="E22" s="746"/>
      <c r="F22" s="746"/>
      <c r="G22" s="227" t="s">
        <v>150</v>
      </c>
      <c r="H22" s="243" t="str">
        <f>'Objetos de Dominio'!$B$12</f>
        <v xml:space="preserve">Grupo </v>
      </c>
      <c r="I22" s="228" t="s">
        <v>151</v>
      </c>
      <c r="J22" s="243" t="s">
        <v>152</v>
      </c>
      <c r="K22" s="757" t="s">
        <v>153</v>
      </c>
      <c r="L22" s="757"/>
      <c r="M22" s="757"/>
      <c r="N22" s="757"/>
      <c r="O22" s="229" t="s">
        <v>142</v>
      </c>
      <c r="P22" s="229" t="s">
        <v>142</v>
      </c>
      <c r="Q22" s="229" t="s">
        <v>142</v>
      </c>
      <c r="R22" s="246" t="s">
        <v>142</v>
      </c>
    </row>
    <row r="23" spans="1:18" ht="43.5">
      <c r="A23" s="744" t="s">
        <v>154</v>
      </c>
      <c r="B23" s="745"/>
      <c r="C23" s="745" t="s">
        <v>155</v>
      </c>
      <c r="D23" s="745"/>
      <c r="E23" s="745"/>
      <c r="F23" s="745"/>
      <c r="G23" s="745" t="s">
        <v>156</v>
      </c>
      <c r="H23" s="745" t="s">
        <v>97</v>
      </c>
      <c r="I23" s="763" t="s">
        <v>157</v>
      </c>
      <c r="J23" s="745"/>
      <c r="K23" s="745"/>
      <c r="L23" s="745"/>
      <c r="M23" s="745"/>
      <c r="N23" s="745"/>
      <c r="O23" s="230">
        <v>12</v>
      </c>
      <c r="P23" s="244" t="s">
        <v>158</v>
      </c>
      <c r="Q23" s="244" t="s">
        <v>138</v>
      </c>
      <c r="R23" s="246" t="s">
        <v>136</v>
      </c>
    </row>
    <row r="24" spans="1:18" ht="43.5">
      <c r="A24" s="744"/>
      <c r="B24" s="745"/>
      <c r="C24" s="745"/>
      <c r="D24" s="745"/>
      <c r="E24" s="745"/>
      <c r="F24" s="745"/>
      <c r="G24" s="745"/>
      <c r="H24" s="762"/>
      <c r="I24" s="763"/>
      <c r="J24" s="745"/>
      <c r="K24" s="745"/>
      <c r="L24" s="745"/>
      <c r="M24" s="745"/>
      <c r="N24" s="745"/>
      <c r="O24" s="230">
        <v>13</v>
      </c>
      <c r="P24" s="244" t="s">
        <v>144</v>
      </c>
      <c r="Q24" s="244" t="s">
        <v>159</v>
      </c>
      <c r="R24" s="246" t="s">
        <v>136</v>
      </c>
    </row>
    <row r="25" spans="1:18" ht="43.5">
      <c r="A25" s="744"/>
      <c r="B25" s="745"/>
      <c r="C25" s="745"/>
      <c r="D25" s="745"/>
      <c r="E25" s="745"/>
      <c r="F25" s="745"/>
      <c r="G25" s="745"/>
      <c r="H25" s="762"/>
      <c r="I25" s="763"/>
      <c r="J25" s="745"/>
      <c r="K25" s="745"/>
      <c r="L25" s="745"/>
      <c r="M25" s="745"/>
      <c r="N25" s="745"/>
      <c r="O25" s="230">
        <v>14</v>
      </c>
      <c r="P25" s="244" t="s">
        <v>160</v>
      </c>
      <c r="Q25" s="244" t="s">
        <v>161</v>
      </c>
      <c r="R25" s="246" t="s">
        <v>136</v>
      </c>
    </row>
    <row r="26" spans="1:18" ht="75.75" customHeight="1">
      <c r="A26" s="758" t="s">
        <v>162</v>
      </c>
      <c r="B26" s="759"/>
      <c r="C26" s="760" t="s">
        <v>163</v>
      </c>
      <c r="D26" s="760"/>
      <c r="E26" s="760"/>
      <c r="F26" s="760"/>
      <c r="G26" s="478"/>
      <c r="H26" s="327"/>
      <c r="I26" s="367"/>
      <c r="J26" s="327" t="s">
        <v>18</v>
      </c>
      <c r="K26" s="761" t="s">
        <v>164</v>
      </c>
      <c r="L26" s="761"/>
      <c r="M26" s="761"/>
      <c r="N26" s="761"/>
      <c r="O26" s="271" t="s">
        <v>142</v>
      </c>
      <c r="P26" s="271" t="s">
        <v>142</v>
      </c>
      <c r="Q26" s="271" t="s">
        <v>142</v>
      </c>
      <c r="R26" s="249" t="s">
        <v>142</v>
      </c>
    </row>
    <row r="27" spans="1:18">
      <c r="A27" s="12"/>
      <c r="B27" s="12"/>
      <c r="C27" s="479"/>
      <c r="D27" s="479"/>
      <c r="E27" s="479"/>
      <c r="F27" s="479"/>
      <c r="G27" s="481"/>
      <c r="H27" s="482"/>
      <c r="I27" s="483"/>
      <c r="J27" s="482"/>
      <c r="K27" s="756"/>
      <c r="L27" s="756"/>
      <c r="M27" s="756"/>
      <c r="N27" s="756"/>
      <c r="O27" s="479"/>
      <c r="P27" s="479"/>
      <c r="Q27" s="479"/>
      <c r="R27" s="479"/>
    </row>
  </sheetData>
  <mergeCells count="38">
    <mergeCell ref="Q14:R14"/>
    <mergeCell ref="K15:N15"/>
    <mergeCell ref="A16:B18"/>
    <mergeCell ref="C16:F18"/>
    <mergeCell ref="G16:G18"/>
    <mergeCell ref="H16:H18"/>
    <mergeCell ref="I16:I18"/>
    <mergeCell ref="J16:J18"/>
    <mergeCell ref="K16:N18"/>
    <mergeCell ref="K27:N27"/>
    <mergeCell ref="J19:J21"/>
    <mergeCell ref="K19:N21"/>
    <mergeCell ref="A26:B26"/>
    <mergeCell ref="C26:F26"/>
    <mergeCell ref="K26:N26"/>
    <mergeCell ref="A22:B22"/>
    <mergeCell ref="C22:F22"/>
    <mergeCell ref="K22:N22"/>
    <mergeCell ref="A23:B25"/>
    <mergeCell ref="C23:F25"/>
    <mergeCell ref="G23:G25"/>
    <mergeCell ref="H23:H25"/>
    <mergeCell ref="I23:I25"/>
    <mergeCell ref="J23:J25"/>
    <mergeCell ref="K23:N25"/>
    <mergeCell ref="B2:P2"/>
    <mergeCell ref="B3:P3"/>
    <mergeCell ref="A19:B21"/>
    <mergeCell ref="C19:F21"/>
    <mergeCell ref="G19:G21"/>
    <mergeCell ref="H19:H21"/>
    <mergeCell ref="I19:I21"/>
    <mergeCell ref="A10:C10"/>
    <mergeCell ref="A14:B15"/>
    <mergeCell ref="C14:F15"/>
    <mergeCell ref="G14:I14"/>
    <mergeCell ref="J14:N14"/>
    <mergeCell ref="O14:P14"/>
  </mergeCells>
  <hyperlinks>
    <hyperlink ref="A1" location="'Objetos de Dominio'!A1" display="&lt;- Volver al inicio" xr:uid="{ED82FA79-06BD-4DCC-A7E7-0776049E14A5}"/>
    <hyperlink ref="A4" location="'Administrador Estructura - M'!B1" display="Datos simulados" xr:uid="{C6466569-1454-4BB8-9BFF-8619763BA8F9}"/>
    <hyperlink ref="B7" location="'Persona - E'!A1" display="Persona" xr:uid="{1E95BAB6-89C7-4AC6-BF80-8C79855F7AC3}"/>
    <hyperlink ref="B8" location="'estados - E'!A1" display="Estado" xr:uid="{08A2C550-4ACA-435A-A998-146C76149C91}"/>
    <hyperlink ref="H16" location="'Escritor - E'!A1" display="='Objetos de Dominio'!$B$2" xr:uid="{A6147554-1B4F-4091-86C8-5767BB1F5AFD}"/>
    <hyperlink ref="H16:H18" location="'Objetos de Dominio'!B13" display="='Objetos de Dominio'!$B$13" xr:uid="{6B5CE3F8-B303-42F8-BF4B-4A8DFADA5B5D}"/>
    <hyperlink ref="H19" location="'Escritor - E'!A1" display="='Objetos de Dominio'!$B$2" xr:uid="{FD588983-AC14-46F7-972F-11976A6CAF53}"/>
    <hyperlink ref="H19:H21" location="'Objetos de Dominio'!B13" display="='Objetos de Dominio'!$B$13" xr:uid="{1BCF309A-2D59-4155-91A4-9F53EA30CC89}"/>
    <hyperlink ref="H22" location="'Objetos de dominio'!B13" display="='Objetos de Dominio'!$B$13" xr:uid="{EE1A2AEC-F016-4290-9045-0A38D18260E6}"/>
    <hyperlink ref="H22:H24" location="'Escritor - E'!A1" display="='Objetos de Dominio'!$B$2" xr:uid="{49711AF8-4987-414D-8C12-EFC0E5E41D60}"/>
    <hyperlink ref="J22" location="'Administrador Estructura - E'!A1" display="Administrador Estructura[]_x000a__x000a_" xr:uid="{87D7E2F1-24B9-4C53-9A7E-608E7B524C26}"/>
    <hyperlink ref="Q5" location="'Administrador Estructura - E'!A16" display="=A16" xr:uid="{95AB9A7E-9DD7-45CD-966F-A43106B6185A}"/>
    <hyperlink ref="J26" location="'Administrador Estructura - E'!A1" display="Administrador Estructura[]_x000a__x000a_" xr:uid="{40E0A0E4-8056-4166-A864-DA6F394E303E}"/>
    <hyperlink ref="C12" location="'Persona - E'!A1" display="Información Personal" xr:uid="{B5798E2E-79DB-4191-BFEB-ADC8D49A6CFD}"/>
    <hyperlink ref="R5" location="'Administrador Estructura - E'!A19" display="=A19" xr:uid="{8DA0578C-9285-4CDD-AA4D-2EBAB0DB4272}"/>
    <hyperlink ref="S5" location="'Administrador Estructura - E'!A22" display="=A22" xr:uid="{04689667-F69A-441B-9FB7-984BE498784E}"/>
    <hyperlink ref="T5" location="'Administrador Estructura - E'!A23" display="=A23" xr:uid="{A8A3E928-29FC-44E0-8B03-E0F2178942DA}"/>
    <hyperlink ref="U5" location="'Administrador Estructura - E'!A26" display="=A26" xr:uid="{BF60A955-E430-48AC-8E2D-6F1E6E8CD83D}"/>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7D9DC-0E47-4E70-8B71-6A7591447C5C}">
  <sheetPr>
    <tabColor theme="4" tint="0.79998168889431442"/>
  </sheetPr>
  <dimension ref="A1:F3"/>
  <sheetViews>
    <sheetView workbookViewId="0">
      <selection activeCell="D2" sqref="D2"/>
    </sheetView>
  </sheetViews>
  <sheetFormatPr defaultColWidth="9.140625" defaultRowHeight="14.45"/>
  <cols>
    <col min="1" max="1" width="15.7109375" style="14" customWidth="1"/>
    <col min="2" max="2" width="29.140625" style="14" bestFit="1" customWidth="1"/>
    <col min="3" max="3" width="54.7109375" style="14" customWidth="1"/>
    <col min="4" max="4" width="10" style="14" bestFit="1" customWidth="1"/>
    <col min="5" max="5" width="7.140625" style="14" bestFit="1" customWidth="1"/>
    <col min="6" max="6" width="29.140625" style="14" bestFit="1" customWidth="1"/>
    <col min="7" max="16384" width="9.140625" style="14"/>
  </cols>
  <sheetData>
    <row r="1" spans="1:6">
      <c r="A1" s="163" t="s">
        <v>72</v>
      </c>
      <c r="B1" s="672" t="s">
        <v>199</v>
      </c>
      <c r="C1" s="672"/>
    </row>
    <row r="2" spans="1:6">
      <c r="A2" s="89" t="s">
        <v>74</v>
      </c>
      <c r="B2" s="90" t="s">
        <v>269</v>
      </c>
      <c r="C2" s="90" t="s">
        <v>4</v>
      </c>
      <c r="D2" s="673" t="s">
        <v>793</v>
      </c>
      <c r="E2" s="673" t="s">
        <v>18</v>
      </c>
      <c r="F2" s="265" t="s">
        <v>165</v>
      </c>
    </row>
    <row r="3" spans="1:6" ht="29.1">
      <c r="A3" s="674">
        <v>1</v>
      </c>
      <c r="B3" s="92" t="s">
        <v>464</v>
      </c>
      <c r="C3" s="462" t="s">
        <v>794</v>
      </c>
      <c r="D3" s="161" t="str">
        <f>'Tipo Organización - M'!$B$7</f>
        <v>Educación</v>
      </c>
      <c r="E3" s="161" t="str">
        <f>'Estados - M'!$B$4</f>
        <v>Activo</v>
      </c>
      <c r="F3" s="126" t="str">
        <f>B3</f>
        <v>Universidad Católica de Oriente</v>
      </c>
    </row>
  </sheetData>
  <hyperlinks>
    <hyperlink ref="A1" location="'Objetos de Dominio'!A1" display="&lt;- Volver al inicio" xr:uid="{F2037BA6-D071-4914-9772-9F6171E27848}"/>
    <hyperlink ref="D3" location="'Tipo Organización - M'!A7" display="5" xr:uid="{CDD1C9C7-9646-4A73-9528-AE8834F26442}"/>
    <hyperlink ref="E3" location="'Estados - M'!A4" display="='Estados - M'!$B$4" xr:uid="{5B2277BB-2837-4632-8EA9-A66F4C892909}"/>
    <hyperlink ref="B1:C1" location="'Organización - E'!A4" display="Modelo enriquecido" xr:uid="{18274C11-486C-4425-BEE4-C2E7521B14CB}"/>
    <hyperlink ref="B1" location="'Organización - E'!A4" display="Modelo enriquecido" xr:uid="{FC5FC1D5-573D-48AE-B8BD-CC387FA5595E}"/>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E51E0-01E4-45B1-914C-249D35567DD3}">
  <sheetPr>
    <tabColor rgb="FFD9E1F2"/>
  </sheetPr>
  <dimension ref="A1:U31"/>
  <sheetViews>
    <sheetView topLeftCell="A7" workbookViewId="0">
      <selection activeCell="B9" sqref="B9"/>
    </sheetView>
  </sheetViews>
  <sheetFormatPr defaultColWidth="9.140625" defaultRowHeight="14.45"/>
  <cols>
    <col min="1" max="1" width="20.7109375" style="14" customWidth="1"/>
    <col min="2" max="2" width="12.28515625" style="14" customWidth="1"/>
    <col min="3" max="3" width="14.28515625" style="14" customWidth="1"/>
    <col min="4" max="4" width="14.7109375" style="14" customWidth="1"/>
    <col min="5" max="5" width="10.5703125" style="14" customWidth="1"/>
    <col min="6" max="6" width="10.7109375" style="14" customWidth="1"/>
    <col min="7" max="7" width="13.140625" style="14" customWidth="1"/>
    <col min="8" max="8" width="24.28515625" style="14" customWidth="1"/>
    <col min="9" max="9" width="5.7109375" style="14" customWidth="1"/>
    <col min="10" max="10" width="47.42578125" style="14" customWidth="1"/>
    <col min="11" max="11" width="14.42578125" style="14" bestFit="1" customWidth="1"/>
    <col min="12" max="12" width="10.42578125" style="14" bestFit="1" customWidth="1"/>
    <col min="13" max="13" width="11.5703125" style="14" bestFit="1" customWidth="1"/>
    <col min="14" max="14" width="10.140625" style="14" customWidth="1"/>
    <col min="15" max="15" width="18.42578125" style="14" bestFit="1" customWidth="1"/>
    <col min="16" max="16" width="47.7109375" style="14" customWidth="1"/>
    <col min="17" max="17" width="46.140625" style="14" customWidth="1"/>
    <col min="18" max="18" width="57.7109375" style="14" customWidth="1"/>
    <col min="19" max="19" width="24.5703125" style="14" customWidth="1"/>
    <col min="20" max="20" width="29.85546875" style="14" customWidth="1"/>
    <col min="21" max="21" width="34.85546875" style="14" customWidth="1"/>
    <col min="22" max="16384" width="9.140625" style="14"/>
  </cols>
  <sheetData>
    <row r="1" spans="1:21">
      <c r="A1" s="163" t="s">
        <v>72</v>
      </c>
    </row>
    <row r="2" spans="1:21">
      <c r="A2" s="343" t="s">
        <v>79</v>
      </c>
      <c r="B2" s="926" t="str">
        <f>'Objetos de Dominio'!$B$11</f>
        <v>Evento</v>
      </c>
      <c r="C2" s="927"/>
      <c r="D2" s="927"/>
      <c r="E2" s="927"/>
      <c r="F2" s="927"/>
      <c r="G2" s="927"/>
      <c r="H2" s="927"/>
      <c r="I2" s="927"/>
      <c r="J2" s="927"/>
      <c r="K2" s="927"/>
      <c r="L2" s="927"/>
      <c r="M2" s="927"/>
      <c r="N2" s="927"/>
      <c r="O2" s="927"/>
      <c r="P2" s="928"/>
    </row>
    <row r="3" spans="1:21" ht="15" customHeight="1">
      <c r="A3" s="344" t="s">
        <v>80</v>
      </c>
      <c r="B3" s="929" t="str">
        <f>'Objetos de Dominio'!$E$11</f>
        <v>Entorno de comunicación digital o presencial, por audio o vídeo para los integrantes de un grupo</v>
      </c>
      <c r="C3" s="930"/>
      <c r="D3" s="930"/>
      <c r="E3" s="930"/>
      <c r="F3" s="930"/>
      <c r="G3" s="930"/>
      <c r="H3" s="930"/>
      <c r="I3" s="930"/>
      <c r="J3" s="930"/>
      <c r="K3" s="930"/>
      <c r="L3" s="930"/>
      <c r="M3" s="930"/>
      <c r="N3" s="930"/>
      <c r="O3" s="930"/>
      <c r="P3" s="931"/>
    </row>
    <row r="4" spans="1:21">
      <c r="A4" s="345" t="s">
        <v>81</v>
      </c>
      <c r="B4" s="346"/>
      <c r="C4" s="346"/>
      <c r="D4" s="346"/>
      <c r="E4" s="346"/>
      <c r="F4" s="346"/>
      <c r="G4" s="346"/>
      <c r="H4" s="346"/>
      <c r="I4" s="346"/>
      <c r="J4" s="346"/>
      <c r="K4" s="346"/>
      <c r="L4" s="346"/>
      <c r="M4" s="346"/>
      <c r="N4" s="346"/>
      <c r="O4" s="346"/>
      <c r="P4" s="346"/>
    </row>
    <row r="5" spans="1:21">
      <c r="A5" s="347" t="s">
        <v>82</v>
      </c>
      <c r="B5" s="223" t="s">
        <v>83</v>
      </c>
      <c r="C5" s="223" t="s">
        <v>84</v>
      </c>
      <c r="D5" s="223" t="s">
        <v>85</v>
      </c>
      <c r="E5" s="223" t="s">
        <v>86</v>
      </c>
      <c r="F5" s="223" t="s">
        <v>87</v>
      </c>
      <c r="G5" s="223" t="s">
        <v>88</v>
      </c>
      <c r="H5" s="223" t="s">
        <v>89</v>
      </c>
      <c r="I5" s="223" t="s">
        <v>90</v>
      </c>
      <c r="J5" s="223" t="s">
        <v>91</v>
      </c>
      <c r="K5" s="223" t="s">
        <v>92</v>
      </c>
      <c r="L5" s="223" t="s">
        <v>93</v>
      </c>
      <c r="M5" s="223" t="s">
        <v>94</v>
      </c>
      <c r="N5" s="223" t="s">
        <v>95</v>
      </c>
      <c r="O5" s="223" t="s">
        <v>96</v>
      </c>
      <c r="P5" s="217" t="s">
        <v>4</v>
      </c>
      <c r="Q5" s="348" t="str">
        <f>A18</f>
        <v>Crear nueva</v>
      </c>
      <c r="R5" s="348" t="str">
        <f>A21</f>
        <v>Cambiar nombre</v>
      </c>
      <c r="S5" s="348" t="str">
        <f>A24</f>
        <v>Eliminar Organización</v>
      </c>
      <c r="T5" s="348" t="str">
        <f>A27</f>
        <v>Consultar Organización</v>
      </c>
      <c r="U5" s="349" t="str">
        <f>A28</f>
        <v>Cambiar estado Organización</v>
      </c>
    </row>
    <row r="6" spans="1:21" ht="40.5">
      <c r="A6" s="350" t="s">
        <v>74</v>
      </c>
      <c r="B6" s="351" t="s">
        <v>97</v>
      </c>
      <c r="C6" s="365">
        <v>36</v>
      </c>
      <c r="D6" s="365">
        <v>36</v>
      </c>
      <c r="E6" s="351"/>
      <c r="F6" s="351"/>
      <c r="G6" s="351"/>
      <c r="H6" s="219" t="s">
        <v>98</v>
      </c>
      <c r="I6" s="219"/>
      <c r="J6" s="220" t="s">
        <v>448</v>
      </c>
      <c r="K6" s="351" t="s">
        <v>100</v>
      </c>
      <c r="L6" s="351" t="s">
        <v>101</v>
      </c>
      <c r="M6" s="351" t="s">
        <v>100</v>
      </c>
      <c r="N6" s="351" t="s">
        <v>101</v>
      </c>
      <c r="O6" s="351" t="s">
        <v>100</v>
      </c>
      <c r="P6" s="219" t="s">
        <v>482</v>
      </c>
      <c r="Q6" s="228" t="s">
        <v>103</v>
      </c>
      <c r="R6" s="228" t="s">
        <v>103</v>
      </c>
      <c r="S6" s="228" t="s">
        <v>103</v>
      </c>
      <c r="T6" s="228" t="s">
        <v>104</v>
      </c>
      <c r="U6" s="362" t="s">
        <v>103</v>
      </c>
    </row>
    <row r="7" spans="1:21" ht="57.95">
      <c r="A7" s="350" t="s">
        <v>269</v>
      </c>
      <c r="B7" s="351" t="s">
        <v>97</v>
      </c>
      <c r="C7" s="365">
        <v>1</v>
      </c>
      <c r="D7" s="365">
        <v>50</v>
      </c>
      <c r="E7" s="351"/>
      <c r="F7" s="351"/>
      <c r="G7" s="351"/>
      <c r="H7" s="351" t="s">
        <v>279</v>
      </c>
      <c r="I7" s="351"/>
      <c r="J7" s="220" t="s">
        <v>280</v>
      </c>
      <c r="K7" s="351" t="s">
        <v>101</v>
      </c>
      <c r="L7" s="351" t="s">
        <v>101</v>
      </c>
      <c r="M7" s="351" t="s">
        <v>100</v>
      </c>
      <c r="N7" s="351" t="s">
        <v>101</v>
      </c>
      <c r="O7" s="351" t="s">
        <v>101</v>
      </c>
      <c r="P7" s="219" t="s">
        <v>485</v>
      </c>
      <c r="Q7" s="228" t="s">
        <v>103</v>
      </c>
      <c r="R7" s="228" t="s">
        <v>484</v>
      </c>
      <c r="S7" s="228" t="s">
        <v>105</v>
      </c>
      <c r="T7" s="228" t="s">
        <v>108</v>
      </c>
      <c r="U7" s="366" t="s">
        <v>105</v>
      </c>
    </row>
    <row r="8" spans="1:21" ht="45" customHeight="1">
      <c r="A8" s="350" t="s">
        <v>4</v>
      </c>
      <c r="B8" s="351" t="s">
        <v>97</v>
      </c>
      <c r="C8" s="365">
        <v>1</v>
      </c>
      <c r="D8" s="365">
        <v>150</v>
      </c>
      <c r="E8" s="351"/>
      <c r="F8" s="351"/>
      <c r="G8" s="351"/>
      <c r="H8" s="351" t="s">
        <v>279</v>
      </c>
      <c r="I8" s="351"/>
      <c r="J8" s="352" t="s">
        <v>280</v>
      </c>
      <c r="K8" s="351" t="s">
        <v>101</v>
      </c>
      <c r="L8" s="351" t="s">
        <v>101</v>
      </c>
      <c r="M8" s="351" t="s">
        <v>100</v>
      </c>
      <c r="N8" s="351" t="s">
        <v>101</v>
      </c>
      <c r="O8" s="351" t="s">
        <v>101</v>
      </c>
      <c r="P8" s="219" t="s">
        <v>795</v>
      </c>
      <c r="Q8" s="228" t="s">
        <v>103</v>
      </c>
      <c r="R8" s="228" t="s">
        <v>103</v>
      </c>
      <c r="S8" s="228" t="s">
        <v>105</v>
      </c>
      <c r="T8" s="228" t="s">
        <v>111</v>
      </c>
      <c r="U8" s="366" t="s">
        <v>105</v>
      </c>
    </row>
    <row r="9" spans="1:21" ht="30" customHeight="1">
      <c r="A9" s="350" t="s">
        <v>68</v>
      </c>
      <c r="B9" s="385" t="s">
        <v>68</v>
      </c>
      <c r="C9" s="351"/>
      <c r="D9" s="351"/>
      <c r="E9" s="351"/>
      <c r="F9" s="351"/>
      <c r="G9" s="351"/>
      <c r="H9" s="351" t="s">
        <v>279</v>
      </c>
      <c r="I9" s="219"/>
      <c r="J9" s="352" t="s">
        <v>280</v>
      </c>
      <c r="K9" s="351" t="s">
        <v>101</v>
      </c>
      <c r="L9" s="351" t="s">
        <v>101</v>
      </c>
      <c r="M9" s="351" t="s">
        <v>100</v>
      </c>
      <c r="N9" s="351" t="s">
        <v>101</v>
      </c>
      <c r="O9" s="351" t="s">
        <v>101</v>
      </c>
      <c r="P9" s="219" t="s">
        <v>796</v>
      </c>
      <c r="Q9" s="228" t="s">
        <v>103</v>
      </c>
      <c r="R9" s="228" t="s">
        <v>105</v>
      </c>
      <c r="S9" s="228" t="s">
        <v>103</v>
      </c>
      <c r="T9" s="228" t="s">
        <v>487</v>
      </c>
      <c r="U9" s="366" t="s">
        <v>105</v>
      </c>
    </row>
    <row r="10" spans="1:21" ht="30" customHeight="1">
      <c r="A10" s="353" t="s">
        <v>18</v>
      </c>
      <c r="B10" s="233" t="s">
        <v>18</v>
      </c>
      <c r="C10" s="354"/>
      <c r="D10" s="354"/>
      <c r="E10" s="354"/>
      <c r="F10" s="354"/>
      <c r="G10" s="354"/>
      <c r="H10" s="354" t="s">
        <v>279</v>
      </c>
      <c r="I10" s="354"/>
      <c r="J10" s="355" t="s">
        <v>582</v>
      </c>
      <c r="K10" s="354" t="s">
        <v>101</v>
      </c>
      <c r="L10" s="354" t="s">
        <v>101</v>
      </c>
      <c r="M10" s="354" t="s">
        <v>100</v>
      </c>
      <c r="N10" s="354" t="s">
        <v>101</v>
      </c>
      <c r="O10" s="354" t="s">
        <v>101</v>
      </c>
      <c r="P10" s="221" t="s">
        <v>797</v>
      </c>
      <c r="Q10" s="367" t="s">
        <v>103</v>
      </c>
      <c r="R10" s="367" t="s">
        <v>105</v>
      </c>
      <c r="S10" s="367" t="s">
        <v>105</v>
      </c>
      <c r="T10" s="367" t="s">
        <v>487</v>
      </c>
      <c r="U10" s="364" t="s">
        <v>103</v>
      </c>
    </row>
    <row r="11" spans="1:21">
      <c r="A11" s="346"/>
      <c r="B11" s="346"/>
      <c r="C11" s="346"/>
      <c r="D11" s="346"/>
      <c r="E11" s="346"/>
      <c r="F11" s="346"/>
      <c r="G11" s="346"/>
      <c r="H11" s="346"/>
      <c r="I11" s="346"/>
      <c r="J11" s="346"/>
      <c r="K11" s="346"/>
      <c r="L11" s="346"/>
      <c r="M11" s="346"/>
      <c r="N11" s="346"/>
      <c r="O11" s="346"/>
      <c r="P11" s="346"/>
    </row>
    <row r="12" spans="1:21">
      <c r="A12" s="932" t="s">
        <v>112</v>
      </c>
      <c r="B12" s="933"/>
      <c r="C12" s="934"/>
      <c r="D12" s="346"/>
      <c r="E12" s="346"/>
      <c r="F12" s="346"/>
      <c r="G12" s="346"/>
      <c r="H12" s="346"/>
      <c r="I12" s="346"/>
      <c r="J12" s="346"/>
      <c r="K12" s="346"/>
      <c r="L12" s="346"/>
      <c r="M12" s="346"/>
      <c r="N12" s="346"/>
      <c r="O12" s="346"/>
    </row>
    <row r="13" spans="1:21">
      <c r="A13" s="356" t="s">
        <v>113</v>
      </c>
      <c r="B13" s="357" t="s">
        <v>4</v>
      </c>
      <c r="C13" s="358" t="s">
        <v>114</v>
      </c>
      <c r="D13" s="346"/>
      <c r="E13" s="346"/>
      <c r="F13" s="346"/>
      <c r="G13" s="346"/>
      <c r="H13" s="346"/>
      <c r="I13" s="346"/>
      <c r="J13" s="346"/>
      <c r="K13" s="346"/>
      <c r="L13" s="346"/>
      <c r="M13" s="346"/>
      <c r="N13" s="346"/>
      <c r="O13" s="346"/>
      <c r="P13" s="346"/>
    </row>
    <row r="14" spans="1:21" ht="39">
      <c r="A14" s="62" t="s">
        <v>282</v>
      </c>
      <c r="B14" s="282" t="s">
        <v>798</v>
      </c>
      <c r="C14" s="359" t="s">
        <v>269</v>
      </c>
      <c r="D14" s="346"/>
      <c r="E14" s="346"/>
      <c r="F14" s="346"/>
      <c r="G14" s="346"/>
      <c r="H14" s="346"/>
      <c r="I14" s="346"/>
      <c r="J14" s="346"/>
      <c r="K14" s="346"/>
      <c r="L14" s="346"/>
      <c r="M14" s="346"/>
      <c r="N14" s="346"/>
      <c r="O14" s="346"/>
      <c r="P14" s="346"/>
    </row>
    <row r="16" spans="1:21" ht="15" customHeight="1">
      <c r="A16" s="935" t="s">
        <v>117</v>
      </c>
      <c r="B16" s="936"/>
      <c r="C16" s="936" t="s">
        <v>4</v>
      </c>
      <c r="D16" s="936"/>
      <c r="E16" s="936"/>
      <c r="F16" s="936"/>
      <c r="G16" s="936" t="s">
        <v>118</v>
      </c>
      <c r="H16" s="936"/>
      <c r="I16" s="936"/>
      <c r="J16" s="936" t="s">
        <v>119</v>
      </c>
      <c r="K16" s="936"/>
      <c r="L16" s="936"/>
      <c r="M16" s="936"/>
      <c r="N16" s="936"/>
      <c r="O16" s="936" t="s">
        <v>120</v>
      </c>
      <c r="P16" s="936"/>
      <c r="Q16" s="936" t="s">
        <v>121</v>
      </c>
      <c r="R16" s="939"/>
    </row>
    <row r="17" spans="1:18">
      <c r="A17" s="937"/>
      <c r="B17" s="938"/>
      <c r="C17" s="938"/>
      <c r="D17" s="938"/>
      <c r="E17" s="938"/>
      <c r="F17" s="938"/>
      <c r="G17" s="528" t="s">
        <v>122</v>
      </c>
      <c r="H17" s="528" t="s">
        <v>123</v>
      </c>
      <c r="I17" s="528" t="s">
        <v>4</v>
      </c>
      <c r="J17" s="528" t="s">
        <v>83</v>
      </c>
      <c r="K17" s="938" t="s">
        <v>4</v>
      </c>
      <c r="L17" s="938"/>
      <c r="M17" s="938"/>
      <c r="N17" s="938"/>
      <c r="O17" s="528" t="s">
        <v>124</v>
      </c>
      <c r="P17" s="528" t="s">
        <v>4</v>
      </c>
      <c r="Q17" s="528" t="s">
        <v>125</v>
      </c>
      <c r="R17" s="529" t="s">
        <v>126</v>
      </c>
    </row>
    <row r="18" spans="1:18" ht="60.75" customHeight="1">
      <c r="A18" s="940" t="s">
        <v>799</v>
      </c>
      <c r="B18" s="778"/>
      <c r="C18" s="778" t="s">
        <v>800</v>
      </c>
      <c r="D18" s="778"/>
      <c r="E18" s="778"/>
      <c r="F18" s="778"/>
      <c r="G18" s="778" t="s">
        <v>801</v>
      </c>
      <c r="H18" s="941" t="str">
        <f>'Objetos de Dominio'!$B$11</f>
        <v>Evento</v>
      </c>
      <c r="I18" s="778" t="s">
        <v>802</v>
      </c>
      <c r="J18" s="778"/>
      <c r="K18" s="778"/>
      <c r="L18" s="778"/>
      <c r="M18" s="778"/>
      <c r="N18" s="778"/>
      <c r="O18" s="315">
        <v>1</v>
      </c>
      <c r="P18" s="316" t="s">
        <v>803</v>
      </c>
      <c r="Q18" s="316" t="s">
        <v>138</v>
      </c>
      <c r="R18" s="416" t="s">
        <v>233</v>
      </c>
    </row>
    <row r="19" spans="1:18" ht="43.5">
      <c r="A19" s="940"/>
      <c r="B19" s="778"/>
      <c r="C19" s="778"/>
      <c r="D19" s="778"/>
      <c r="E19" s="778"/>
      <c r="F19" s="778"/>
      <c r="G19" s="778"/>
      <c r="H19" s="924"/>
      <c r="I19" s="778"/>
      <c r="J19" s="778"/>
      <c r="K19" s="778"/>
      <c r="L19" s="778"/>
      <c r="M19" s="778"/>
      <c r="N19" s="778"/>
      <c r="O19" s="315">
        <v>2</v>
      </c>
      <c r="P19" s="316" t="s">
        <v>804</v>
      </c>
      <c r="Q19" s="316" t="s">
        <v>496</v>
      </c>
      <c r="R19" s="416" t="s">
        <v>230</v>
      </c>
    </row>
    <row r="20" spans="1:18" ht="29.1">
      <c r="A20" s="940"/>
      <c r="B20" s="778"/>
      <c r="C20" s="778"/>
      <c r="D20" s="778"/>
      <c r="E20" s="778"/>
      <c r="F20" s="778"/>
      <c r="G20" s="778"/>
      <c r="H20" s="924"/>
      <c r="I20" s="778"/>
      <c r="J20" s="778"/>
      <c r="K20" s="778"/>
      <c r="L20" s="778"/>
      <c r="M20" s="778"/>
      <c r="N20" s="778"/>
      <c r="O20" s="315">
        <v>3</v>
      </c>
      <c r="P20" s="316" t="s">
        <v>805</v>
      </c>
      <c r="Q20" s="316" t="s">
        <v>806</v>
      </c>
      <c r="R20" s="416" t="s">
        <v>233</v>
      </c>
    </row>
    <row r="21" spans="1:18" ht="43.5">
      <c r="A21" s="940" t="s">
        <v>807</v>
      </c>
      <c r="B21" s="778"/>
      <c r="C21" s="778" t="s">
        <v>808</v>
      </c>
      <c r="D21" s="778"/>
      <c r="E21" s="778"/>
      <c r="F21" s="778"/>
      <c r="G21" s="778" t="s">
        <v>801</v>
      </c>
      <c r="H21" s="924" t="str">
        <f>'Objetos de Dominio'!$B$11</f>
        <v>Evento</v>
      </c>
      <c r="I21" s="778" t="s">
        <v>809</v>
      </c>
      <c r="J21" s="778"/>
      <c r="K21" s="778"/>
      <c r="L21" s="778"/>
      <c r="M21" s="778"/>
      <c r="N21" s="778"/>
      <c r="O21" s="315">
        <v>4</v>
      </c>
      <c r="P21" s="316" t="s">
        <v>810</v>
      </c>
      <c r="Q21" s="316" t="s">
        <v>504</v>
      </c>
      <c r="R21" s="416" t="s">
        <v>240</v>
      </c>
    </row>
    <row r="22" spans="1:18" ht="43.5">
      <c r="A22" s="940"/>
      <c r="B22" s="778"/>
      <c r="C22" s="778"/>
      <c r="D22" s="778"/>
      <c r="E22" s="778"/>
      <c r="F22" s="778"/>
      <c r="G22" s="778"/>
      <c r="H22" s="924"/>
      <c r="I22" s="778"/>
      <c r="J22" s="778"/>
      <c r="K22" s="778"/>
      <c r="L22" s="778"/>
      <c r="M22" s="778"/>
      <c r="N22" s="778"/>
      <c r="O22" s="315">
        <v>5</v>
      </c>
      <c r="P22" s="316" t="s">
        <v>811</v>
      </c>
      <c r="Q22" s="316" t="s">
        <v>812</v>
      </c>
      <c r="R22" s="416" t="s">
        <v>240</v>
      </c>
    </row>
    <row r="23" spans="1:18" ht="46.5" customHeight="1">
      <c r="A23" s="940"/>
      <c r="B23" s="778"/>
      <c r="C23" s="778"/>
      <c r="D23" s="778"/>
      <c r="E23" s="778"/>
      <c r="F23" s="778"/>
      <c r="G23" s="778"/>
      <c r="H23" s="924"/>
      <c r="I23" s="778"/>
      <c r="J23" s="778"/>
      <c r="K23" s="778"/>
      <c r="L23" s="778"/>
      <c r="M23" s="778"/>
      <c r="N23" s="778"/>
      <c r="O23" s="315">
        <v>6</v>
      </c>
      <c r="P23" s="316" t="s">
        <v>813</v>
      </c>
      <c r="Q23" s="316" t="s">
        <v>814</v>
      </c>
      <c r="R23" s="416" t="s">
        <v>240</v>
      </c>
    </row>
    <row r="24" spans="1:18" ht="57.95">
      <c r="A24" s="914" t="s">
        <v>815</v>
      </c>
      <c r="B24" s="915"/>
      <c r="C24" s="915" t="s">
        <v>816</v>
      </c>
      <c r="D24" s="915"/>
      <c r="E24" s="915"/>
      <c r="F24" s="915"/>
      <c r="G24" s="778" t="s">
        <v>817</v>
      </c>
      <c r="H24" s="925" t="s">
        <v>97</v>
      </c>
      <c r="I24" s="915" t="s">
        <v>818</v>
      </c>
      <c r="J24" s="778" t="s">
        <v>142</v>
      </c>
      <c r="K24" s="778" t="s">
        <v>142</v>
      </c>
      <c r="L24" s="778"/>
      <c r="M24" s="778"/>
      <c r="N24" s="778"/>
      <c r="O24" s="315">
        <v>9</v>
      </c>
      <c r="P24" s="316" t="s">
        <v>819</v>
      </c>
      <c r="Q24" s="316" t="s">
        <v>138</v>
      </c>
      <c r="R24" s="416" t="s">
        <v>136</v>
      </c>
    </row>
    <row r="25" spans="1:18" ht="43.5">
      <c r="A25" s="914"/>
      <c r="B25" s="915"/>
      <c r="C25" s="915"/>
      <c r="D25" s="915"/>
      <c r="E25" s="915"/>
      <c r="F25" s="915"/>
      <c r="G25" s="778"/>
      <c r="H25" s="925"/>
      <c r="I25" s="915"/>
      <c r="J25" s="778"/>
      <c r="K25" s="778"/>
      <c r="L25" s="778"/>
      <c r="M25" s="778"/>
      <c r="N25" s="778"/>
      <c r="O25" s="315">
        <v>10</v>
      </c>
      <c r="P25" s="316" t="s">
        <v>811</v>
      </c>
      <c r="Q25" s="316" t="s">
        <v>812</v>
      </c>
      <c r="R25" s="416" t="s">
        <v>136</v>
      </c>
    </row>
    <row r="26" spans="1:18" ht="29.1">
      <c r="A26" s="914"/>
      <c r="B26" s="915"/>
      <c r="C26" s="915"/>
      <c r="D26" s="915"/>
      <c r="E26" s="915"/>
      <c r="F26" s="915"/>
      <c r="G26" s="778"/>
      <c r="H26" s="925"/>
      <c r="I26" s="915"/>
      <c r="J26" s="778"/>
      <c r="K26" s="778"/>
      <c r="L26" s="778"/>
      <c r="M26" s="778"/>
      <c r="N26" s="778"/>
      <c r="O26" s="315">
        <v>11</v>
      </c>
      <c r="P26" s="316" t="s">
        <v>513</v>
      </c>
      <c r="Q26" s="316" t="s">
        <v>514</v>
      </c>
      <c r="R26" s="416" t="s">
        <v>136</v>
      </c>
    </row>
    <row r="27" spans="1:18" ht="58.5" customHeight="1">
      <c r="A27" s="914" t="s">
        <v>820</v>
      </c>
      <c r="B27" s="915"/>
      <c r="C27" s="778" t="s">
        <v>821</v>
      </c>
      <c r="D27" s="778"/>
      <c r="E27" s="778"/>
      <c r="F27" s="778"/>
      <c r="G27" s="316" t="s">
        <v>801</v>
      </c>
      <c r="H27" s="530" t="str">
        <f>'Objetos de Dominio'!$B$11</f>
        <v>Evento</v>
      </c>
      <c r="I27" s="316" t="s">
        <v>822</v>
      </c>
      <c r="J27" s="530" t="s">
        <v>152</v>
      </c>
      <c r="K27" s="778" t="s">
        <v>519</v>
      </c>
      <c r="L27" s="778"/>
      <c r="M27" s="778"/>
      <c r="N27" s="778"/>
      <c r="O27" s="315" t="s">
        <v>142</v>
      </c>
      <c r="P27" s="316" t="s">
        <v>142</v>
      </c>
      <c r="Q27" s="316" t="s">
        <v>142</v>
      </c>
      <c r="R27" s="416" t="s">
        <v>142</v>
      </c>
    </row>
    <row r="28" spans="1:18" ht="57.95">
      <c r="A28" s="914" t="s">
        <v>823</v>
      </c>
      <c r="B28" s="915"/>
      <c r="C28" s="778" t="s">
        <v>824</v>
      </c>
      <c r="D28" s="778"/>
      <c r="E28" s="778"/>
      <c r="F28" s="778"/>
      <c r="G28" s="918" t="s">
        <v>801</v>
      </c>
      <c r="H28" s="921" t="str">
        <f>'Objetos de Dominio'!$B$11</f>
        <v>Evento</v>
      </c>
      <c r="I28" s="778" t="s">
        <v>523</v>
      </c>
      <c r="J28" s="915"/>
      <c r="K28" s="915"/>
      <c r="L28" s="915"/>
      <c r="M28" s="915"/>
      <c r="N28" s="915"/>
      <c r="O28" s="532">
        <v>12</v>
      </c>
      <c r="P28" s="316" t="s">
        <v>825</v>
      </c>
      <c r="Q28" s="531" t="s">
        <v>138</v>
      </c>
      <c r="R28" s="416" t="s">
        <v>136</v>
      </c>
    </row>
    <row r="29" spans="1:18" ht="43.5">
      <c r="A29" s="914"/>
      <c r="B29" s="915"/>
      <c r="C29" s="778"/>
      <c r="D29" s="778"/>
      <c r="E29" s="778"/>
      <c r="F29" s="778"/>
      <c r="G29" s="919"/>
      <c r="H29" s="922"/>
      <c r="I29" s="778"/>
      <c r="J29" s="915"/>
      <c r="K29" s="915"/>
      <c r="L29" s="915"/>
      <c r="M29" s="915"/>
      <c r="N29" s="915"/>
      <c r="O29" s="532">
        <v>13</v>
      </c>
      <c r="P29" s="316" t="s">
        <v>826</v>
      </c>
      <c r="Q29" s="316" t="s">
        <v>812</v>
      </c>
      <c r="R29" s="416" t="s">
        <v>136</v>
      </c>
    </row>
    <row r="30" spans="1:18" ht="29.1">
      <c r="A30" s="916"/>
      <c r="B30" s="917"/>
      <c r="C30" s="907"/>
      <c r="D30" s="907"/>
      <c r="E30" s="907"/>
      <c r="F30" s="907"/>
      <c r="G30" s="920"/>
      <c r="H30" s="923"/>
      <c r="I30" s="907"/>
      <c r="J30" s="917"/>
      <c r="K30" s="917"/>
      <c r="L30" s="917"/>
      <c r="M30" s="917"/>
      <c r="N30" s="917"/>
      <c r="O30" s="534">
        <v>14</v>
      </c>
      <c r="P30" s="328" t="s">
        <v>827</v>
      </c>
      <c r="Q30" s="533" t="s">
        <v>828</v>
      </c>
      <c r="R30" s="417" t="s">
        <v>136</v>
      </c>
    </row>
    <row r="31" spans="1:18">
      <c r="O31" s="2"/>
    </row>
  </sheetData>
  <mergeCells count="41">
    <mergeCell ref="A21:B23"/>
    <mergeCell ref="C21:F23"/>
    <mergeCell ref="A24:B26"/>
    <mergeCell ref="C24:F26"/>
    <mergeCell ref="G24:G26"/>
    <mergeCell ref="G21:G23"/>
    <mergeCell ref="Q16:R16"/>
    <mergeCell ref="K17:N17"/>
    <mergeCell ref="A18:B20"/>
    <mergeCell ref="C18:F20"/>
    <mergeCell ref="G18:G20"/>
    <mergeCell ref="H18:H20"/>
    <mergeCell ref="I18:I20"/>
    <mergeCell ref="J18:J20"/>
    <mergeCell ref="K18:N20"/>
    <mergeCell ref="B2:P2"/>
    <mergeCell ref="B3:P3"/>
    <mergeCell ref="A12:C12"/>
    <mergeCell ref="A16:B17"/>
    <mergeCell ref="C16:F17"/>
    <mergeCell ref="G16:I16"/>
    <mergeCell ref="J16:N16"/>
    <mergeCell ref="O16:P16"/>
    <mergeCell ref="H21:H23"/>
    <mergeCell ref="I21:I23"/>
    <mergeCell ref="J21:J23"/>
    <mergeCell ref="K21:N23"/>
    <mergeCell ref="K24:N26"/>
    <mergeCell ref="H24:H26"/>
    <mergeCell ref="I24:I26"/>
    <mergeCell ref="J24:J26"/>
    <mergeCell ref="A27:B27"/>
    <mergeCell ref="C27:F27"/>
    <mergeCell ref="K27:N27"/>
    <mergeCell ref="A28:B30"/>
    <mergeCell ref="C28:F30"/>
    <mergeCell ref="G28:G30"/>
    <mergeCell ref="H28:H30"/>
    <mergeCell ref="I28:I30"/>
    <mergeCell ref="J28:J30"/>
    <mergeCell ref="K28:N30"/>
  </mergeCells>
  <hyperlinks>
    <hyperlink ref="A1" location="'Objetos de Dominio'!A1" display="&lt;- Volver al inicio" xr:uid="{F6C2A8D6-D482-430A-B90A-C1D3FFF3D2BD}"/>
    <hyperlink ref="A4" location="'Organización - M'!A1" display="Datos simulados" xr:uid="{51D9A88A-73BE-4EDF-8AD5-65CB993D9290}"/>
    <hyperlink ref="C14" location="'Organización - E'!A7" display="Nombre" xr:uid="{9E17D849-D0E2-48D9-AB7E-AE54D69C660E}"/>
    <hyperlink ref="B10" location="'Estados - M'!A2" display="Estado" xr:uid="{BF54C468-E70F-44E7-A417-3C077237FA1C}"/>
    <hyperlink ref="B9" location="'Tipo Organización - M'!A2" display="Tipo Organización" xr:uid="{AD554256-B567-4D5A-A688-6FE3ABDB9DA9}"/>
    <hyperlink ref="H18" location="'Escritor - E'!A1" display="='Objetos de Dominio'!$B$2" xr:uid="{E8473BAA-5B06-4806-A1AF-CCC38E6C0AC9}"/>
    <hyperlink ref="H18:H20" location="'Objetos de Dominio'!B11" display="='Objetos de Dominio'!$B$19" xr:uid="{F63039F6-8D3A-47CC-80D3-5358F6C0F2D9}"/>
    <hyperlink ref="J27" location="'Administrador Estructura - E'!A1" display="Administrador Estructura[]_x000a__x000a_" xr:uid="{5CC7A513-63FF-4A8E-A031-4E3F7A6ADB57}"/>
    <hyperlink ref="Q5" location="'Organización - E'!A18" display="=A17" xr:uid="{4B77E751-6202-4A48-A164-C58C96104852}"/>
    <hyperlink ref="R5" location="'Organización - E'!A21" display="=A21" xr:uid="{DCAC71DE-6B51-4BC4-B19B-57C36EEB79CE}"/>
    <hyperlink ref="S5" location="'Organización - E'!A24" display="=A24" xr:uid="{B9DB9146-6E46-4F67-9CCC-8CA38334BC00}"/>
    <hyperlink ref="T5" location="'Organización - E'!A27" display="=A27" xr:uid="{C3465D94-B143-49B1-8C23-DEB917884D64}"/>
    <hyperlink ref="U5" location="'Organización - E'!A28" display="=A28" xr:uid="{DE40C971-FBAA-4D83-9C40-B164083DB0CB}"/>
    <hyperlink ref="H21" location="'Escritor - E'!A1" display="='Objetos de Dominio'!$B$2" xr:uid="{28D70522-C476-433E-8E81-BD45F50E80AD}"/>
    <hyperlink ref="H21:H23" location="'Objetos de Dominio'!B11" display="='Objetos de Dominio'!$B$19" xr:uid="{F8AD4649-1593-43DD-B5B5-5D44C52DC5A4}"/>
    <hyperlink ref="H27:H29" location="'Escritor - E'!A1" display="='Objetos de Dominio'!$B$2" xr:uid="{E40D95DD-8ACF-4DCC-B515-3CAC36330235}"/>
    <hyperlink ref="H27" location="'Objetos de Dominio'!B11" display="='Objetos de Dominio'!$B$19" xr:uid="{EF19A270-B992-4336-9367-5017263A9426}"/>
    <hyperlink ref="H28" location="'Escritor - E'!A1" display="='Objetos de Dominio'!$B$2" xr:uid="{D3665C47-ABAE-4C38-81D0-204A389BFA57}"/>
    <hyperlink ref="H28:H30" location="'Objetos de Dominio'!B11" display="='Objetos de Dominio'!$B$19" xr:uid="{285B4567-1A92-4F7A-BCC6-5813EE04834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550F5-BA5D-4084-823B-DD7D03477ECE}">
  <sheetPr>
    <tabColor rgb="FFD9E1F2"/>
  </sheetPr>
  <dimension ref="A1:E9"/>
  <sheetViews>
    <sheetView workbookViewId="0">
      <selection activeCell="K11" sqref="K11"/>
    </sheetView>
  </sheetViews>
  <sheetFormatPr defaultColWidth="9.140625" defaultRowHeight="14.45"/>
  <cols>
    <col min="1" max="1" width="20.7109375" style="7" customWidth="1"/>
    <col min="2" max="3" width="30.7109375" style="7" customWidth="1"/>
    <col min="4" max="4" width="18.28515625" style="7" bestFit="1" customWidth="1"/>
    <col min="5" max="5" width="54" style="7" bestFit="1" customWidth="1"/>
    <col min="6" max="16384" width="9.140625" style="7"/>
  </cols>
  <sheetData>
    <row r="1" spans="1:5">
      <c r="A1" s="163" t="s">
        <v>72</v>
      </c>
      <c r="B1" s="672" t="s">
        <v>199</v>
      </c>
    </row>
    <row r="2" spans="1:5">
      <c r="A2" s="89" t="s">
        <v>74</v>
      </c>
      <c r="B2" s="90" t="s">
        <v>34</v>
      </c>
      <c r="C2" s="90" t="s">
        <v>8</v>
      </c>
      <c r="D2" s="90" t="s">
        <v>75</v>
      </c>
      <c r="E2" s="177" t="s">
        <v>165</v>
      </c>
    </row>
    <row r="3" spans="1:5">
      <c r="A3" s="675">
        <v>1</v>
      </c>
      <c r="B3" s="159" t="str">
        <f>'Organización - M'!$F$3</f>
        <v>Universidad Católica de Oriente</v>
      </c>
      <c r="C3" s="158" t="s">
        <v>829</v>
      </c>
      <c r="D3" s="321" t="str">
        <f>IF(AND('Administrador Organización - M'!E3 = "Activo", 'Organización - M'!E3 = "Activo"), "Activo", "Inactivo")</f>
        <v>Activo</v>
      </c>
      <c r="E3" s="250" t="str">
        <f>_xlfn.CONCAT(B3," ",C3)</f>
        <v>Universidad Católica de Oriente Wilder.Sánchez6789 AdmO</v>
      </c>
    </row>
    <row r="4" spans="1:5">
      <c r="A4" s="674">
        <v>2</v>
      </c>
      <c r="B4" s="162" t="str">
        <f>'Organización - M'!$F$3</f>
        <v>Universidad Católica de Oriente</v>
      </c>
      <c r="C4" s="161" t="s">
        <v>830</v>
      </c>
      <c r="D4" s="448" t="str">
        <f>IF(AND('Administrador Organización - M'!E4 = "Activo", 'Organización - M'!E3 = "Activo"), "Activo", "Inactivo")</f>
        <v>Activo</v>
      </c>
      <c r="E4" s="251" t="str">
        <f>_xlfn.CONCAT(B4," ",C4)</f>
        <v>Universidad Católica de Oriente Elkin.Narvaéz2222 AdmO</v>
      </c>
    </row>
    <row r="5" spans="1:5">
      <c r="A5" s="14"/>
      <c r="B5" s="63"/>
      <c r="C5" s="163"/>
      <c r="D5" s="163"/>
    </row>
    <row r="6" spans="1:5">
      <c r="A6" s="14"/>
      <c r="B6" s="63"/>
      <c r="C6" s="163"/>
      <c r="D6" s="163"/>
    </row>
    <row r="7" spans="1:5">
      <c r="A7" s="14"/>
      <c r="B7" s="63"/>
      <c r="C7" s="163"/>
      <c r="D7" s="163"/>
    </row>
    <row r="8" spans="1:5">
      <c r="A8" s="14"/>
      <c r="B8" s="63"/>
      <c r="C8" s="163"/>
      <c r="D8" s="163"/>
    </row>
    <row r="9" spans="1:5">
      <c r="A9" s="14"/>
      <c r="B9" s="63"/>
      <c r="C9" s="163"/>
      <c r="D9" s="163"/>
    </row>
  </sheetData>
  <hyperlinks>
    <hyperlink ref="A1" location="'Objetos de Dominio'!A1" display="&lt;- Volver al inicio" xr:uid="{70AC8129-FF9A-4F70-945F-58A61990FCDF}"/>
    <hyperlink ref="C3" location="'Administrador Organización - M'!A3" display="Wilder.Sánchez6789 AdmO" xr:uid="{CBF34B55-2658-4492-A96A-54386C62459A}"/>
    <hyperlink ref="C4" location="'Administrador Organización - M'!A4" display="Elkin.Narvaéz2222 AdmO" xr:uid="{5D041645-A323-46D3-99CF-2E0C44E9480A}"/>
    <hyperlink ref="B3" location="'Organización - M'!A3" display="='Organización - M'!$F$3" xr:uid="{E0759D46-0359-49E8-9E89-80FFCAFD5266}"/>
    <hyperlink ref="B4" location="'Organización - M'!A3" display="='Organización - M'!$F$3" xr:uid="{4862B415-0373-4751-B179-5C8795F3E7C9}"/>
    <hyperlink ref="B1" location="'Organización Admin Org - E'!A4" display="Modelo enriquecido" xr:uid="{83E120D0-0CE7-4C5C-A7A9-EC6E58E6998B}"/>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E2B07-DF1F-466D-AD96-D9D88960DE4A}">
  <sheetPr>
    <tabColor rgb="FFD9E1F2"/>
  </sheetPr>
  <dimension ref="A1:U23"/>
  <sheetViews>
    <sheetView workbookViewId="0">
      <selection activeCell="B5" sqref="B5"/>
    </sheetView>
  </sheetViews>
  <sheetFormatPr defaultColWidth="8.7109375" defaultRowHeight="14.45"/>
  <cols>
    <col min="1" max="1" width="22.5703125" bestFit="1" customWidth="1"/>
    <col min="2" max="2" width="33.5703125" customWidth="1"/>
    <col min="3" max="4" width="25.85546875" bestFit="1" customWidth="1"/>
    <col min="5" max="5" width="8.140625" bestFit="1" customWidth="1"/>
    <col min="6" max="6" width="11" bestFit="1" customWidth="1"/>
    <col min="7" max="7" width="19" customWidth="1"/>
    <col min="8" max="8" width="43.5703125" customWidth="1"/>
    <col min="9" max="9" width="48.7109375" customWidth="1"/>
    <col min="10" max="10" width="46" customWidth="1"/>
    <col min="11" max="11" width="14.42578125" bestFit="1" customWidth="1"/>
    <col min="12" max="12" width="10.42578125" bestFit="1" customWidth="1"/>
    <col min="13" max="13" width="11.5703125" bestFit="1" customWidth="1"/>
    <col min="14" max="14" width="9.28515625" bestFit="1" customWidth="1"/>
    <col min="15" max="15" width="18.42578125" bestFit="1" customWidth="1"/>
    <col min="16" max="16" width="54.140625" customWidth="1"/>
    <col min="17" max="17" width="52.140625" customWidth="1"/>
    <col min="18" max="18" width="46.42578125" customWidth="1"/>
    <col min="19" max="19" width="45.85546875" bestFit="1" customWidth="1"/>
    <col min="20" max="20" width="24.85546875" customWidth="1"/>
  </cols>
  <sheetData>
    <row r="1" spans="1:20">
      <c r="A1" s="8" t="s">
        <v>72</v>
      </c>
    </row>
    <row r="2" spans="1:20">
      <c r="A2" s="23" t="s">
        <v>79</v>
      </c>
      <c r="B2" s="1047" t="str">
        <f>'Objetos de Dominio'!$B$17</f>
        <v>Administrador Organización Encargado</v>
      </c>
      <c r="C2" s="1048"/>
      <c r="D2" s="1048"/>
      <c r="E2" s="1048"/>
      <c r="F2" s="1048"/>
      <c r="G2" s="1048"/>
      <c r="H2" s="1048"/>
      <c r="I2" s="1048"/>
      <c r="J2" s="1048"/>
      <c r="K2" s="1048"/>
      <c r="L2" s="1048"/>
      <c r="M2" s="1048"/>
      <c r="N2" s="1048"/>
      <c r="O2" s="1048"/>
      <c r="P2" s="1048"/>
    </row>
    <row r="3" spans="1:20" ht="15" customHeight="1">
      <c r="A3" s="23" t="s">
        <v>80</v>
      </c>
      <c r="B3" s="838" t="str">
        <f>'Objetos de Dominio'!$E$17</f>
        <v>Objeto de dominio que está encargado de agrupar todos los administradores que pueden estar asociados a una misma organización</v>
      </c>
      <c r="C3" s="839"/>
      <c r="D3" s="839"/>
      <c r="E3" s="839"/>
      <c r="F3" s="839"/>
      <c r="G3" s="839"/>
      <c r="H3" s="839"/>
      <c r="I3" s="839"/>
      <c r="J3" s="839"/>
      <c r="K3" s="839"/>
      <c r="L3" s="839"/>
      <c r="M3" s="839"/>
      <c r="N3" s="839"/>
      <c r="O3" s="839"/>
      <c r="P3" s="839"/>
    </row>
    <row r="4" spans="1:20">
      <c r="A4" s="1" t="s">
        <v>81</v>
      </c>
      <c r="B4" s="4"/>
      <c r="C4" s="4"/>
      <c r="D4" s="4"/>
      <c r="E4" s="4"/>
      <c r="F4" s="4"/>
      <c r="G4" s="4"/>
      <c r="H4" s="4"/>
      <c r="I4" s="4"/>
      <c r="J4" s="4"/>
      <c r="K4" s="4"/>
      <c r="L4" s="4"/>
      <c r="M4" s="4"/>
      <c r="N4" s="4"/>
      <c r="O4" s="4"/>
      <c r="P4" s="4"/>
    </row>
    <row r="5" spans="1:20">
      <c r="A5" s="432" t="s">
        <v>82</v>
      </c>
      <c r="B5" s="72" t="s">
        <v>83</v>
      </c>
      <c r="C5" s="73" t="s">
        <v>84</v>
      </c>
      <c r="D5" s="73" t="s">
        <v>85</v>
      </c>
      <c r="E5" s="73" t="s">
        <v>86</v>
      </c>
      <c r="F5" s="73" t="s">
        <v>87</v>
      </c>
      <c r="G5" s="73" t="s">
        <v>88</v>
      </c>
      <c r="H5" s="73" t="s">
        <v>89</v>
      </c>
      <c r="I5" s="73" t="s">
        <v>90</v>
      </c>
      <c r="J5" s="73" t="s">
        <v>91</v>
      </c>
      <c r="K5" s="73" t="s">
        <v>92</v>
      </c>
      <c r="L5" s="73" t="s">
        <v>93</v>
      </c>
      <c r="M5" s="73" t="s">
        <v>94</v>
      </c>
      <c r="N5" s="73" t="s">
        <v>95</v>
      </c>
      <c r="O5" s="73" t="s">
        <v>96</v>
      </c>
      <c r="P5" s="325" t="s">
        <v>4</v>
      </c>
      <c r="Q5" s="405" t="str">
        <f>A16</f>
        <v>Asignar Organización</v>
      </c>
      <c r="R5" s="405" t="str">
        <f>A19</f>
        <v xml:space="preserve">Consultar </v>
      </c>
      <c r="S5" s="411" t="str">
        <f>A20</f>
        <v>Eliminar</v>
      </c>
      <c r="T5" s="411" t="str">
        <f>A23</f>
        <v>ObtenerEstadoReal</v>
      </c>
    </row>
    <row r="6" spans="1:20" ht="26.45">
      <c r="A6" s="433" t="s">
        <v>74</v>
      </c>
      <c r="B6" s="299" t="s">
        <v>209</v>
      </c>
      <c r="C6" s="428">
        <v>36</v>
      </c>
      <c r="D6" s="39">
        <v>36</v>
      </c>
      <c r="E6" s="39"/>
      <c r="F6" s="39"/>
      <c r="G6" s="39"/>
      <c r="H6" s="39" t="s">
        <v>98</v>
      </c>
      <c r="I6" s="39"/>
      <c r="J6" s="429" t="s">
        <v>166</v>
      </c>
      <c r="K6" s="39" t="s">
        <v>100</v>
      </c>
      <c r="L6" s="39" t="s">
        <v>101</v>
      </c>
      <c r="M6" s="39" t="s">
        <v>100</v>
      </c>
      <c r="N6" s="39" t="s">
        <v>101</v>
      </c>
      <c r="O6" s="39" t="s">
        <v>100</v>
      </c>
      <c r="P6" s="430" t="s">
        <v>831</v>
      </c>
      <c r="Q6" s="371" t="s">
        <v>103</v>
      </c>
      <c r="R6" s="371" t="s">
        <v>278</v>
      </c>
      <c r="S6" s="372" t="s">
        <v>103</v>
      </c>
      <c r="T6" s="372" t="s">
        <v>105</v>
      </c>
    </row>
    <row r="7" spans="1:20" ht="29.25" customHeight="1">
      <c r="A7" s="433" t="s">
        <v>486</v>
      </c>
      <c r="B7" s="418" t="s">
        <v>34</v>
      </c>
      <c r="C7" s="428"/>
      <c r="D7" s="39"/>
      <c r="E7" s="39"/>
      <c r="F7" s="39"/>
      <c r="G7" s="39"/>
      <c r="H7" s="39"/>
      <c r="I7" s="39"/>
      <c r="J7" s="429"/>
      <c r="K7" s="39" t="s">
        <v>101</v>
      </c>
      <c r="L7" s="39" t="s">
        <v>101</v>
      </c>
      <c r="M7" s="39" t="s">
        <v>100</v>
      </c>
      <c r="N7" s="39" t="s">
        <v>101</v>
      </c>
      <c r="O7" s="39" t="s">
        <v>101</v>
      </c>
      <c r="P7" s="338" t="s">
        <v>832</v>
      </c>
      <c r="Q7" s="371" t="s">
        <v>103</v>
      </c>
      <c r="R7" s="371" t="s">
        <v>213</v>
      </c>
      <c r="S7" s="372" t="s">
        <v>105</v>
      </c>
      <c r="T7" s="372" t="s">
        <v>105</v>
      </c>
    </row>
    <row r="8" spans="1:20" ht="29.1">
      <c r="A8" s="434" t="s">
        <v>8</v>
      </c>
      <c r="B8" s="419" t="s">
        <v>8</v>
      </c>
      <c r="C8" s="431"/>
      <c r="D8" s="301"/>
      <c r="E8" s="301"/>
      <c r="F8" s="301"/>
      <c r="G8" s="301"/>
      <c r="H8" s="301"/>
      <c r="I8" s="301"/>
      <c r="J8" s="302"/>
      <c r="K8" s="301" t="s">
        <v>101</v>
      </c>
      <c r="L8" s="301" t="s">
        <v>101</v>
      </c>
      <c r="M8" s="301" t="s">
        <v>100</v>
      </c>
      <c r="N8" s="301" t="s">
        <v>101</v>
      </c>
      <c r="O8" s="301" t="s">
        <v>101</v>
      </c>
      <c r="P8" s="339" t="s">
        <v>833</v>
      </c>
      <c r="Q8" s="373" t="s">
        <v>103</v>
      </c>
      <c r="R8" s="373" t="s">
        <v>834</v>
      </c>
      <c r="S8" s="374" t="s">
        <v>105</v>
      </c>
      <c r="T8" s="374" t="s">
        <v>105</v>
      </c>
    </row>
    <row r="9" spans="1:20">
      <c r="A9" s="4"/>
      <c r="B9" s="4"/>
      <c r="C9" s="4"/>
      <c r="D9" s="4"/>
      <c r="E9" s="4"/>
      <c r="F9" s="4"/>
      <c r="G9" s="4"/>
      <c r="H9" s="4"/>
      <c r="I9" s="4"/>
      <c r="J9" s="4"/>
      <c r="K9" s="4"/>
      <c r="L9" s="4"/>
      <c r="M9" s="4"/>
      <c r="N9" s="4"/>
      <c r="O9" s="4"/>
      <c r="P9" s="4"/>
    </row>
    <row r="10" spans="1:20">
      <c r="A10" s="943" t="s">
        <v>112</v>
      </c>
      <c r="B10" s="944"/>
      <c r="C10" s="944"/>
      <c r="D10" s="945"/>
      <c r="E10" s="4"/>
      <c r="F10" s="4"/>
      <c r="G10" s="4"/>
      <c r="H10" s="4"/>
      <c r="I10" s="4"/>
      <c r="J10" s="4"/>
      <c r="K10" s="4"/>
      <c r="L10" s="4"/>
      <c r="M10" s="4"/>
      <c r="N10" s="4"/>
      <c r="O10" s="4"/>
      <c r="P10" s="4"/>
    </row>
    <row r="11" spans="1:20">
      <c r="A11" s="77" t="s">
        <v>113</v>
      </c>
      <c r="B11" s="423" t="s">
        <v>4</v>
      </c>
      <c r="C11" s="786" t="s">
        <v>114</v>
      </c>
      <c r="D11" s="787"/>
      <c r="E11" s="4"/>
      <c r="F11" s="4"/>
      <c r="G11" s="4"/>
      <c r="H11" s="4"/>
      <c r="I11" s="4"/>
      <c r="J11" s="4"/>
      <c r="K11" s="4"/>
      <c r="L11" s="4"/>
      <c r="M11" s="4"/>
      <c r="N11" s="4"/>
      <c r="O11" s="4"/>
      <c r="P11" s="4"/>
    </row>
    <row r="12" spans="1:20" ht="111" customHeight="1">
      <c r="A12" s="424" t="s">
        <v>8</v>
      </c>
      <c r="B12" s="425" t="s">
        <v>835</v>
      </c>
      <c r="C12" s="426" t="s">
        <v>8</v>
      </c>
      <c r="D12" s="427" t="s">
        <v>34</v>
      </c>
      <c r="E12" s="4"/>
      <c r="F12" s="4"/>
      <c r="G12" s="4"/>
      <c r="H12" s="4"/>
      <c r="I12" s="4"/>
      <c r="J12" s="4"/>
      <c r="K12" s="4"/>
      <c r="L12" s="4"/>
      <c r="M12" s="4"/>
      <c r="N12" s="4"/>
      <c r="O12" s="4"/>
      <c r="P12" s="4"/>
    </row>
    <row r="14" spans="1:20" ht="15" customHeight="1">
      <c r="A14" s="894" t="s">
        <v>117</v>
      </c>
      <c r="B14" s="895"/>
      <c r="C14" s="895" t="s">
        <v>4</v>
      </c>
      <c r="D14" s="895"/>
      <c r="E14" s="895"/>
      <c r="F14" s="895"/>
      <c r="G14" s="895" t="s">
        <v>118</v>
      </c>
      <c r="H14" s="895"/>
      <c r="I14" s="895"/>
      <c r="J14" s="895" t="s">
        <v>119</v>
      </c>
      <c r="K14" s="895"/>
      <c r="L14" s="895"/>
      <c r="M14" s="895"/>
      <c r="N14" s="895"/>
      <c r="O14" s="895" t="s">
        <v>120</v>
      </c>
      <c r="P14" s="895"/>
      <c r="Q14" s="895" t="s">
        <v>121</v>
      </c>
      <c r="R14" s="898"/>
    </row>
    <row r="15" spans="1:20" ht="15" customHeight="1">
      <c r="A15" s="896"/>
      <c r="B15" s="897"/>
      <c r="C15" s="897"/>
      <c r="D15" s="897"/>
      <c r="E15" s="897"/>
      <c r="F15" s="897"/>
      <c r="G15" s="403" t="s">
        <v>122</v>
      </c>
      <c r="H15" s="403" t="s">
        <v>123</v>
      </c>
      <c r="I15" s="403" t="s">
        <v>4</v>
      </c>
      <c r="J15" s="403" t="s">
        <v>83</v>
      </c>
      <c r="K15" s="897" t="s">
        <v>4</v>
      </c>
      <c r="L15" s="897"/>
      <c r="M15" s="897"/>
      <c r="N15" s="897"/>
      <c r="O15" s="403" t="s">
        <v>124</v>
      </c>
      <c r="P15" s="403" t="s">
        <v>4</v>
      </c>
      <c r="Q15" s="403" t="s">
        <v>125</v>
      </c>
      <c r="R15" s="404" t="s">
        <v>126</v>
      </c>
    </row>
    <row r="16" spans="1:20" ht="45.75" customHeight="1">
      <c r="A16" s="946" t="s">
        <v>836</v>
      </c>
      <c r="B16" s="949"/>
      <c r="C16" s="947" t="s">
        <v>837</v>
      </c>
      <c r="D16" s="947"/>
      <c r="E16" s="947"/>
      <c r="F16" s="947"/>
      <c r="G16" s="947" t="s">
        <v>838</v>
      </c>
      <c r="H16" s="950" t="s">
        <v>839</v>
      </c>
      <c r="I16" s="947" t="s">
        <v>840</v>
      </c>
      <c r="J16" s="947"/>
      <c r="K16" s="947"/>
      <c r="L16" s="947"/>
      <c r="M16" s="947"/>
      <c r="N16" s="947"/>
      <c r="O16" s="524">
        <v>1</v>
      </c>
      <c r="P16" s="524" t="s">
        <v>544</v>
      </c>
      <c r="Q16" s="524" t="s">
        <v>545</v>
      </c>
      <c r="R16" s="525" t="s">
        <v>230</v>
      </c>
    </row>
    <row r="17" spans="1:21" ht="43.5">
      <c r="A17" s="946"/>
      <c r="B17" s="949"/>
      <c r="C17" s="947"/>
      <c r="D17" s="947"/>
      <c r="E17" s="947"/>
      <c r="F17" s="947"/>
      <c r="G17" s="947"/>
      <c r="H17" s="950"/>
      <c r="I17" s="947"/>
      <c r="J17" s="947"/>
      <c r="K17" s="947"/>
      <c r="L17" s="947"/>
      <c r="M17" s="947"/>
      <c r="N17" s="947"/>
      <c r="O17" s="524">
        <v>2</v>
      </c>
      <c r="P17" s="524" t="s">
        <v>841</v>
      </c>
      <c r="Q17" s="524" t="s">
        <v>842</v>
      </c>
      <c r="R17" s="525" t="s">
        <v>233</v>
      </c>
    </row>
    <row r="18" spans="1:21" ht="43.5">
      <c r="A18" s="946"/>
      <c r="B18" s="949"/>
      <c r="C18" s="947"/>
      <c r="D18" s="947"/>
      <c r="E18" s="947"/>
      <c r="F18" s="947"/>
      <c r="G18" s="947"/>
      <c r="H18" s="950"/>
      <c r="I18" s="947"/>
      <c r="J18" s="947"/>
      <c r="K18" s="947"/>
      <c r="L18" s="947"/>
      <c r="M18" s="947"/>
      <c r="N18" s="947"/>
      <c r="O18" s="524">
        <v>3</v>
      </c>
      <c r="P18" s="524" t="s">
        <v>843</v>
      </c>
      <c r="Q18" s="524" t="s">
        <v>138</v>
      </c>
      <c r="R18" s="525" t="s">
        <v>233</v>
      </c>
    </row>
    <row r="19" spans="1:21" ht="43.5">
      <c r="A19" s="946" t="s">
        <v>515</v>
      </c>
      <c r="B19" s="748"/>
      <c r="C19" s="947" t="s">
        <v>844</v>
      </c>
      <c r="D19" s="947"/>
      <c r="E19" s="947"/>
      <c r="F19" s="947"/>
      <c r="G19" s="524" t="s">
        <v>838</v>
      </c>
      <c r="H19" s="385" t="s">
        <v>839</v>
      </c>
      <c r="I19" s="524" t="s">
        <v>845</v>
      </c>
      <c r="J19" s="385" t="s">
        <v>846</v>
      </c>
      <c r="K19" s="947" t="s">
        <v>847</v>
      </c>
      <c r="L19" s="947"/>
      <c r="M19" s="947"/>
      <c r="N19" s="947"/>
      <c r="O19" s="524" t="s">
        <v>142</v>
      </c>
      <c r="P19" s="524" t="s">
        <v>142</v>
      </c>
      <c r="Q19" s="524" t="s">
        <v>142</v>
      </c>
      <c r="R19" s="525" t="s">
        <v>142</v>
      </c>
    </row>
    <row r="20" spans="1:21" ht="46.5" customHeight="1">
      <c r="A20" s="951" t="s">
        <v>710</v>
      </c>
      <c r="B20" s="952"/>
      <c r="C20" s="948" t="s">
        <v>848</v>
      </c>
      <c r="D20" s="948"/>
      <c r="E20" s="948"/>
      <c r="F20" s="948"/>
      <c r="G20" s="953" t="s">
        <v>849</v>
      </c>
      <c r="H20" s="948" t="s">
        <v>97</v>
      </c>
      <c r="I20" s="948" t="s">
        <v>850</v>
      </c>
      <c r="J20" s="948"/>
      <c r="K20" s="948"/>
      <c r="L20" s="948"/>
      <c r="M20" s="948"/>
      <c r="N20" s="948"/>
      <c r="O20" s="526">
        <v>4</v>
      </c>
      <c r="P20" s="526" t="s">
        <v>851</v>
      </c>
      <c r="Q20" s="526" t="s">
        <v>138</v>
      </c>
      <c r="R20" s="525" t="s">
        <v>136</v>
      </c>
    </row>
    <row r="21" spans="1:21" ht="43.5">
      <c r="A21" s="951"/>
      <c r="B21" s="952"/>
      <c r="C21" s="948"/>
      <c r="D21" s="948"/>
      <c r="E21" s="948"/>
      <c r="F21" s="948"/>
      <c r="G21" s="953"/>
      <c r="H21" s="948"/>
      <c r="I21" s="948"/>
      <c r="J21" s="948"/>
      <c r="K21" s="948"/>
      <c r="L21" s="948"/>
      <c r="M21" s="948"/>
      <c r="N21" s="948"/>
      <c r="O21" s="526">
        <v>5</v>
      </c>
      <c r="P21" s="526" t="s">
        <v>852</v>
      </c>
      <c r="Q21" s="526" t="s">
        <v>853</v>
      </c>
      <c r="R21" s="525" t="s">
        <v>136</v>
      </c>
    </row>
    <row r="22" spans="1:21" ht="57.95">
      <c r="A22" s="951"/>
      <c r="B22" s="952"/>
      <c r="C22" s="948"/>
      <c r="D22" s="948"/>
      <c r="E22" s="948"/>
      <c r="F22" s="948"/>
      <c r="G22" s="953"/>
      <c r="H22" s="948"/>
      <c r="I22" s="948"/>
      <c r="J22" s="948"/>
      <c r="K22" s="948"/>
      <c r="L22" s="948"/>
      <c r="M22" s="948"/>
      <c r="N22" s="948"/>
      <c r="O22" s="526">
        <v>6</v>
      </c>
      <c r="P22" s="526" t="s">
        <v>854</v>
      </c>
      <c r="Q22" s="526" t="s">
        <v>855</v>
      </c>
      <c r="R22" s="525" t="s">
        <v>136</v>
      </c>
    </row>
    <row r="23" spans="1:21" ht="72" customHeight="1">
      <c r="A23" s="942" t="s">
        <v>196</v>
      </c>
      <c r="B23" s="893"/>
      <c r="C23" s="820" t="s">
        <v>856</v>
      </c>
      <c r="D23" s="820"/>
      <c r="E23" s="820"/>
      <c r="F23" s="820"/>
      <c r="G23" s="367"/>
      <c r="H23" s="485"/>
      <c r="I23" s="367"/>
      <c r="J23" s="485" t="s">
        <v>18</v>
      </c>
      <c r="K23" s="820" t="s">
        <v>857</v>
      </c>
      <c r="L23" s="820"/>
      <c r="M23" s="820"/>
      <c r="N23" s="820"/>
      <c r="O23" s="367" t="s">
        <v>142</v>
      </c>
      <c r="P23" s="367" t="s">
        <v>142</v>
      </c>
      <c r="Q23" s="367" t="s">
        <v>142</v>
      </c>
      <c r="R23" s="364" t="s">
        <v>142</v>
      </c>
      <c r="S23" s="527"/>
      <c r="T23" s="12"/>
      <c r="U23" s="12"/>
    </row>
  </sheetData>
  <mergeCells count="31">
    <mergeCell ref="K20:N22"/>
    <mergeCell ref="Q14:R14"/>
    <mergeCell ref="K15:N15"/>
    <mergeCell ref="A16:B18"/>
    <mergeCell ref="C16:F18"/>
    <mergeCell ref="G16:G18"/>
    <mergeCell ref="H16:H18"/>
    <mergeCell ref="I16:I18"/>
    <mergeCell ref="J16:J18"/>
    <mergeCell ref="K16:N18"/>
    <mergeCell ref="A20:B22"/>
    <mergeCell ref="G20:G22"/>
    <mergeCell ref="H20:H22"/>
    <mergeCell ref="I20:I22"/>
    <mergeCell ref="J20:J22"/>
    <mergeCell ref="A23:B23"/>
    <mergeCell ref="C23:F23"/>
    <mergeCell ref="K23:N23"/>
    <mergeCell ref="B2:P2"/>
    <mergeCell ref="B3:P3"/>
    <mergeCell ref="A14:B15"/>
    <mergeCell ref="C14:F15"/>
    <mergeCell ref="G14:I14"/>
    <mergeCell ref="J14:N14"/>
    <mergeCell ref="O14:P14"/>
    <mergeCell ref="C11:D11"/>
    <mergeCell ref="A10:D10"/>
    <mergeCell ref="A19:B19"/>
    <mergeCell ref="C19:F19"/>
    <mergeCell ref="K19:N19"/>
    <mergeCell ref="C20:F22"/>
  </mergeCells>
  <hyperlinks>
    <hyperlink ref="A1" location="'Objetos de Dominio'!A1" display="&lt;- Volver al inicio" xr:uid="{895C8F3A-A7C9-4735-85CB-A60335FEB497}"/>
    <hyperlink ref="A4" location="'Organización Admin Org - M'!B1" display="Datos simulados" xr:uid="{9B5091E0-39D2-430A-9C1E-ED03ADFA19FA}"/>
    <hyperlink ref="C12" location="'Administrador Organización - M'!A1" display="Administrador Organización" xr:uid="{040D6011-E686-4BEF-922A-F7E0DEB03957}"/>
    <hyperlink ref="B7" location="'Organización - m'!A1" display="Organización" xr:uid="{C566715C-13FA-420C-A65A-1CDD9C194146}"/>
    <hyperlink ref="B8" location="'Administrador Organización - e'!A1" display="Administrador Organización" xr:uid="{059C705C-AA0A-47F7-AA6A-47C80646A40A}"/>
    <hyperlink ref="J19" location="'objetos de dominio'!B20" display="Organización Administrador Organización[]" xr:uid="{BEADACB1-203B-41DA-9C92-EF4843141BF1}"/>
    <hyperlink ref="D12" location="'Organización - M'!A1" display="Organización" xr:uid="{C97AF7FE-858F-4D7D-957C-513B7F4C8AE4}"/>
    <hyperlink ref="Q5" location="'Organización Admin Org - E'!A16" display="=A16" xr:uid="{B1DC847C-CE97-48CF-9870-BFA3CECA1230}"/>
    <hyperlink ref="R5" location="'Organización Admin Org - E'!A19" display="=A19" xr:uid="{6A519D21-4381-4CAB-8D08-AF1C5D2FF8EF}"/>
    <hyperlink ref="S5" location="'Organización Admin Org - E'!A20" display="=A20" xr:uid="{E202CA05-9284-4E2C-9C05-32A098468A10}"/>
    <hyperlink ref="H19" location="'Objetos de Dominio'!B18" display="Organizacion Administrador Organizacion" xr:uid="{F33C694F-79C2-414B-A2D1-BD342A9458CE}"/>
    <hyperlink ref="J23" location="'estados - E'!A1" display="Estado" xr:uid="{21C4126F-2028-4369-A7FA-2CDBE3E294D2}"/>
    <hyperlink ref="T5" location="'Organización Admin Org - E'!A23" display="=A23" xr:uid="{9315E4A8-61F4-467C-BEB8-7A686215A18C}"/>
    <hyperlink ref="H16:H18" location="'Objetos de Dominio'!B18" display="Organizacion Administrador Organizacion" xr:uid="{466BF1A0-93C7-4ACB-830D-CA1ACDFCE2A6}"/>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02F9C-652F-485C-9686-56B622FBE3E9}">
  <sheetPr>
    <tabColor theme="4" tint="0.79998168889431442"/>
  </sheetPr>
  <dimension ref="A1:F15"/>
  <sheetViews>
    <sheetView workbookViewId="0">
      <selection activeCell="B3" sqref="B3"/>
    </sheetView>
  </sheetViews>
  <sheetFormatPr defaultColWidth="9.140625" defaultRowHeight="14.45"/>
  <cols>
    <col min="1" max="1" width="15.7109375" style="7" customWidth="1"/>
    <col min="2" max="2" width="39.85546875" style="7" bestFit="1" customWidth="1"/>
    <col min="3" max="3" width="18.7109375" style="7" customWidth="1"/>
    <col min="4" max="4" width="16.5703125" style="7" customWidth="1"/>
    <col min="5" max="5" width="16.42578125" style="7" bestFit="1" customWidth="1"/>
    <col min="6" max="6" width="57.5703125" style="7" bestFit="1" customWidth="1"/>
    <col min="7" max="16384" width="9.140625" style="7"/>
  </cols>
  <sheetData>
    <row r="1" spans="1:6">
      <c r="A1" s="345" t="s">
        <v>72</v>
      </c>
      <c r="B1" s="954" t="s">
        <v>199</v>
      </c>
      <c r="C1" s="954"/>
      <c r="D1" s="465"/>
    </row>
    <row r="2" spans="1:6" s="14" customFormat="1">
      <c r="A2" s="89" t="s">
        <v>74</v>
      </c>
      <c r="B2" s="90" t="s">
        <v>200</v>
      </c>
      <c r="C2" s="90" t="s">
        <v>40</v>
      </c>
      <c r="D2" s="90" t="s">
        <v>858</v>
      </c>
      <c r="E2" s="90" t="s">
        <v>75</v>
      </c>
      <c r="F2" s="177" t="s">
        <v>165</v>
      </c>
    </row>
    <row r="3" spans="1:6">
      <c r="A3" s="675">
        <v>1</v>
      </c>
      <c r="B3" s="158" t="str">
        <f xml:space="preserve"> 'Grupo - M'!$F$3</f>
        <v>Matemáticas Especiales 2023-1 Grupo1</v>
      </c>
      <c r="C3" s="158" t="str">
        <f>'Participante - M'!$B$3</f>
        <v>Valentina.Llanos3233</v>
      </c>
      <c r="D3" s="140" t="s">
        <v>100</v>
      </c>
      <c r="E3" s="321" t="e">
        <f>IF(AND('Participante - M'!#REF! = "Activo", 'Grupo - M'!E3 = "Activo"), "Activo", "Inactivo")</f>
        <v>#REF!</v>
      </c>
      <c r="F3" s="250" t="str">
        <f>_xlfn.CONCAT(C3, " ", $B$3)</f>
        <v>Valentina.Llanos3233 Matemáticas Especiales 2023-1 Grupo1</v>
      </c>
    </row>
    <row r="4" spans="1:6">
      <c r="A4" s="675">
        <v>2</v>
      </c>
      <c r="B4" s="158" t="str">
        <f xml:space="preserve"> 'Grupo - M'!$F$4</f>
        <v>Antropología 1 2023-1 Grupo3</v>
      </c>
      <c r="C4" s="158" t="str">
        <f>'Participante - M'!$B$4</f>
        <v>Manuel.Torres6712</v>
      </c>
      <c r="D4" s="140" t="s">
        <v>100</v>
      </c>
      <c r="E4" s="321" t="e">
        <f>IF(AND('Participante - M'!#REF! = "Activo", 'Grupo - M'!E4 = "Activo"), "Activo", "Inactivo")</f>
        <v>#REF!</v>
      </c>
      <c r="F4" s="250" t="str">
        <f>_xlfn.CONCAT(C4, " ", $B$4)</f>
        <v>Manuel.Torres6712 Antropología 1 2023-1 Grupo3</v>
      </c>
    </row>
    <row r="5" spans="1:6">
      <c r="A5" s="675">
        <v>3</v>
      </c>
      <c r="B5" s="158" t="str">
        <f xml:space="preserve"> 'Grupo - M'!$F$5</f>
        <v>Calculo Integral 1 2022-2 Grupo1</v>
      </c>
      <c r="C5" s="158" t="str">
        <f>'Participante - M'!$B$5</f>
        <v>Wilder.Sánchez6789</v>
      </c>
      <c r="D5" s="140" t="s">
        <v>100</v>
      </c>
      <c r="E5" s="321" t="e">
        <f>IF(AND('Participante - M'!#REF! = "Activo", 'Grupo - M'!E5 = "Activo"), "Activo", "Inactivo")</f>
        <v>#REF!</v>
      </c>
      <c r="F5" s="250" t="str">
        <f>_xlfn.CONCAT(C5, " ", $B$5)</f>
        <v>Wilder.Sánchez6789 Calculo Integral 1 2022-2 Grupo1</v>
      </c>
    </row>
    <row r="6" spans="1:6">
      <c r="A6" s="675">
        <v>4</v>
      </c>
      <c r="B6" s="158" t="str">
        <f xml:space="preserve"> 'Grupo - M'!$F$6</f>
        <v>Calculo Integral 1 2023-1 Grupo2</v>
      </c>
      <c r="C6" s="158" t="str">
        <f>'Participante - M'!$B$6</f>
        <v>Juan.Ordoñez3546</v>
      </c>
      <c r="D6" s="140" t="s">
        <v>101</v>
      </c>
      <c r="E6" s="321" t="e">
        <f>IF(AND('Participante - M'!#REF! = "Activo", 'Grupo - M'!E6 = "Activo"), "Activo", "Inactivo")</f>
        <v>#REF!</v>
      </c>
      <c r="F6" s="250" t="str">
        <f>_xlfn.CONCAT(C6, " ", $B$6)</f>
        <v>Juan.Ordoñez3546 Calculo Integral 1 2023-1 Grupo2</v>
      </c>
    </row>
    <row r="7" spans="1:6">
      <c r="A7" s="675">
        <v>5</v>
      </c>
      <c r="B7" s="158" t="str">
        <f xml:space="preserve"> 'Grupo - M'!$F$7</f>
        <v>Diseno Orientado a Objetos 2023-1 Grupo1</v>
      </c>
      <c r="C7" s="158" t="str">
        <f>'Participante - M'!$B$7</f>
        <v>Juan.Martinez1111</v>
      </c>
      <c r="D7" s="140" t="s">
        <v>101</v>
      </c>
      <c r="E7" s="321" t="e">
        <f>IF(AND('Participante - M'!#REF! = "Activo", 'Grupo - M'!E7 = "Activo"), "Activo", "Inactivo")</f>
        <v>#REF!</v>
      </c>
      <c r="F7" s="250" t="str">
        <f>_xlfn.CONCAT(C7, " ", $B$7)</f>
        <v>Juan.Martinez1111 Diseno Orientado a Objetos 2023-1 Grupo1</v>
      </c>
    </row>
    <row r="8" spans="1:6">
      <c r="A8" s="675">
        <v>6</v>
      </c>
      <c r="B8" s="158" t="str">
        <f xml:space="preserve"> 'Grupo - M'!$F$8</f>
        <v>Ingeniería-Sistemas Ingeniería de Sistemas</v>
      </c>
      <c r="C8" s="158" t="str">
        <f>'Participante - M'!$B$8</f>
        <v>Elkin.Narvaéz2222</v>
      </c>
      <c r="D8" s="140" t="s">
        <v>101</v>
      </c>
      <c r="E8" s="321" t="e">
        <f>IF(AND('Participante - M'!#REF! = "Activo", 'Grupo - M'!E8 = "Activo"), "Activo", "Inactivo")</f>
        <v>#REF!</v>
      </c>
      <c r="F8" s="250" t="str">
        <f>_xlfn.CONCAT(C8, " ", $B$8)</f>
        <v>Elkin.Narvaéz2222 Ingeniería-Sistemas Ingeniería de Sistemas</v>
      </c>
    </row>
    <row r="9" spans="1:6">
      <c r="A9" s="675">
        <v>7</v>
      </c>
      <c r="B9" s="158" t="str">
        <f xml:space="preserve"> 'Grupo - M'!$F$7</f>
        <v>Diseno Orientado a Objetos 2023-1 Grupo1</v>
      </c>
      <c r="C9" s="158" t="str">
        <f>'Participante - M'!$B$9</f>
        <v>Jose.Ramirez0946</v>
      </c>
      <c r="D9" s="140" t="s">
        <v>100</v>
      </c>
      <c r="E9" s="321" t="e">
        <f>IF(AND('Participante - M'!#REF! = "Activo", 'Grupo - M'!E7 = "Activo"), "Activo", "Inactivo")</f>
        <v>#REF!</v>
      </c>
      <c r="F9" s="250" t="str">
        <f>_xlfn.CONCAT(C9, " ", $B$9)</f>
        <v>Jose.Ramirez0946 Diseno Orientado a Objetos 2023-1 Grupo1</v>
      </c>
    </row>
    <row r="10" spans="1:6">
      <c r="A10" s="674">
        <v>8</v>
      </c>
      <c r="B10" s="161" t="str">
        <f xml:space="preserve"> 'Grupo - M'!$F$7</f>
        <v>Diseno Orientado a Objetos 2023-1 Grupo1</v>
      </c>
      <c r="C10" s="161" t="str">
        <f>'Participante - M'!$B$8</f>
        <v>Elkin.Narvaéz2222</v>
      </c>
      <c r="D10" s="142" t="s">
        <v>100</v>
      </c>
      <c r="E10" s="448" t="e">
        <f>IF(AND('Participante - M'!#REF! = "Activo", 'Grupo - M'!E7 = "Activo"), "Activo", "Inactivo")</f>
        <v>#REF!</v>
      </c>
      <c r="F10" s="251" t="str">
        <f>_xlfn.CONCAT(C10, " ", $B$10)</f>
        <v>Elkin.Narvaéz2222 Diseno Orientado a Objetos 2023-1 Grupo1</v>
      </c>
    </row>
    <row r="11" spans="1:6">
      <c r="F11" s="676"/>
    </row>
    <row r="15" spans="1:6">
      <c r="B15" s="677"/>
    </row>
  </sheetData>
  <mergeCells count="1">
    <mergeCell ref="B1:C1"/>
  </mergeCells>
  <hyperlinks>
    <hyperlink ref="A1" location="'Objetos de Dominio'!A1" display="&lt;- Volver al inicio" xr:uid="{11761D3F-83E1-4558-9912-929A2231A790}"/>
    <hyperlink ref="C3" location="'Participante - M'!A3" display="1" xr:uid="{A4C32D23-9E67-4701-8D80-E7CBBAFC9F48}"/>
    <hyperlink ref="B3" location="'Grupo - M'!A3" display="1" xr:uid="{27057FF0-3294-493C-A294-E3CDB4F1A06F}"/>
    <hyperlink ref="B4" location="'Grupo - M'!A4" display="2" xr:uid="{C60E94B5-0E48-4C91-AD2B-12A304752449}"/>
    <hyperlink ref="C4:C10" location="'Participante - M'!A3" display="1" xr:uid="{A84CDF57-AF83-4DDF-8A05-1C17C03F4D58}"/>
    <hyperlink ref="C4" location="'Participante - M'!A4" display="2" xr:uid="{44527951-50DF-4E36-AC9B-0440AF45BDBE}"/>
    <hyperlink ref="C5" location="'Participante - M'!A5" display="3" xr:uid="{B6690EA7-FB06-45B6-A27F-60E1E3ED516D}"/>
    <hyperlink ref="C6" location="'Participante - M'!A6" display="4" xr:uid="{2B27355D-F48E-4DD9-B1D7-21CB4D465A84}"/>
    <hyperlink ref="C7" location="'Participante - M'!A7" display="5" xr:uid="{2F6336D7-D7D9-4609-89C5-84FDAA2BA14A}"/>
    <hyperlink ref="B5" location="'Grupo - M'!A5" display="3" xr:uid="{7116FF1D-2855-4CB9-BB31-182D01DCCC34}"/>
    <hyperlink ref="C8" location="'Participante - M'!A8" display="6" xr:uid="{7E1ADEF0-3563-47E5-B2CD-87B9BCB2ED37}"/>
    <hyperlink ref="C9" location="'Participante - M'!A9" display="7" xr:uid="{36309707-9B4D-4EF8-A3A1-1290D9AEE210}"/>
    <hyperlink ref="B6" location="'Grupo - M'!A6" display="4" xr:uid="{4D393617-B12C-4076-9E8C-7FD71B6E6495}"/>
    <hyperlink ref="C10" location="'Participante - M'!A8" display="6" xr:uid="{9ACF674E-0C8E-46E8-B61D-3D5F0BF2B9B3}"/>
    <hyperlink ref="B7" location="'Grupo - M'!A7" display="5" xr:uid="{FA64F39D-FA4F-49EB-A7CF-8E82EED15FAC}"/>
    <hyperlink ref="B8" location="'Grupo - M'!A8" display="6" xr:uid="{D3638AAD-E93A-4117-84F1-8B66B0B0BED4}"/>
    <hyperlink ref="B9" location="'Grupo - M'!A7" display="5" xr:uid="{55558E5A-EDAB-4CA7-9F34-B2019F602025}"/>
    <hyperlink ref="B10" location="'Grupo - M'!A7" display="5" xr:uid="{DDD4265F-3698-4DC5-978A-7A9B3221505B}"/>
    <hyperlink ref="B1" location="Reporte Comentario - E!A4" display="Modelo enriquecido" xr:uid="{751D4060-A262-435A-A19C-6F59C2802EF4}"/>
    <hyperlink ref="B1:C1" location="'Grupo Participante - E'!A4" display="Modelo enriquecido" xr:uid="{78B5FC49-812C-4FBC-A6CB-9D1B3501C5A3}"/>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D650A-6851-4247-B7EB-C7FE5C0CC455}">
  <sheetPr>
    <tabColor rgb="FFD9E1F2"/>
  </sheetPr>
  <dimension ref="A1:U23"/>
  <sheetViews>
    <sheetView workbookViewId="0">
      <selection activeCell="C19" sqref="C19:F19"/>
    </sheetView>
  </sheetViews>
  <sheetFormatPr defaultColWidth="9.140625" defaultRowHeight="14.45"/>
  <cols>
    <col min="1" max="1" width="27.28515625" style="9" customWidth="1"/>
    <col min="2" max="2" width="20.7109375" style="9" customWidth="1"/>
    <col min="3" max="3" width="15.7109375" style="9" customWidth="1"/>
    <col min="4" max="4" width="14.5703125" style="9" bestFit="1" customWidth="1"/>
    <col min="5" max="5" width="8.140625" style="9" bestFit="1" customWidth="1"/>
    <col min="6" max="6" width="11" style="9" bestFit="1" customWidth="1"/>
    <col min="7" max="7" width="15.85546875" style="9" customWidth="1"/>
    <col min="8" max="8" width="41.85546875" style="9" customWidth="1"/>
    <col min="9" max="9" width="21.5703125" style="9" customWidth="1"/>
    <col min="10" max="10" width="44" style="9" customWidth="1"/>
    <col min="11" max="11" width="14.42578125" style="9" bestFit="1" customWidth="1"/>
    <col min="12" max="12" width="10.42578125" style="9" bestFit="1" customWidth="1"/>
    <col min="13" max="13" width="11.5703125" style="9" bestFit="1" customWidth="1"/>
    <col min="14" max="14" width="9.28515625" style="9" bestFit="1" customWidth="1"/>
    <col min="15" max="15" width="18.42578125" style="9" bestFit="1" customWidth="1"/>
    <col min="16" max="16" width="55.28515625" style="9" customWidth="1"/>
    <col min="17" max="17" width="47.7109375" style="9" customWidth="1"/>
    <col min="18" max="18" width="34.42578125" style="9" customWidth="1"/>
    <col min="19" max="19" width="29.5703125" style="9" customWidth="1"/>
    <col min="20" max="20" width="32.7109375" style="9" customWidth="1"/>
    <col min="21" max="21" width="30.85546875" style="9" customWidth="1"/>
    <col min="22" max="16384" width="9.140625" style="9"/>
  </cols>
  <sheetData>
    <row r="1" spans="1:20">
      <c r="A1" s="8" t="s">
        <v>72</v>
      </c>
    </row>
    <row r="2" spans="1:20">
      <c r="A2" s="148" t="s">
        <v>79</v>
      </c>
      <c r="B2" s="955" t="str">
        <f>'Objetos de Dominio'!$B$21</f>
        <v>Persona</v>
      </c>
      <c r="C2" s="781"/>
      <c r="D2" s="781"/>
      <c r="E2" s="781"/>
      <c r="F2" s="781"/>
      <c r="G2" s="781"/>
      <c r="H2" s="781"/>
      <c r="I2" s="781"/>
      <c r="J2" s="781"/>
      <c r="K2" s="781"/>
      <c r="L2" s="781"/>
      <c r="M2" s="781"/>
      <c r="N2" s="781"/>
      <c r="O2" s="781"/>
      <c r="P2" s="782"/>
    </row>
    <row r="3" spans="1:20" ht="15" customHeight="1">
      <c r="A3" s="149" t="s">
        <v>80</v>
      </c>
      <c r="B3" s="783" t="str">
        <f>'Objetos de Dominio'!$E$21</f>
        <v>Objeto de domino encargado del almacenamiento de todos los diferentes datos de los usuarios involucrados, como lo son los administradores y los participantes</v>
      </c>
      <c r="C3" s="784"/>
      <c r="D3" s="784"/>
      <c r="E3" s="784"/>
      <c r="F3" s="784"/>
      <c r="G3" s="784"/>
      <c r="H3" s="784"/>
      <c r="I3" s="784"/>
      <c r="J3" s="784"/>
      <c r="K3" s="784"/>
      <c r="L3" s="784"/>
      <c r="M3" s="784"/>
      <c r="N3" s="784"/>
      <c r="O3" s="784"/>
      <c r="P3" s="785"/>
    </row>
    <row r="4" spans="1:20">
      <c r="A4" s="8" t="s">
        <v>81</v>
      </c>
      <c r="B4" s="10"/>
      <c r="C4" s="10"/>
      <c r="D4" s="10"/>
      <c r="E4" s="10"/>
      <c r="F4" s="10"/>
      <c r="G4" s="10"/>
      <c r="H4" s="10"/>
      <c r="I4" s="10"/>
      <c r="J4" s="10"/>
      <c r="K4" s="10"/>
      <c r="L4" s="10"/>
      <c r="M4" s="10"/>
      <c r="N4" s="10"/>
      <c r="O4" s="10"/>
      <c r="P4" s="10"/>
    </row>
    <row r="5" spans="1:20">
      <c r="A5" s="395" t="s">
        <v>82</v>
      </c>
      <c r="B5" s="288" t="s">
        <v>83</v>
      </c>
      <c r="C5" s="289" t="s">
        <v>84</v>
      </c>
      <c r="D5" s="289" t="s">
        <v>85</v>
      </c>
      <c r="E5" s="289" t="s">
        <v>86</v>
      </c>
      <c r="F5" s="289" t="s">
        <v>87</v>
      </c>
      <c r="G5" s="289" t="s">
        <v>88</v>
      </c>
      <c r="H5" s="289" t="s">
        <v>89</v>
      </c>
      <c r="I5" s="289" t="s">
        <v>90</v>
      </c>
      <c r="J5" s="289" t="s">
        <v>91</v>
      </c>
      <c r="K5" s="289" t="s">
        <v>92</v>
      </c>
      <c r="L5" s="289" t="s">
        <v>93</v>
      </c>
      <c r="M5" s="289" t="s">
        <v>94</v>
      </c>
      <c r="N5" s="289" t="s">
        <v>95</v>
      </c>
      <c r="O5" s="289" t="s">
        <v>96</v>
      </c>
      <c r="P5" s="334" t="s">
        <v>4</v>
      </c>
      <c r="Q5" s="388" t="str">
        <f>A16</f>
        <v>Asignar Grupo</v>
      </c>
      <c r="R5" s="388" t="str">
        <f>A19</f>
        <v>Consultar</v>
      </c>
      <c r="S5" s="389" t="str">
        <f>A20</f>
        <v xml:space="preserve">Eliminar 
</v>
      </c>
      <c r="T5" s="389" t="str">
        <f>A23</f>
        <v>ObtenerEstadoReal</v>
      </c>
    </row>
    <row r="6" spans="1:20" ht="39">
      <c r="A6" s="396" t="s">
        <v>74</v>
      </c>
      <c r="B6" s="313" t="s">
        <v>209</v>
      </c>
      <c r="C6" s="312">
        <v>36</v>
      </c>
      <c r="D6" s="312">
        <v>36</v>
      </c>
      <c r="E6" s="312"/>
      <c r="F6" s="312"/>
      <c r="G6" s="312"/>
      <c r="H6" s="312"/>
      <c r="I6" s="312"/>
      <c r="J6" s="45" t="s">
        <v>291</v>
      </c>
      <c r="K6" s="312" t="s">
        <v>100</v>
      </c>
      <c r="L6" s="312" t="s">
        <v>101</v>
      </c>
      <c r="M6" s="312" t="s">
        <v>100</v>
      </c>
      <c r="N6" s="312" t="s">
        <v>101</v>
      </c>
      <c r="O6" s="312" t="s">
        <v>100</v>
      </c>
      <c r="P6" s="392" t="s">
        <v>483</v>
      </c>
      <c r="Q6" s="379" t="s">
        <v>103</v>
      </c>
      <c r="R6" s="379" t="s">
        <v>104</v>
      </c>
      <c r="S6" s="380" t="s">
        <v>103</v>
      </c>
      <c r="T6" s="75" t="s">
        <v>105</v>
      </c>
    </row>
    <row r="7" spans="1:20" ht="26.1">
      <c r="A7" s="397" t="s">
        <v>200</v>
      </c>
      <c r="B7" s="393" t="s">
        <v>200</v>
      </c>
      <c r="C7" s="59"/>
      <c r="D7" s="59"/>
      <c r="E7" s="59"/>
      <c r="F7" s="59"/>
      <c r="G7" s="59"/>
      <c r="H7" s="59"/>
      <c r="I7" s="59"/>
      <c r="J7" s="45"/>
      <c r="K7" s="59" t="s">
        <v>101</v>
      </c>
      <c r="L7" s="59" t="s">
        <v>101</v>
      </c>
      <c r="M7" s="59" t="s">
        <v>100</v>
      </c>
      <c r="N7" s="59" t="s">
        <v>101</v>
      </c>
      <c r="O7" s="59" t="s">
        <v>101</v>
      </c>
      <c r="P7" s="60" t="s">
        <v>859</v>
      </c>
      <c r="Q7" s="379" t="s">
        <v>103</v>
      </c>
      <c r="R7" s="379" t="s">
        <v>213</v>
      </c>
      <c r="S7" s="75" t="s">
        <v>105</v>
      </c>
      <c r="T7" s="75" t="s">
        <v>105</v>
      </c>
    </row>
    <row r="8" spans="1:20" ht="29.1">
      <c r="A8" s="398" t="s">
        <v>40</v>
      </c>
      <c r="B8" s="394" t="s">
        <v>40</v>
      </c>
      <c r="C8" s="283"/>
      <c r="D8" s="283"/>
      <c r="E8" s="283"/>
      <c r="F8" s="283"/>
      <c r="G8" s="283"/>
      <c r="H8" s="283"/>
      <c r="I8" s="283"/>
      <c r="J8" s="296"/>
      <c r="K8" s="283" t="s">
        <v>101</v>
      </c>
      <c r="L8" s="283" t="s">
        <v>101</v>
      </c>
      <c r="M8" s="283" t="s">
        <v>100</v>
      </c>
      <c r="N8" s="283" t="s">
        <v>101</v>
      </c>
      <c r="O8" s="283" t="s">
        <v>101</v>
      </c>
      <c r="P8" s="287" t="s">
        <v>860</v>
      </c>
      <c r="Q8" s="381" t="s">
        <v>103</v>
      </c>
      <c r="R8" s="381" t="s">
        <v>861</v>
      </c>
      <c r="S8" s="110" t="s">
        <v>105</v>
      </c>
      <c r="T8" s="110" t="s">
        <v>105</v>
      </c>
    </row>
    <row r="9" spans="1:20">
      <c r="A9" s="10"/>
      <c r="B9" s="10"/>
      <c r="C9" s="10"/>
      <c r="D9" s="10"/>
      <c r="E9" s="10"/>
      <c r="F9" s="10"/>
      <c r="G9" s="10"/>
      <c r="H9" s="10"/>
      <c r="I9" s="10"/>
      <c r="J9" s="10"/>
      <c r="K9" s="10"/>
      <c r="L9" s="10"/>
      <c r="M9" s="10"/>
      <c r="N9" s="10"/>
      <c r="O9" s="10"/>
      <c r="P9" s="10"/>
    </row>
    <row r="10" spans="1:20">
      <c r="A10" s="844" t="s">
        <v>112</v>
      </c>
      <c r="B10" s="845"/>
      <c r="C10" s="845"/>
      <c r="D10" s="10"/>
      <c r="E10" s="10"/>
      <c r="F10" s="10"/>
      <c r="G10" s="10"/>
      <c r="H10" s="10"/>
      <c r="I10" s="10"/>
      <c r="J10" s="10"/>
      <c r="K10" s="10"/>
      <c r="L10" s="10"/>
      <c r="M10" s="10"/>
      <c r="N10" s="10"/>
      <c r="O10" s="10"/>
      <c r="P10" s="10"/>
    </row>
    <row r="11" spans="1:20">
      <c r="A11" s="153" t="s">
        <v>113</v>
      </c>
      <c r="B11" s="154" t="s">
        <v>4</v>
      </c>
      <c r="C11" s="155" t="s">
        <v>114</v>
      </c>
      <c r="D11" s="10"/>
      <c r="E11" s="10"/>
      <c r="F11" s="10"/>
      <c r="G11" s="10"/>
      <c r="H11" s="10"/>
      <c r="I11" s="10"/>
      <c r="J11" s="10"/>
      <c r="K11" s="10"/>
      <c r="L11" s="10"/>
      <c r="M11" s="10"/>
      <c r="N11" s="10"/>
      <c r="O11" s="10"/>
      <c r="P11" s="10"/>
    </row>
    <row r="12" spans="1:20" ht="61.5" customHeight="1">
      <c r="A12" s="111" t="s">
        <v>74</v>
      </c>
      <c r="B12" s="156" t="s">
        <v>862</v>
      </c>
      <c r="C12" s="66" t="s">
        <v>74</v>
      </c>
      <c r="D12" s="10"/>
      <c r="E12" s="10"/>
      <c r="F12" s="10"/>
      <c r="G12" s="10"/>
      <c r="H12" s="10"/>
      <c r="I12" s="10"/>
      <c r="J12" s="10"/>
      <c r="K12" s="10"/>
      <c r="L12" s="10"/>
      <c r="M12" s="10"/>
      <c r="N12" s="10"/>
      <c r="O12" s="10"/>
      <c r="P12" s="10"/>
    </row>
    <row r="14" spans="1:20" ht="15" customHeight="1">
      <c r="A14" s="752" t="s">
        <v>117</v>
      </c>
      <c r="B14" s="753"/>
      <c r="C14" s="753" t="s">
        <v>4</v>
      </c>
      <c r="D14" s="753"/>
      <c r="E14" s="753"/>
      <c r="F14" s="753"/>
      <c r="G14" s="753" t="s">
        <v>118</v>
      </c>
      <c r="H14" s="753"/>
      <c r="I14" s="753"/>
      <c r="J14" s="753" t="s">
        <v>119</v>
      </c>
      <c r="K14" s="753"/>
      <c r="L14" s="753"/>
      <c r="M14" s="753"/>
      <c r="N14" s="753"/>
      <c r="O14" s="753" t="s">
        <v>120</v>
      </c>
      <c r="P14" s="753"/>
      <c r="Q14" s="753" t="s">
        <v>121</v>
      </c>
      <c r="R14" s="764"/>
    </row>
    <row r="15" spans="1:20" ht="30.75" customHeight="1">
      <c r="A15" s="754"/>
      <c r="B15" s="755"/>
      <c r="C15" s="755"/>
      <c r="D15" s="755"/>
      <c r="E15" s="755"/>
      <c r="F15" s="755"/>
      <c r="G15" s="231" t="s">
        <v>122</v>
      </c>
      <c r="H15" s="231" t="s">
        <v>123</v>
      </c>
      <c r="I15" s="231" t="s">
        <v>4</v>
      </c>
      <c r="J15" s="231" t="s">
        <v>83</v>
      </c>
      <c r="K15" s="755" t="s">
        <v>4</v>
      </c>
      <c r="L15" s="755"/>
      <c r="M15" s="755"/>
      <c r="N15" s="755"/>
      <c r="O15" s="231" t="s">
        <v>124</v>
      </c>
      <c r="P15" s="231" t="s">
        <v>4</v>
      </c>
      <c r="Q15" s="231" t="s">
        <v>125</v>
      </c>
      <c r="R15" s="245" t="s">
        <v>126</v>
      </c>
    </row>
    <row r="16" spans="1:20" ht="42.75" customHeight="1">
      <c r="A16" s="791" t="s">
        <v>863</v>
      </c>
      <c r="B16" s="777"/>
      <c r="C16" s="777" t="s">
        <v>864</v>
      </c>
      <c r="D16" s="777"/>
      <c r="E16" s="777"/>
      <c r="F16" s="777"/>
      <c r="G16" s="777" t="s">
        <v>865</v>
      </c>
      <c r="H16" s="766" t="str">
        <f>'Objetos de Dominio'!$B$21</f>
        <v>Persona</v>
      </c>
      <c r="I16" s="778" t="s">
        <v>866</v>
      </c>
      <c r="J16" s="777"/>
      <c r="K16" s="777"/>
      <c r="L16" s="777"/>
      <c r="M16" s="777"/>
      <c r="N16" s="777"/>
      <c r="O16" s="315">
        <v>1</v>
      </c>
      <c r="P16" s="317" t="s">
        <v>651</v>
      </c>
      <c r="Q16" s="317" t="s">
        <v>652</v>
      </c>
      <c r="R16" s="318" t="s">
        <v>230</v>
      </c>
    </row>
    <row r="17" spans="1:21" ht="63" customHeight="1">
      <c r="A17" s="791"/>
      <c r="B17" s="777"/>
      <c r="C17" s="777"/>
      <c r="D17" s="777"/>
      <c r="E17" s="777"/>
      <c r="F17" s="777"/>
      <c r="G17" s="777"/>
      <c r="H17" s="766"/>
      <c r="I17" s="778"/>
      <c r="J17" s="777"/>
      <c r="K17" s="777"/>
      <c r="L17" s="777"/>
      <c r="M17" s="777"/>
      <c r="N17" s="777"/>
      <c r="O17" s="315">
        <v>2</v>
      </c>
      <c r="P17" s="317" t="s">
        <v>867</v>
      </c>
      <c r="Q17" s="317" t="s">
        <v>868</v>
      </c>
      <c r="R17" s="318" t="s">
        <v>233</v>
      </c>
    </row>
    <row r="18" spans="1:21" ht="57" customHeight="1">
      <c r="A18" s="791"/>
      <c r="B18" s="777"/>
      <c r="C18" s="777"/>
      <c r="D18" s="777"/>
      <c r="E18" s="777"/>
      <c r="F18" s="777"/>
      <c r="G18" s="777"/>
      <c r="H18" s="766"/>
      <c r="I18" s="778"/>
      <c r="J18" s="777"/>
      <c r="K18" s="777"/>
      <c r="L18" s="777"/>
      <c r="M18" s="777"/>
      <c r="N18" s="777"/>
      <c r="O18" s="315">
        <v>3</v>
      </c>
      <c r="P18" s="317" t="s">
        <v>869</v>
      </c>
      <c r="Q18" s="317" t="s">
        <v>138</v>
      </c>
      <c r="R18" s="318" t="s">
        <v>233</v>
      </c>
    </row>
    <row r="19" spans="1:21" ht="76.5" customHeight="1">
      <c r="A19" s="744" t="s">
        <v>148</v>
      </c>
      <c r="B19" s="745"/>
      <c r="C19" s="777" t="s">
        <v>870</v>
      </c>
      <c r="D19" s="777"/>
      <c r="E19" s="777"/>
      <c r="F19" s="777"/>
      <c r="G19" s="315" t="s">
        <v>871</v>
      </c>
      <c r="H19" s="243" t="str">
        <f>'Objetos de Dominio'!$B$21</f>
        <v>Persona</v>
      </c>
      <c r="I19" s="316" t="s">
        <v>872</v>
      </c>
      <c r="J19" s="243" t="s">
        <v>873</v>
      </c>
      <c r="K19" s="776" t="s">
        <v>874</v>
      </c>
      <c r="L19" s="776"/>
      <c r="M19" s="776"/>
      <c r="N19" s="776"/>
      <c r="O19" s="317" t="s">
        <v>142</v>
      </c>
      <c r="P19" s="317" t="s">
        <v>142</v>
      </c>
      <c r="Q19" s="317" t="s">
        <v>142</v>
      </c>
      <c r="R19" s="318" t="s">
        <v>142</v>
      </c>
    </row>
    <row r="20" spans="1:21" ht="69.75" customHeight="1">
      <c r="A20" s="744" t="s">
        <v>554</v>
      </c>
      <c r="B20" s="745"/>
      <c r="C20" s="745" t="s">
        <v>875</v>
      </c>
      <c r="D20" s="745"/>
      <c r="E20" s="745"/>
      <c r="F20" s="745"/>
      <c r="G20" s="792" t="s">
        <v>876</v>
      </c>
      <c r="H20" s="745" t="s">
        <v>97</v>
      </c>
      <c r="I20" s="763" t="s">
        <v>877</v>
      </c>
      <c r="J20" s="745"/>
      <c r="K20" s="745"/>
      <c r="L20" s="745"/>
      <c r="M20" s="745"/>
      <c r="N20" s="745"/>
      <c r="O20" s="230">
        <v>12</v>
      </c>
      <c r="P20" s="244" t="s">
        <v>878</v>
      </c>
      <c r="Q20" s="244" t="s">
        <v>138</v>
      </c>
      <c r="R20" s="318" t="s">
        <v>136</v>
      </c>
    </row>
    <row r="21" spans="1:21" ht="46.5" customHeight="1">
      <c r="A21" s="744"/>
      <c r="B21" s="745"/>
      <c r="C21" s="745"/>
      <c r="D21" s="745"/>
      <c r="E21" s="745"/>
      <c r="F21" s="745"/>
      <c r="G21" s="745"/>
      <c r="H21" s="745"/>
      <c r="I21" s="763"/>
      <c r="J21" s="745"/>
      <c r="K21" s="745"/>
      <c r="L21" s="745"/>
      <c r="M21" s="745"/>
      <c r="N21" s="745"/>
      <c r="O21" s="230">
        <v>13</v>
      </c>
      <c r="P21" s="244" t="s">
        <v>879</v>
      </c>
      <c r="Q21" s="244" t="s">
        <v>880</v>
      </c>
      <c r="R21" s="318" t="s">
        <v>136</v>
      </c>
    </row>
    <row r="22" spans="1:21" ht="47.25" customHeight="1">
      <c r="A22" s="744"/>
      <c r="B22" s="745"/>
      <c r="C22" s="745"/>
      <c r="D22" s="745"/>
      <c r="E22" s="745"/>
      <c r="F22" s="745"/>
      <c r="G22" s="745"/>
      <c r="H22" s="745"/>
      <c r="I22" s="763"/>
      <c r="J22" s="745"/>
      <c r="K22" s="745"/>
      <c r="L22" s="745"/>
      <c r="M22" s="745"/>
      <c r="N22" s="745"/>
      <c r="O22" s="230">
        <v>14</v>
      </c>
      <c r="P22" s="244" t="s">
        <v>881</v>
      </c>
      <c r="Q22" s="244" t="s">
        <v>882</v>
      </c>
      <c r="R22" s="318" t="s">
        <v>136</v>
      </c>
    </row>
    <row r="23" spans="1:21" ht="58.5" customHeight="1">
      <c r="A23" s="758" t="s">
        <v>196</v>
      </c>
      <c r="B23" s="759"/>
      <c r="C23" s="760" t="s">
        <v>883</v>
      </c>
      <c r="D23" s="760"/>
      <c r="E23" s="760"/>
      <c r="F23" s="760"/>
      <c r="G23" s="478"/>
      <c r="H23" s="327"/>
      <c r="I23" s="367"/>
      <c r="J23" s="327" t="s">
        <v>18</v>
      </c>
      <c r="K23" s="761" t="s">
        <v>884</v>
      </c>
      <c r="L23" s="761"/>
      <c r="M23" s="761"/>
      <c r="N23" s="761"/>
      <c r="O23" s="271" t="s">
        <v>142</v>
      </c>
      <c r="P23" s="271" t="s">
        <v>142</v>
      </c>
      <c r="Q23" s="271" t="s">
        <v>142</v>
      </c>
      <c r="R23" s="249" t="s">
        <v>142</v>
      </c>
      <c r="S23" s="12"/>
      <c r="T23" s="12"/>
      <c r="U23" s="12"/>
    </row>
  </sheetData>
  <mergeCells count="30">
    <mergeCell ref="B2:P2"/>
    <mergeCell ref="B3:P3"/>
    <mergeCell ref="A10:C10"/>
    <mergeCell ref="A14:B15"/>
    <mergeCell ref="C14:F15"/>
    <mergeCell ref="G14:I14"/>
    <mergeCell ref="J14:N14"/>
    <mergeCell ref="O14:P14"/>
    <mergeCell ref="Q14:R14"/>
    <mergeCell ref="K15:N15"/>
    <mergeCell ref="A16:B18"/>
    <mergeCell ref="C16:F18"/>
    <mergeCell ref="G16:G18"/>
    <mergeCell ref="H16:H18"/>
    <mergeCell ref="I16:I18"/>
    <mergeCell ref="J16:J18"/>
    <mergeCell ref="K16:N18"/>
    <mergeCell ref="A23:B23"/>
    <mergeCell ref="C23:F23"/>
    <mergeCell ref="K23:N23"/>
    <mergeCell ref="A19:B19"/>
    <mergeCell ref="C19:F19"/>
    <mergeCell ref="K19:N19"/>
    <mergeCell ref="A20:B22"/>
    <mergeCell ref="C20:F22"/>
    <mergeCell ref="G20:G22"/>
    <mergeCell ref="H20:H22"/>
    <mergeCell ref="I20:I22"/>
    <mergeCell ref="J20:J22"/>
    <mergeCell ref="K20:N22"/>
  </mergeCells>
  <hyperlinks>
    <hyperlink ref="A1" location="'Objetos de Dominio'!A1" display="&lt;- Volver al inicio" xr:uid="{AC9BDD98-EE1C-41B1-A58D-26BC8DDE8303}"/>
    <hyperlink ref="A4" location="'Grupo Participante - M'!B1" display="Datos simulados" xr:uid="{B31ACE7C-C0C9-4341-A46E-38179D9667CE}"/>
    <hyperlink ref="C12" location="'Grupo Participante - E'!A6" display="Identificador" xr:uid="{939104CB-12A2-4E0C-9753-DC27F77C982B}"/>
    <hyperlink ref="B7" location="'grupo - M'!A1" display="Grupo" xr:uid="{94BE840D-EC27-4709-81AA-878CB73C4128}"/>
    <hyperlink ref="B8" location="'Participante - M'!A1" display="Participante" xr:uid="{D4E4D408-A4C5-4D2B-966F-D7BEA9414F10}"/>
    <hyperlink ref="H16" location="'Escritor - E'!A1" display="='Objetos de Dominio'!$B$2" xr:uid="{60A9EFF2-D41C-4DEE-9F95-B181CE574C5B}"/>
    <hyperlink ref="H16:H18" location="'Objetos de Dominio'!B21" display="='Objetos de Dominio'!$B$14" xr:uid="{570F5994-5862-4EA5-B150-85642783B406}"/>
    <hyperlink ref="J19" location="'Objetos de Dominio'!B21" display="GrupoPartipante[]_x000a__x000a_" xr:uid="{91319F27-D3B1-46FE-9673-921F3F17E62F}"/>
    <hyperlink ref="H19" location="'Objetos de Dominio'!B21" display="='Objetos de Dominio'!$B$" xr:uid="{AD3A0FD4-D289-44A6-AC8E-D0B5C1F2C447}"/>
    <hyperlink ref="Q5" location="'Grupo Participante - E'!A16" display="=A16" xr:uid="{F5E53392-6FBF-4D8D-BE84-DEB7901A0A01}"/>
    <hyperlink ref="S5" location="'Grupo Participante - E'!A26" display="=A27" xr:uid="{40B004F3-8085-4952-84DD-232D2D0201D9}"/>
    <hyperlink ref="R5" location="'Grupo - E'!A25" display="=A26" xr:uid="{88F6C4BE-38B3-49E1-8396-1DEA7A7ABD2E}"/>
    <hyperlink ref="J23" location="'estados - E'!A1" display="Estado" xr:uid="{ED76C458-9308-4C0B-AFFD-9F4D9FEB8DAC}"/>
    <hyperlink ref="T5" location="'Participante Grupo - E'!A23" display="=A23" xr:uid="{E91F0FE5-DA27-4582-B582-97FB3049C836}"/>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4F25-40C2-4F5D-AF94-BF045E3F6E55}">
  <sheetPr>
    <tabColor theme="4" tint="0.79998168889431442"/>
  </sheetPr>
  <dimension ref="A1:L17"/>
  <sheetViews>
    <sheetView workbookViewId="0">
      <selection activeCell="E2" sqref="E2"/>
    </sheetView>
  </sheetViews>
  <sheetFormatPr defaultColWidth="9.140625" defaultRowHeight="14.45"/>
  <cols>
    <col min="1" max="1" width="16.28515625" style="7" bestFit="1" customWidth="1"/>
    <col min="2" max="2" width="20.140625" style="7" bestFit="1" customWidth="1"/>
    <col min="3" max="3" width="8" style="7" bestFit="1" customWidth="1"/>
    <col min="4" max="4" width="20.140625" style="7" bestFit="1" customWidth="1"/>
    <col min="5" max="5" width="30.42578125" style="7" customWidth="1"/>
    <col min="6" max="16384" width="9.140625" style="7"/>
  </cols>
  <sheetData>
    <row r="1" spans="1:12" ht="15">
      <c r="A1" s="681" t="s">
        <v>72</v>
      </c>
      <c r="B1" s="954" t="s">
        <v>73</v>
      </c>
      <c r="C1" s="954"/>
    </row>
    <row r="2" spans="1:12" ht="14.25" customHeight="1">
      <c r="A2" s="157" t="s">
        <v>74</v>
      </c>
      <c r="B2" s="91" t="s">
        <v>44</v>
      </c>
      <c r="C2" s="91" t="s">
        <v>18</v>
      </c>
      <c r="D2" s="620" t="s">
        <v>165</v>
      </c>
      <c r="E2" s="733" t="s">
        <v>885</v>
      </c>
      <c r="F2" s="678"/>
      <c r="G2" s="678"/>
      <c r="H2" s="678"/>
      <c r="I2" s="678"/>
      <c r="J2" s="678"/>
      <c r="K2" s="678"/>
      <c r="L2" s="678"/>
    </row>
    <row r="3" spans="1:12" ht="14.25" customHeight="1">
      <c r="A3" s="679">
        <v>1</v>
      </c>
      <c r="B3" s="158" t="str">
        <f>'Persona - M'!$F$5</f>
        <v>Valentina.Llanos3233</v>
      </c>
      <c r="C3" s="159" t="str">
        <f>'Estados - M'!$B$50</f>
        <v>Activo</v>
      </c>
      <c r="D3" s="731" t="str">
        <f t="shared" ref="D3:D9" si="0">B3</f>
        <v>Valentina.Llanos3233</v>
      </c>
      <c r="E3" s="735" t="s">
        <v>464</v>
      </c>
      <c r="F3" s="678"/>
      <c r="G3" s="678"/>
      <c r="H3" s="678"/>
      <c r="I3" s="678"/>
      <c r="J3" s="678"/>
      <c r="K3" s="678"/>
      <c r="L3" s="678"/>
    </row>
    <row r="4" spans="1:12" ht="14.25" customHeight="1">
      <c r="A4" s="679">
        <v>2</v>
      </c>
      <c r="B4" s="160" t="str">
        <f>'Persona - M'!$F$7</f>
        <v>Manuel.Torres6712</v>
      </c>
      <c r="C4" s="159" t="str">
        <f>'Estados - M'!$B$50</f>
        <v>Activo</v>
      </c>
      <c r="D4" s="731" t="str">
        <f t="shared" si="0"/>
        <v>Manuel.Torres6712</v>
      </c>
      <c r="E4" s="735" t="s">
        <v>464</v>
      </c>
      <c r="F4" s="678"/>
      <c r="G4" s="678"/>
      <c r="H4" s="678"/>
      <c r="I4" s="678"/>
      <c r="J4" s="678"/>
      <c r="K4" s="678"/>
      <c r="L4" s="678"/>
    </row>
    <row r="5" spans="1:12" ht="14.25" customHeight="1">
      <c r="A5" s="679">
        <v>3</v>
      </c>
      <c r="B5" s="160" t="str">
        <f>'Persona - M'!$F$12</f>
        <v>Wilder.Sánchez6789</v>
      </c>
      <c r="C5" s="159" t="str">
        <f>'Estados - M'!$B$50</f>
        <v>Activo</v>
      </c>
      <c r="D5" s="731" t="str">
        <f t="shared" si="0"/>
        <v>Wilder.Sánchez6789</v>
      </c>
      <c r="E5" s="735" t="s">
        <v>464</v>
      </c>
      <c r="F5" s="678"/>
      <c r="G5" s="678"/>
      <c r="H5" s="678"/>
      <c r="I5" s="678"/>
      <c r="J5" s="678"/>
      <c r="K5" s="678"/>
      <c r="L5" s="678"/>
    </row>
    <row r="6" spans="1:12" ht="14.25" customHeight="1">
      <c r="A6" s="679">
        <v>4</v>
      </c>
      <c r="B6" s="160" t="str">
        <f>'Persona - M'!$F$10</f>
        <v>Juan.Ordoñez3546</v>
      </c>
      <c r="C6" s="159" t="str">
        <f>'Estados - M'!$B$50</f>
        <v>Activo</v>
      </c>
      <c r="D6" s="731" t="str">
        <f t="shared" si="0"/>
        <v>Juan.Ordoñez3546</v>
      </c>
      <c r="E6" s="735" t="s">
        <v>464</v>
      </c>
      <c r="F6" s="678"/>
      <c r="G6" s="678"/>
      <c r="H6" s="678"/>
      <c r="I6" s="678"/>
      <c r="J6" s="678"/>
      <c r="K6" s="678"/>
      <c r="L6" s="678"/>
    </row>
    <row r="7" spans="1:12" ht="14.25" customHeight="1">
      <c r="A7" s="679">
        <v>5</v>
      </c>
      <c r="B7" s="158" t="str">
        <f>'Persona - M'!$F$13</f>
        <v>Juan.Martinez1111</v>
      </c>
      <c r="C7" s="159" t="str">
        <f>'Estados - M'!$B$51</f>
        <v>Inactivo</v>
      </c>
      <c r="D7" s="731" t="str">
        <f t="shared" si="0"/>
        <v>Juan.Martinez1111</v>
      </c>
      <c r="E7" s="735" t="s">
        <v>464</v>
      </c>
      <c r="F7" s="678"/>
      <c r="G7" s="678"/>
      <c r="H7" s="678"/>
      <c r="I7" s="678"/>
      <c r="J7" s="678"/>
      <c r="K7" s="678"/>
      <c r="L7" s="678"/>
    </row>
    <row r="8" spans="1:12" ht="15">
      <c r="A8" s="679">
        <v>6</v>
      </c>
      <c r="B8" s="158" t="str">
        <f>'Persona - M'!$F$14</f>
        <v>Elkin.Narvaéz2222</v>
      </c>
      <c r="C8" s="159" t="str">
        <f>'Estados - M'!$B$51</f>
        <v>Inactivo</v>
      </c>
      <c r="D8" s="731" t="str">
        <f t="shared" si="0"/>
        <v>Elkin.Narvaéz2222</v>
      </c>
      <c r="E8" s="735" t="s">
        <v>464</v>
      </c>
    </row>
    <row r="9" spans="1:12" ht="15">
      <c r="A9" s="680">
        <v>7</v>
      </c>
      <c r="B9" s="161" t="str">
        <f>'Persona - M'!$F$3</f>
        <v>Jose.Ramirez0946</v>
      </c>
      <c r="C9" s="162" t="str">
        <f>'Estados - M'!$B$50</f>
        <v>Activo</v>
      </c>
      <c r="D9" s="732" t="str">
        <f t="shared" si="0"/>
        <v>Jose.Ramirez0946</v>
      </c>
      <c r="E9" s="736" t="s">
        <v>464</v>
      </c>
    </row>
    <row r="10" spans="1:12" ht="15">
      <c r="E10" s="734"/>
    </row>
    <row r="11" spans="1:12" ht="15">
      <c r="E11" s="734"/>
    </row>
    <row r="12" spans="1:12" ht="15">
      <c r="E12" s="734"/>
    </row>
    <row r="13" spans="1:12" ht="15"/>
    <row r="14" spans="1:12" ht="15"/>
    <row r="15" spans="1:12" ht="15"/>
    <row r="16" spans="1:12" ht="15"/>
    <row r="17" ht="15"/>
  </sheetData>
  <mergeCells count="1">
    <mergeCell ref="B1:C1"/>
  </mergeCells>
  <hyperlinks>
    <hyperlink ref="B1:C1" location="'Participante - E'!A4" display="Modelo Enriquecido" xr:uid="{BA56209E-126B-4221-B9C6-566DA59F4E52}"/>
    <hyperlink ref="B1" location="Estructura - E!A4" display="Modelo Enriquecido" xr:uid="{F82C64EE-11AA-4E44-BD9F-A522D0AFD5D6}"/>
    <hyperlink ref="C8" location="'Estados - M'!A59" display="='Estados - M'!$B$51" xr:uid="{17B076BB-263D-4FC5-B964-DA44CB58B71E}"/>
    <hyperlink ref="C9" location="'Estados - M'!A58" display="='Estados - M'!$B$50" xr:uid="{CCA35542-FDB2-4D87-A816-89BDE46DB37C}"/>
    <hyperlink ref="C6" location="'Estados - M'!A58" display="='Estados - M'!$B$50" xr:uid="{8C1C5417-908F-45D7-A521-D1FE9F852A8A}"/>
    <hyperlink ref="C5" location="'Estados - M'!A58" display="='Estados - M'!$B$50" xr:uid="{6B587388-5428-4CD5-9F29-540AC628989E}"/>
    <hyperlink ref="C4" location="'Estados - M'!A58" display="='Estados - M'!$B$50" xr:uid="{81B10634-0FE8-4E99-BB79-EA4CBCB046E0}"/>
    <hyperlink ref="C7" location="'Estados - M'!A59" display="='Estados - M'!$B$51" xr:uid="{9D58A971-3809-496B-B3B3-1665884A17E2}"/>
    <hyperlink ref="B9" location="'Información Personal - M'!A3" display="='Información Personal - M'!$G$7" xr:uid="{5EE28D29-DE97-476E-9B13-73D9F8FD5071}"/>
    <hyperlink ref="B8" location="'persona - m'!A14" display="='Persona - M'!$F$14" xr:uid="{F9EA1BAE-458B-4B44-80CB-4865D682A092}"/>
    <hyperlink ref="B7" location="'persona - m'!A13" display="='Persona - M'!$F$13" xr:uid="{E099DAFD-E7FF-4B3E-AF68-2BDB6281AFBC}"/>
    <hyperlink ref="B6" location="'persona - m'!A10" display="='Persona - M'!$F$10" xr:uid="{54389BE6-15C1-4AE6-8DFA-4A27B05174C0}"/>
    <hyperlink ref="B5" location="'persona - m'!A12" display="='Persona - M'!$F$12" xr:uid="{BE875A1E-7B06-4033-A7B9-47A46CB7EF5B}"/>
    <hyperlink ref="B5:B9" location="'Información Personal - M'!A7" display="='Información Personal - M'!g$7$" xr:uid="{C5F7C204-2788-4845-B837-2F6A013EC026}"/>
    <hyperlink ref="B4" location="'persona - m'!A7" display="='Persona - M'!$F$7" xr:uid="{86F9D8AF-B5E4-4336-B582-CE9C9413B6C8}"/>
    <hyperlink ref="A1" location="'Objetos de Dominio'!A1" display="&lt;- Volver al inicio" xr:uid="{8AF71B61-2BC6-4A2F-AC5D-5C1712668802}"/>
    <hyperlink ref="B3" location="'Persona - m'!A5" display="='Persona - M'!$F$5" xr:uid="{195C187F-9EFB-4087-B019-E8AF42595F05}"/>
    <hyperlink ref="C3" location="'Estados - M'!A58" display="='Estados - M'!$B$50" xr:uid="{000F1304-DA97-47E6-89CA-B38C08BB2B28}"/>
    <hyperlink ref="E3" location="'Organización - M'!A3" display="Universidad Católica de Oriente" xr:uid="{ED937DD4-49AB-4096-884A-6C4E7D445BE0}"/>
    <hyperlink ref="E4" location="'Organización - M'!A3" display="Universidad Católica de Oriente" xr:uid="{83A0FD06-0FD3-4B49-A3EE-66E2E0F2FA7E}"/>
    <hyperlink ref="E5" location="'Organización - M'!A3" display="Universidad Católica de Oriente" xr:uid="{2C43BCCD-5184-47A1-90C2-696A96B2DF6B}"/>
    <hyperlink ref="E6" location="'Organización - M'!A3" display="Universidad Católica de Oriente" xr:uid="{57E7FE0B-E52A-44FB-B963-7C503C363C55}"/>
    <hyperlink ref="E7" location="'Organización - M'!A3" display="Universidad Católica de Oriente" xr:uid="{893DF582-D8E5-471A-9825-BBF7E53BA51B}"/>
    <hyperlink ref="E8" location="'Organización - M'!A3" display="Universidad Católica de Oriente" xr:uid="{CC5C08E1-58EE-449F-8A29-FADC7825C7E0}"/>
    <hyperlink ref="E9" location="'Organización - M'!A3" display="Universidad Católica de Oriente" xr:uid="{00895A00-E4F3-440F-AFE0-C2BC18F0D30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C49B8-7D99-4B1D-ADC0-FE3DE1EF0893}">
  <sheetPr>
    <tabColor rgb="FFD9E1F2"/>
  </sheetPr>
  <dimension ref="A1:AC28"/>
  <sheetViews>
    <sheetView workbookViewId="0">
      <selection activeCell="A19" sqref="A19:B21"/>
    </sheetView>
  </sheetViews>
  <sheetFormatPr defaultColWidth="9.140625" defaultRowHeight="14.45"/>
  <cols>
    <col min="1" max="1" width="20.85546875" style="9" customWidth="1"/>
    <col min="2" max="2" width="20.7109375" style="9" customWidth="1"/>
    <col min="3" max="3" width="20" style="9" bestFit="1" customWidth="1"/>
    <col min="4" max="4" width="14.5703125" style="9" bestFit="1" customWidth="1"/>
    <col min="5" max="5" width="9.140625" style="9"/>
    <col min="6" max="6" width="11" style="9" bestFit="1" customWidth="1"/>
    <col min="7" max="7" width="32.28515625" style="9" customWidth="1"/>
    <col min="8" max="8" width="43.7109375" style="9" customWidth="1"/>
    <col min="9" max="9" width="27.7109375" style="9" customWidth="1"/>
    <col min="10" max="10" width="44.7109375" style="9" customWidth="1"/>
    <col min="11" max="15" width="9.140625" style="9"/>
    <col min="16" max="16" width="48.85546875" style="9" customWidth="1"/>
    <col min="17" max="17" width="51.140625" style="9" customWidth="1"/>
    <col min="18" max="22" width="35.140625" style="9" customWidth="1"/>
    <col min="23" max="16384" width="9.140625" style="9"/>
  </cols>
  <sheetData>
    <row r="1" spans="1:21">
      <c r="A1" s="22" t="s">
        <v>72</v>
      </c>
    </row>
    <row r="2" spans="1:21">
      <c r="A2" s="387" t="s">
        <v>79</v>
      </c>
      <c r="B2" s="956" t="str">
        <f>'Objetos de Dominio'!$B$15</f>
        <v>Mensaje</v>
      </c>
      <c r="C2" s="957"/>
      <c r="D2" s="957"/>
      <c r="E2" s="957"/>
      <c r="F2" s="957"/>
      <c r="G2" s="957"/>
      <c r="H2" s="957"/>
      <c r="I2" s="957"/>
      <c r="J2" s="957"/>
      <c r="K2" s="957"/>
      <c r="L2" s="957"/>
      <c r="M2" s="957"/>
      <c r="N2" s="957"/>
      <c r="O2" s="957"/>
      <c r="P2" s="957"/>
    </row>
    <row r="3" spans="1:21" ht="15" customHeight="1">
      <c r="A3" s="387" t="s">
        <v>80</v>
      </c>
      <c r="B3" s="958" t="str">
        <f>'Objetos de Dominio'!$E$15</f>
        <v>Objeto de comunicación que es enviado por un remitente y leída por un destinatario</v>
      </c>
      <c r="C3" s="959"/>
      <c r="D3" s="959"/>
      <c r="E3" s="959"/>
      <c r="F3" s="959"/>
      <c r="G3" s="959"/>
      <c r="H3" s="959"/>
      <c r="I3" s="959"/>
      <c r="J3" s="959"/>
      <c r="K3" s="959"/>
      <c r="L3" s="959"/>
      <c r="M3" s="959"/>
      <c r="N3" s="959"/>
      <c r="O3" s="959"/>
      <c r="P3" s="959"/>
    </row>
    <row r="4" spans="1:21">
      <c r="A4" s="8" t="s">
        <v>81</v>
      </c>
      <c r="B4" s="10"/>
      <c r="C4" s="10"/>
      <c r="D4" s="10"/>
      <c r="E4" s="10"/>
      <c r="F4" s="10"/>
      <c r="G4" s="10"/>
      <c r="H4" s="10"/>
      <c r="I4" s="10"/>
      <c r="J4" s="10"/>
      <c r="K4" s="10"/>
      <c r="L4" s="10"/>
      <c r="M4" s="10"/>
      <c r="N4" s="10"/>
      <c r="O4" s="10"/>
      <c r="P4" s="10"/>
    </row>
    <row r="5" spans="1:21">
      <c r="A5" s="488" t="s">
        <v>82</v>
      </c>
      <c r="B5" s="489" t="s">
        <v>83</v>
      </c>
      <c r="C5" s="489" t="s">
        <v>84</v>
      </c>
      <c r="D5" s="489" t="s">
        <v>85</v>
      </c>
      <c r="E5" s="489" t="s">
        <v>86</v>
      </c>
      <c r="F5" s="489" t="s">
        <v>87</v>
      </c>
      <c r="G5" s="489" t="s">
        <v>88</v>
      </c>
      <c r="H5" s="489" t="s">
        <v>89</v>
      </c>
      <c r="I5" s="489" t="s">
        <v>90</v>
      </c>
      <c r="J5" s="489" t="s">
        <v>91</v>
      </c>
      <c r="K5" s="489" t="s">
        <v>92</v>
      </c>
      <c r="L5" s="489" t="s">
        <v>93</v>
      </c>
      <c r="M5" s="489" t="s">
        <v>94</v>
      </c>
      <c r="N5" s="489" t="s">
        <v>95</v>
      </c>
      <c r="O5" s="489" t="s">
        <v>96</v>
      </c>
      <c r="P5" s="490" t="s">
        <v>4</v>
      </c>
      <c r="Q5" s="491" t="str">
        <f>A16</f>
        <v xml:space="preserve">Registrar </v>
      </c>
      <c r="R5" s="491" t="str">
        <f>A19</f>
        <v xml:space="preserve">Cambiar estado </v>
      </c>
      <c r="S5" s="491" t="str">
        <f>A22</f>
        <v xml:space="preserve">Consultar </v>
      </c>
      <c r="T5" s="491" t="str">
        <f>A23</f>
        <v xml:space="preserve">Eliminar </v>
      </c>
      <c r="U5" s="491" t="str">
        <f>A26</f>
        <v>ObtenerEstadoReal</v>
      </c>
    </row>
    <row r="6" spans="1:21" ht="26.1">
      <c r="A6" s="492" t="s">
        <v>74</v>
      </c>
      <c r="B6" s="312" t="s">
        <v>209</v>
      </c>
      <c r="C6" s="493">
        <v>36</v>
      </c>
      <c r="D6" s="312">
        <v>36</v>
      </c>
      <c r="E6" s="312"/>
      <c r="F6" s="312"/>
      <c r="G6" s="312"/>
      <c r="H6" s="312" t="s">
        <v>98</v>
      </c>
      <c r="I6" s="312"/>
      <c r="J6" s="312"/>
      <c r="K6" s="312" t="s">
        <v>100</v>
      </c>
      <c r="L6" s="312" t="s">
        <v>101</v>
      </c>
      <c r="M6" s="312" t="s">
        <v>100</v>
      </c>
      <c r="N6" s="312" t="s">
        <v>101</v>
      </c>
      <c r="O6" s="312" t="s">
        <v>100</v>
      </c>
      <c r="P6" s="494" t="s">
        <v>886</v>
      </c>
      <c r="Q6" s="341" t="s">
        <v>103</v>
      </c>
      <c r="R6" s="341" t="s">
        <v>103</v>
      </c>
      <c r="S6" s="341" t="s">
        <v>887</v>
      </c>
      <c r="T6" s="341" t="s">
        <v>103</v>
      </c>
      <c r="U6" s="341" t="s">
        <v>105</v>
      </c>
    </row>
    <row r="7" spans="1:21" ht="43.5">
      <c r="A7" s="495" t="s">
        <v>44</v>
      </c>
      <c r="B7" s="293" t="s">
        <v>44</v>
      </c>
      <c r="C7" s="305"/>
      <c r="D7" s="59"/>
      <c r="E7" s="59"/>
      <c r="F7" s="59"/>
      <c r="G7" s="59"/>
      <c r="H7" s="59"/>
      <c r="I7" s="59"/>
      <c r="J7" s="306" t="s">
        <v>448</v>
      </c>
      <c r="K7" s="59" t="s">
        <v>101</v>
      </c>
      <c r="L7" s="59" t="s">
        <v>101</v>
      </c>
      <c r="M7" s="59" t="s">
        <v>100</v>
      </c>
      <c r="N7" s="59" t="s">
        <v>101</v>
      </c>
      <c r="O7" s="59" t="s">
        <v>101</v>
      </c>
      <c r="P7" s="60" t="s">
        <v>888</v>
      </c>
      <c r="Q7" s="341" t="s">
        <v>103</v>
      </c>
      <c r="R7" s="341" t="s">
        <v>105</v>
      </c>
      <c r="S7" s="244" t="s">
        <v>889</v>
      </c>
      <c r="T7" s="341" t="s">
        <v>105</v>
      </c>
      <c r="U7" s="341" t="s">
        <v>105</v>
      </c>
    </row>
    <row r="8" spans="1:21" ht="26.1">
      <c r="A8" s="495" t="s">
        <v>18</v>
      </c>
      <c r="B8" s="293" t="s">
        <v>18</v>
      </c>
      <c r="C8" s="304"/>
      <c r="D8" s="59"/>
      <c r="E8" s="59"/>
      <c r="F8" s="59"/>
      <c r="G8" s="59"/>
      <c r="H8" s="59"/>
      <c r="I8" s="59"/>
      <c r="J8" s="496" t="s">
        <v>280</v>
      </c>
      <c r="K8" s="59" t="s">
        <v>101</v>
      </c>
      <c r="L8" s="59" t="s">
        <v>101</v>
      </c>
      <c r="M8" s="59" t="s">
        <v>100</v>
      </c>
      <c r="N8" s="59" t="s">
        <v>101</v>
      </c>
      <c r="O8" s="59" t="s">
        <v>101</v>
      </c>
      <c r="P8" s="60" t="s">
        <v>890</v>
      </c>
      <c r="Q8" s="341" t="s">
        <v>103</v>
      </c>
      <c r="R8" s="341" t="s">
        <v>891</v>
      </c>
      <c r="S8" s="341" t="s">
        <v>892</v>
      </c>
      <c r="T8" s="341" t="s">
        <v>105</v>
      </c>
      <c r="U8" s="341" t="s">
        <v>105</v>
      </c>
    </row>
    <row r="9" spans="1:21">
      <c r="A9" s="10"/>
      <c r="B9" s="10"/>
      <c r="C9" s="10"/>
      <c r="D9" s="10"/>
      <c r="E9" s="10"/>
      <c r="F9" s="10"/>
      <c r="G9" s="10"/>
      <c r="H9" s="10"/>
      <c r="I9" s="10"/>
      <c r="J9" s="10"/>
      <c r="K9" s="10"/>
      <c r="L9" s="10"/>
      <c r="M9" s="10"/>
      <c r="N9" s="10"/>
      <c r="O9" s="10"/>
      <c r="P9" s="10"/>
    </row>
    <row r="10" spans="1:21">
      <c r="A10" s="844" t="s">
        <v>112</v>
      </c>
      <c r="B10" s="845"/>
      <c r="C10" s="845"/>
      <c r="D10" s="10"/>
      <c r="E10" s="10"/>
      <c r="F10" s="10"/>
      <c r="G10" s="10"/>
      <c r="H10" s="10"/>
      <c r="I10" s="10"/>
      <c r="J10" s="10"/>
      <c r="K10" s="10"/>
      <c r="L10" s="10"/>
      <c r="M10" s="10"/>
      <c r="N10" s="10"/>
      <c r="O10" s="10"/>
      <c r="P10" s="10"/>
    </row>
    <row r="11" spans="1:21">
      <c r="A11" s="153" t="s">
        <v>113</v>
      </c>
      <c r="B11" s="154" t="s">
        <v>4</v>
      </c>
      <c r="C11" s="155" t="s">
        <v>114</v>
      </c>
      <c r="D11" s="10"/>
      <c r="E11" s="10"/>
      <c r="F11" s="10"/>
      <c r="G11" s="10"/>
      <c r="H11" s="10"/>
      <c r="I11" s="10"/>
      <c r="J11" s="10"/>
      <c r="K11" s="10"/>
      <c r="L11" s="10"/>
      <c r="M11" s="10"/>
      <c r="N11" s="10"/>
      <c r="O11" s="10"/>
      <c r="P11" s="10"/>
    </row>
    <row r="12" spans="1:21" ht="59.25" customHeight="1">
      <c r="A12" s="111" t="s">
        <v>115</v>
      </c>
      <c r="B12" s="156" t="s">
        <v>893</v>
      </c>
      <c r="C12" s="66" t="s">
        <v>894</v>
      </c>
      <c r="D12" s="10"/>
      <c r="E12" s="10"/>
      <c r="F12" s="10"/>
      <c r="G12" s="10"/>
      <c r="H12" s="10"/>
      <c r="I12" s="10"/>
      <c r="J12" s="10"/>
      <c r="K12" s="10"/>
      <c r="L12" s="10"/>
      <c r="M12" s="10"/>
      <c r="N12" s="10"/>
      <c r="O12" s="10"/>
      <c r="P12" s="10"/>
    </row>
    <row r="14" spans="1:21" ht="15" customHeight="1">
      <c r="A14" s="752" t="s">
        <v>117</v>
      </c>
      <c r="B14" s="753"/>
      <c r="C14" s="753" t="s">
        <v>4</v>
      </c>
      <c r="D14" s="753"/>
      <c r="E14" s="753"/>
      <c r="F14" s="753"/>
      <c r="G14" s="753" t="s">
        <v>118</v>
      </c>
      <c r="H14" s="753"/>
      <c r="I14" s="753"/>
      <c r="J14" s="753" t="s">
        <v>119</v>
      </c>
      <c r="K14" s="753"/>
      <c r="L14" s="753"/>
      <c r="M14" s="753"/>
      <c r="N14" s="753"/>
      <c r="O14" s="753" t="s">
        <v>120</v>
      </c>
      <c r="P14" s="753"/>
      <c r="Q14" s="753" t="s">
        <v>121</v>
      </c>
      <c r="R14" s="764"/>
    </row>
    <row r="15" spans="1:21" ht="15" customHeight="1">
      <c r="A15" s="754"/>
      <c r="B15" s="755"/>
      <c r="C15" s="755"/>
      <c r="D15" s="755"/>
      <c r="E15" s="755"/>
      <c r="F15" s="755"/>
      <c r="G15" s="231" t="s">
        <v>122</v>
      </c>
      <c r="H15" s="231" t="s">
        <v>123</v>
      </c>
      <c r="I15" s="231" t="s">
        <v>4</v>
      </c>
      <c r="J15" s="231" t="s">
        <v>83</v>
      </c>
      <c r="K15" s="755" t="s">
        <v>4</v>
      </c>
      <c r="L15" s="755"/>
      <c r="M15" s="755"/>
      <c r="N15" s="755"/>
      <c r="O15" s="231" t="s">
        <v>124</v>
      </c>
      <c r="P15" s="231" t="s">
        <v>4</v>
      </c>
      <c r="Q15" s="231" t="s">
        <v>125</v>
      </c>
      <c r="R15" s="245" t="s">
        <v>126</v>
      </c>
    </row>
    <row r="16" spans="1:21" ht="43.5">
      <c r="A16" s="791" t="s">
        <v>895</v>
      </c>
      <c r="B16" s="777"/>
      <c r="C16" s="777" t="s">
        <v>896</v>
      </c>
      <c r="D16" s="777"/>
      <c r="E16" s="777"/>
      <c r="F16" s="777"/>
      <c r="G16" s="777" t="s">
        <v>897</v>
      </c>
      <c r="H16" s="766" t="str">
        <f>'Objetos de Dominio'!$B$15</f>
        <v>Mensaje</v>
      </c>
      <c r="I16" s="778" t="s">
        <v>898</v>
      </c>
      <c r="J16" s="777"/>
      <c r="K16" s="777"/>
      <c r="L16" s="777"/>
      <c r="M16" s="777"/>
      <c r="N16" s="777"/>
      <c r="O16" s="315">
        <v>1</v>
      </c>
      <c r="P16" s="317" t="s">
        <v>899</v>
      </c>
      <c r="Q16" s="317" t="s">
        <v>900</v>
      </c>
      <c r="R16" s="318" t="s">
        <v>230</v>
      </c>
    </row>
    <row r="17" spans="1:29" ht="29.1">
      <c r="A17" s="791"/>
      <c r="B17" s="777"/>
      <c r="C17" s="777"/>
      <c r="D17" s="777"/>
      <c r="E17" s="777"/>
      <c r="F17" s="777"/>
      <c r="G17" s="777"/>
      <c r="H17" s="766"/>
      <c r="I17" s="778"/>
      <c r="J17" s="777"/>
      <c r="K17" s="777"/>
      <c r="L17" s="777"/>
      <c r="M17" s="777"/>
      <c r="N17" s="777"/>
      <c r="O17" s="315">
        <v>2</v>
      </c>
      <c r="P17" s="317" t="s">
        <v>901</v>
      </c>
      <c r="Q17" s="317" t="s">
        <v>902</v>
      </c>
      <c r="R17" s="318" t="s">
        <v>233</v>
      </c>
    </row>
    <row r="18" spans="1:29" ht="45.75" customHeight="1">
      <c r="A18" s="791"/>
      <c r="B18" s="777"/>
      <c r="C18" s="777"/>
      <c r="D18" s="777"/>
      <c r="E18" s="777"/>
      <c r="F18" s="777"/>
      <c r="G18" s="777"/>
      <c r="H18" s="766"/>
      <c r="I18" s="778"/>
      <c r="J18" s="777"/>
      <c r="K18" s="777"/>
      <c r="L18" s="777"/>
      <c r="M18" s="777"/>
      <c r="N18" s="777"/>
      <c r="O18" s="315">
        <v>3</v>
      </c>
      <c r="P18" s="317" t="s">
        <v>903</v>
      </c>
      <c r="Q18" s="317" t="s">
        <v>138</v>
      </c>
      <c r="R18" s="318" t="s">
        <v>233</v>
      </c>
    </row>
    <row r="19" spans="1:29" ht="44.25" customHeight="1">
      <c r="A19" s="744" t="s">
        <v>139</v>
      </c>
      <c r="B19" s="745"/>
      <c r="C19" s="777" t="s">
        <v>904</v>
      </c>
      <c r="D19" s="777"/>
      <c r="E19" s="777"/>
      <c r="F19" s="777"/>
      <c r="G19" s="777" t="s">
        <v>897</v>
      </c>
      <c r="H19" s="766" t="str">
        <f>'Objetos de Dominio'!$B$15</f>
        <v>Mensaje</v>
      </c>
      <c r="I19" s="778" t="s">
        <v>905</v>
      </c>
      <c r="J19" s="776" t="s">
        <v>142</v>
      </c>
      <c r="K19" s="776" t="s">
        <v>142</v>
      </c>
      <c r="L19" s="776"/>
      <c r="M19" s="776"/>
      <c r="N19" s="776"/>
      <c r="O19" s="315">
        <v>9</v>
      </c>
      <c r="P19" s="317" t="s">
        <v>906</v>
      </c>
      <c r="Q19" s="317" t="s">
        <v>138</v>
      </c>
      <c r="R19" s="318" t="s">
        <v>136</v>
      </c>
    </row>
    <row r="20" spans="1:29" ht="29.1">
      <c r="A20" s="744"/>
      <c r="B20" s="745"/>
      <c r="C20" s="777"/>
      <c r="D20" s="777"/>
      <c r="E20" s="777"/>
      <c r="F20" s="777"/>
      <c r="G20" s="777"/>
      <c r="H20" s="766"/>
      <c r="I20" s="778"/>
      <c r="J20" s="776"/>
      <c r="K20" s="776"/>
      <c r="L20" s="776"/>
      <c r="M20" s="776"/>
      <c r="N20" s="776"/>
      <c r="O20" s="315">
        <v>10</v>
      </c>
      <c r="P20" s="317" t="s">
        <v>907</v>
      </c>
      <c r="Q20" s="317" t="s">
        <v>908</v>
      </c>
      <c r="R20" s="318" t="s">
        <v>136</v>
      </c>
    </row>
    <row r="21" spans="1:29" ht="29.25" customHeight="1">
      <c r="A21" s="744"/>
      <c r="B21" s="745"/>
      <c r="C21" s="777"/>
      <c r="D21" s="777"/>
      <c r="E21" s="777"/>
      <c r="F21" s="777"/>
      <c r="G21" s="777"/>
      <c r="H21" s="766"/>
      <c r="I21" s="778"/>
      <c r="J21" s="776"/>
      <c r="K21" s="776"/>
      <c r="L21" s="776"/>
      <c r="M21" s="776"/>
      <c r="N21" s="776"/>
      <c r="O21" s="315">
        <v>11</v>
      </c>
      <c r="P21" s="317" t="s">
        <v>909</v>
      </c>
      <c r="Q21" s="317" t="s">
        <v>910</v>
      </c>
      <c r="R21" s="318" t="s">
        <v>136</v>
      </c>
    </row>
    <row r="22" spans="1:29" ht="43.5">
      <c r="A22" s="744" t="s">
        <v>515</v>
      </c>
      <c r="B22" s="745"/>
      <c r="C22" s="777" t="s">
        <v>911</v>
      </c>
      <c r="D22" s="777"/>
      <c r="E22" s="777"/>
      <c r="F22" s="777"/>
      <c r="G22" s="315" t="s">
        <v>897</v>
      </c>
      <c r="H22" s="243" t="str">
        <f>'Objetos de Dominio'!$B$15</f>
        <v>Mensaje</v>
      </c>
      <c r="I22" s="316" t="s">
        <v>912</v>
      </c>
      <c r="J22" s="243" t="s">
        <v>913</v>
      </c>
      <c r="K22" s="776" t="s">
        <v>153</v>
      </c>
      <c r="L22" s="776"/>
      <c r="M22" s="776"/>
      <c r="N22" s="776"/>
      <c r="O22" s="317" t="s">
        <v>142</v>
      </c>
      <c r="P22" s="317" t="s">
        <v>142</v>
      </c>
      <c r="Q22" s="317" t="s">
        <v>142</v>
      </c>
      <c r="R22" s="318" t="s">
        <v>142</v>
      </c>
    </row>
    <row r="23" spans="1:29" ht="44.25" customHeight="1">
      <c r="A23" s="744" t="s">
        <v>154</v>
      </c>
      <c r="B23" s="745"/>
      <c r="C23" s="745" t="s">
        <v>914</v>
      </c>
      <c r="D23" s="745"/>
      <c r="E23" s="745"/>
      <c r="F23" s="745"/>
      <c r="G23" s="745" t="s">
        <v>915</v>
      </c>
      <c r="H23" s="747" t="s">
        <v>97</v>
      </c>
      <c r="I23" s="763" t="s">
        <v>916</v>
      </c>
      <c r="J23" s="745"/>
      <c r="K23" s="745"/>
      <c r="L23" s="745"/>
      <c r="M23" s="745"/>
      <c r="N23" s="745"/>
      <c r="O23" s="230">
        <v>12</v>
      </c>
      <c r="P23" s="244" t="s">
        <v>917</v>
      </c>
      <c r="Q23" s="244" t="s">
        <v>138</v>
      </c>
      <c r="R23" s="318" t="s">
        <v>136</v>
      </c>
    </row>
    <row r="24" spans="1:29" ht="29.1">
      <c r="A24" s="744"/>
      <c r="B24" s="745"/>
      <c r="C24" s="745"/>
      <c r="D24" s="745"/>
      <c r="E24" s="745"/>
      <c r="F24" s="745"/>
      <c r="G24" s="745"/>
      <c r="H24" s="766"/>
      <c r="I24" s="763"/>
      <c r="J24" s="745"/>
      <c r="K24" s="745"/>
      <c r="L24" s="745"/>
      <c r="M24" s="745"/>
      <c r="N24" s="745"/>
      <c r="O24" s="230">
        <v>13</v>
      </c>
      <c r="P24" s="244" t="s">
        <v>907</v>
      </c>
      <c r="Q24" s="244" t="s">
        <v>918</v>
      </c>
      <c r="R24" s="318" t="s">
        <v>136</v>
      </c>
    </row>
    <row r="25" spans="1:29" ht="43.5">
      <c r="A25" s="744"/>
      <c r="B25" s="745"/>
      <c r="C25" s="745"/>
      <c r="D25" s="745"/>
      <c r="E25" s="745"/>
      <c r="F25" s="745"/>
      <c r="G25" s="745"/>
      <c r="H25" s="766"/>
      <c r="I25" s="763"/>
      <c r="J25" s="745"/>
      <c r="K25" s="745"/>
      <c r="L25" s="745"/>
      <c r="M25" s="745"/>
      <c r="N25" s="745"/>
      <c r="O25" s="230">
        <v>14</v>
      </c>
      <c r="P25" s="244" t="s">
        <v>919</v>
      </c>
      <c r="Q25" s="244" t="s">
        <v>920</v>
      </c>
      <c r="R25" s="318" t="s">
        <v>136</v>
      </c>
    </row>
    <row r="26" spans="1:29" ht="42" customHeight="1">
      <c r="A26" s="758" t="s">
        <v>196</v>
      </c>
      <c r="B26" s="759"/>
      <c r="C26" s="760" t="s">
        <v>921</v>
      </c>
      <c r="D26" s="760"/>
      <c r="E26" s="760"/>
      <c r="F26" s="760"/>
      <c r="G26" s="478"/>
      <c r="H26" s="327"/>
      <c r="I26" s="367"/>
      <c r="J26" s="327" t="s">
        <v>18</v>
      </c>
      <c r="K26" s="761" t="s">
        <v>922</v>
      </c>
      <c r="L26" s="761"/>
      <c r="M26" s="761"/>
      <c r="N26" s="761"/>
      <c r="O26" s="271" t="s">
        <v>142</v>
      </c>
      <c r="P26" s="271" t="s">
        <v>142</v>
      </c>
      <c r="Q26" s="271" t="s">
        <v>142</v>
      </c>
      <c r="R26" s="249" t="s">
        <v>142</v>
      </c>
      <c r="S26" s="12"/>
      <c r="T26" s="12"/>
      <c r="U26" s="12"/>
      <c r="V26" s="12"/>
      <c r="W26" s="12"/>
      <c r="X26" s="12"/>
      <c r="Y26" s="12"/>
      <c r="Z26" s="12"/>
      <c r="AA26" s="12"/>
      <c r="AB26" s="12"/>
      <c r="AC26" s="12"/>
    </row>
    <row r="27" spans="1:29" ht="78.75" customHeight="1">
      <c r="A27" s="13"/>
      <c r="B27" s="13"/>
      <c r="C27" s="13"/>
      <c r="D27" s="13"/>
      <c r="E27" s="13"/>
      <c r="F27" s="13"/>
      <c r="G27" s="13"/>
      <c r="H27" s="482"/>
      <c r="I27" s="6"/>
      <c r="J27" s="13"/>
      <c r="K27" s="13"/>
      <c r="L27" s="13"/>
      <c r="M27" s="13"/>
      <c r="N27" s="13"/>
      <c r="O27" s="13"/>
      <c r="P27" s="12"/>
      <c r="Q27" s="12"/>
      <c r="R27" s="18"/>
    </row>
    <row r="28" spans="1:29" ht="77.25" customHeight="1">
      <c r="A28" s="13"/>
      <c r="B28" s="13"/>
      <c r="C28" s="13"/>
      <c r="D28" s="13"/>
      <c r="E28" s="13"/>
      <c r="F28" s="13"/>
      <c r="G28" s="13"/>
      <c r="H28" s="482"/>
      <c r="I28" s="6"/>
      <c r="J28" s="13"/>
      <c r="K28" s="13"/>
      <c r="L28" s="13"/>
      <c r="M28" s="13"/>
      <c r="N28" s="13"/>
      <c r="O28" s="13"/>
      <c r="P28" s="12"/>
      <c r="Q28" s="12"/>
      <c r="R28" s="18"/>
    </row>
  </sheetData>
  <mergeCells count="37">
    <mergeCell ref="A26:B26"/>
    <mergeCell ref="C26:F26"/>
    <mergeCell ref="K26:N26"/>
    <mergeCell ref="J19:J21"/>
    <mergeCell ref="K19:N21"/>
    <mergeCell ref="A19:B21"/>
    <mergeCell ref="C19:F21"/>
    <mergeCell ref="G19:G21"/>
    <mergeCell ref="H19:H21"/>
    <mergeCell ref="I19:I21"/>
    <mergeCell ref="K22:N22"/>
    <mergeCell ref="A23:B25"/>
    <mergeCell ref="C23:F25"/>
    <mergeCell ref="G23:G25"/>
    <mergeCell ref="H23:H25"/>
    <mergeCell ref="I23:I25"/>
    <mergeCell ref="Q14:R14"/>
    <mergeCell ref="K15:N15"/>
    <mergeCell ref="A16:B18"/>
    <mergeCell ref="C16:F18"/>
    <mergeCell ref="G16:G18"/>
    <mergeCell ref="H16:H18"/>
    <mergeCell ref="I16:I18"/>
    <mergeCell ref="J16:J18"/>
    <mergeCell ref="K16:N18"/>
    <mergeCell ref="J23:J25"/>
    <mergeCell ref="K23:N25"/>
    <mergeCell ref="A22:B22"/>
    <mergeCell ref="C22:F22"/>
    <mergeCell ref="B2:P2"/>
    <mergeCell ref="B3:P3"/>
    <mergeCell ref="A10:C10"/>
    <mergeCell ref="A14:B15"/>
    <mergeCell ref="C14:F15"/>
    <mergeCell ref="G14:I14"/>
    <mergeCell ref="J14:N14"/>
    <mergeCell ref="O14:P14"/>
  </mergeCells>
  <hyperlinks>
    <hyperlink ref="H25:H27" location="'Escritor - E'!A1" display="='Objetos de Dominio'!$B$2" xr:uid="{FD12A097-668C-4949-AA22-4B762578A901}"/>
    <hyperlink ref="A1" location="'Objetos de Dominio'!A1" display="&lt;- Volver al inicio" xr:uid="{4F84B3AF-5573-4ADB-955A-C0ECA08ABE14}"/>
    <hyperlink ref="A4" location="'Participante - M'!B1" display="Datos simulados" xr:uid="{ADBC25D4-1DF8-4B6C-BB7F-70722369C623}"/>
    <hyperlink ref="C12" location="'Información personal - E'!A1" display="Informacion Personal" xr:uid="{12A0D1FB-C314-403E-9828-A9E2B57E0A7B}"/>
    <hyperlink ref="B7" location="'Persona - e'!A1" display="Persona" xr:uid="{7C9D217B-9FBF-4B17-95EA-9AFE31F1EE19}"/>
    <hyperlink ref="B8" location="'estados - m'!A1" display="Estado" xr:uid="{CF9B20E3-67C6-4217-B84F-FB90A21C616B}"/>
    <hyperlink ref="H16" location="'Escritor - E'!A1" display="='Objetos de Dominio'!$B$2" xr:uid="{EB4AE6DC-15C4-4E79-A872-763D4F2C0574}"/>
    <hyperlink ref="H16:H18" location="'Objetos de Dominio'!B15" display="='Objetos de Dominio'!$B$21" xr:uid="{8FDFFBE6-ED23-4D14-A3C9-D0AC072FE63E}"/>
    <hyperlink ref="H19" location="'Escritor - E'!A1" display="='Objetos de Dominio'!$B$2" xr:uid="{FD5CE731-4A6D-479C-9843-DD59DD536C20}"/>
    <hyperlink ref="H19:H21" location="'Objetos de Dominio'!B15" display="='Objetos de Dominio'!$B$21" xr:uid="{AD804554-8BB2-4B23-BDD9-84B1A66F9156}"/>
    <hyperlink ref="H22" location="'Objetos de Dominio'!B15" display="='Objetos de Dominio'!$B$21" xr:uid="{F88AE85A-0509-4FCE-AE86-F3CBE298D5AF}"/>
    <hyperlink ref="H22:H24" location="'Escritor - E'!A1" display="='Objetos de Dominio'!$B$2" xr:uid="{9FDC3C00-B33F-4BB7-9306-F35537886ED8}"/>
    <hyperlink ref="J22" location="'Objetos de Dominio'!B15" display="Participante[]_x000a__x000a_" xr:uid="{12F709E2-8C3A-4718-810F-17B696A20109}"/>
    <hyperlink ref="J26" location="'estados - E'!A1" display="Estado" xr:uid="{EF634DA4-C42F-46F0-AF85-04DC67CE3CA3}"/>
    <hyperlink ref="Q5" location="'Participante - E'!A16" display="=A16" xr:uid="{FB40DA34-E08A-4668-9FAF-4E830856028B}"/>
    <hyperlink ref="R5" location="'Participante - E'!A19" display="=A19" xr:uid="{79EB20BE-F96F-48EA-B4AB-DB31B00687B4}"/>
    <hyperlink ref="S5" location="'Participante - E'!A22" display="=A22" xr:uid="{538BBE90-04BE-4F4C-A6BD-074DD7767FA5}"/>
    <hyperlink ref="T5" location="'Participante - E'!A23" display="=A23" xr:uid="{ABE0ED56-FAEF-4913-BCC9-2854F86F4B8F}"/>
    <hyperlink ref="U5" location="'Participante - E'!A26" display="=A26" xr:uid="{038BB272-98CA-4A59-A7CC-03C307118F1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044E6-6E80-45ED-8B4E-4C387B8512AF}">
  <sheetPr>
    <tabColor theme="4" tint="0.79998168889431442"/>
  </sheetPr>
  <dimension ref="A1:D4"/>
  <sheetViews>
    <sheetView workbookViewId="0"/>
  </sheetViews>
  <sheetFormatPr defaultColWidth="9.140625" defaultRowHeight="14.45"/>
  <cols>
    <col min="1" max="1" width="16.28515625" style="7" bestFit="1" customWidth="1"/>
    <col min="2" max="2" width="11" style="7" customWidth="1"/>
    <col min="3" max="3" width="12.85546875" style="7" customWidth="1"/>
    <col min="4" max="4" width="12.85546875" style="7" bestFit="1" customWidth="1"/>
    <col min="5" max="16384" width="9.140625" style="7"/>
  </cols>
  <sheetData>
    <row r="1" spans="1:4">
      <c r="A1" s="681" t="s">
        <v>72</v>
      </c>
      <c r="B1" s="793" t="s">
        <v>73</v>
      </c>
      <c r="C1" s="793"/>
      <c r="D1" s="14"/>
    </row>
    <row r="2" spans="1:4" ht="15" customHeight="1">
      <c r="A2" s="89" t="s">
        <v>74</v>
      </c>
      <c r="B2" s="90" t="s">
        <v>269</v>
      </c>
      <c r="C2" s="215" t="s">
        <v>923</v>
      </c>
      <c r="D2" s="177" t="s">
        <v>165</v>
      </c>
    </row>
    <row r="3" spans="1:4">
      <c r="A3" s="675">
        <v>1</v>
      </c>
      <c r="B3" s="86" t="s">
        <v>924</v>
      </c>
      <c r="C3" s="86">
        <v>57</v>
      </c>
      <c r="D3" s="114" t="str">
        <f>$B$3</f>
        <v>Colombia</v>
      </c>
    </row>
    <row r="4" spans="1:4">
      <c r="A4" s="674">
        <v>2</v>
      </c>
      <c r="B4" s="92" t="s">
        <v>925</v>
      </c>
      <c r="C4" s="92">
        <v>34</v>
      </c>
      <c r="D4" s="126" t="str">
        <f>$B$4</f>
        <v>España</v>
      </c>
    </row>
  </sheetData>
  <mergeCells count="1">
    <mergeCell ref="B1:C1"/>
  </mergeCells>
  <hyperlinks>
    <hyperlink ref="A1" location="'Objetos de Dominio'!A1" display="&lt;- Volver al inicio" xr:uid="{9C337EF6-8735-4B69-8463-84DD0C5574FD}"/>
    <hyperlink ref="B1:C1" location="'Estados - E'!A4" display="Modelo Enriquecido" xr:uid="{3A1D0218-C069-4175-87F0-6ABAAA3A133C}"/>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0F783-02CB-42E9-B61F-CAEA5FB8DE4C}">
  <sheetPr>
    <tabColor rgb="FFD9E1F2"/>
  </sheetPr>
  <dimension ref="A1:U16"/>
  <sheetViews>
    <sheetView topLeftCell="J1" workbookViewId="0">
      <selection activeCell="J12" sqref="J12"/>
    </sheetView>
  </sheetViews>
  <sheetFormatPr defaultColWidth="8.7109375" defaultRowHeight="14.45"/>
  <cols>
    <col min="1" max="1" width="16.85546875" customWidth="1"/>
    <col min="2" max="2" width="16.5703125" customWidth="1"/>
    <col min="3" max="3" width="14.28515625" bestFit="1" customWidth="1"/>
    <col min="4" max="4" width="14.5703125" bestFit="1" customWidth="1"/>
    <col min="5" max="5" width="8.85546875" customWidth="1"/>
    <col min="6" max="6" width="11" bestFit="1" customWidth="1"/>
    <col min="7" max="7" width="10.140625" bestFit="1" customWidth="1"/>
    <col min="8" max="8" width="29.28515625" customWidth="1"/>
    <col min="9" max="9" width="29.42578125" customWidth="1"/>
    <col min="10" max="10" width="51" customWidth="1"/>
    <col min="11" max="11" width="14.42578125" bestFit="1" customWidth="1"/>
    <col min="12" max="12" width="10.42578125" bestFit="1" customWidth="1"/>
    <col min="13" max="13" width="11.5703125" bestFit="1" customWidth="1"/>
    <col min="14" max="14" width="9.28515625" bestFit="1" customWidth="1"/>
    <col min="15" max="15" width="18.42578125" bestFit="1" customWidth="1"/>
    <col min="16" max="16" width="50.5703125" customWidth="1"/>
    <col min="17" max="17" width="28.5703125" customWidth="1"/>
  </cols>
  <sheetData>
    <row r="1" spans="1:21">
      <c r="A1" s="22" t="s">
        <v>72</v>
      </c>
    </row>
    <row r="2" spans="1:21">
      <c r="A2" s="82" t="s">
        <v>79</v>
      </c>
      <c r="B2" s="1039" t="str">
        <f>'Objetos de Dominio'!$B$8</f>
        <v>Estado</v>
      </c>
      <c r="C2" s="1039"/>
      <c r="D2" s="1039"/>
      <c r="E2" s="1039"/>
      <c r="F2" s="1039"/>
      <c r="G2" s="1039"/>
      <c r="H2" s="1039"/>
      <c r="I2" s="1039"/>
      <c r="J2" s="1039"/>
      <c r="K2" s="1039"/>
      <c r="L2" s="1039"/>
      <c r="M2" s="1039"/>
      <c r="N2" s="1039"/>
      <c r="O2" s="1039"/>
      <c r="P2" s="1040"/>
    </row>
    <row r="3" spans="1:21">
      <c r="A3" s="83" t="s">
        <v>80</v>
      </c>
      <c r="B3" s="773" t="str">
        <f>'Objetos de Dominio'!$E$8</f>
        <v>Objeto de dominio encargado de permitir dar a saber en qué estado se encuentra un objeto</v>
      </c>
      <c r="C3" s="773"/>
      <c r="D3" s="773"/>
      <c r="E3" s="773"/>
      <c r="F3" s="773"/>
      <c r="G3" s="773"/>
      <c r="H3" s="773"/>
      <c r="I3" s="773"/>
      <c r="J3" s="773"/>
      <c r="K3" s="773"/>
      <c r="L3" s="773"/>
      <c r="M3" s="773"/>
      <c r="N3" s="773"/>
      <c r="O3" s="773"/>
      <c r="P3" s="774"/>
    </row>
    <row r="4" spans="1:21">
      <c r="A4" s="1" t="s">
        <v>81</v>
      </c>
      <c r="B4" s="4"/>
      <c r="C4" s="4"/>
      <c r="D4" s="4"/>
      <c r="E4" s="4"/>
      <c r="F4" s="4"/>
      <c r="G4" s="4"/>
      <c r="H4" s="4"/>
      <c r="I4" s="4"/>
      <c r="J4" s="4"/>
      <c r="K4" s="4"/>
      <c r="L4" s="4"/>
      <c r="M4" s="4"/>
      <c r="N4" s="4"/>
      <c r="O4" s="4"/>
      <c r="P4" s="4"/>
    </row>
    <row r="5" spans="1:21">
      <c r="A5" s="72" t="s">
        <v>82</v>
      </c>
      <c r="B5" s="73" t="s">
        <v>83</v>
      </c>
      <c r="C5" s="73" t="s">
        <v>84</v>
      </c>
      <c r="D5" s="73" t="s">
        <v>85</v>
      </c>
      <c r="E5" s="73" t="s">
        <v>86</v>
      </c>
      <c r="F5" s="73" t="s">
        <v>87</v>
      </c>
      <c r="G5" s="73" t="s">
        <v>88</v>
      </c>
      <c r="H5" s="73" t="s">
        <v>89</v>
      </c>
      <c r="I5" s="73" t="s">
        <v>90</v>
      </c>
      <c r="J5" s="73" t="s">
        <v>91</v>
      </c>
      <c r="K5" s="73" t="s">
        <v>92</v>
      </c>
      <c r="L5" s="73" t="s">
        <v>93</v>
      </c>
      <c r="M5" s="73" t="s">
        <v>94</v>
      </c>
      <c r="N5" s="73" t="s">
        <v>95</v>
      </c>
      <c r="O5" s="73" t="s">
        <v>96</v>
      </c>
      <c r="P5" s="325" t="s">
        <v>4</v>
      </c>
      <c r="Q5" s="551" t="str">
        <f>$A$16</f>
        <v>Consultar</v>
      </c>
    </row>
    <row r="6" spans="1:21" ht="39">
      <c r="A6" s="74" t="s">
        <v>74</v>
      </c>
      <c r="B6" s="58" t="s">
        <v>97</v>
      </c>
      <c r="C6" s="61">
        <v>36</v>
      </c>
      <c r="D6" s="61">
        <v>36</v>
      </c>
      <c r="E6" s="58"/>
      <c r="F6" s="58"/>
      <c r="G6" s="58"/>
      <c r="H6" s="67" t="s">
        <v>98</v>
      </c>
      <c r="I6" s="67"/>
      <c r="J6" s="68" t="s">
        <v>448</v>
      </c>
      <c r="K6" s="69" t="s">
        <v>100</v>
      </c>
      <c r="L6" s="69" t="s">
        <v>101</v>
      </c>
      <c r="M6" s="69" t="s">
        <v>100</v>
      </c>
      <c r="N6" s="69" t="s">
        <v>101</v>
      </c>
      <c r="O6" s="69" t="s">
        <v>100</v>
      </c>
      <c r="P6" s="70" t="s">
        <v>926</v>
      </c>
      <c r="Q6" s="552" t="s">
        <v>927</v>
      </c>
    </row>
    <row r="7" spans="1:21">
      <c r="A7" s="123" t="s">
        <v>269</v>
      </c>
      <c r="B7" s="70" t="s">
        <v>97</v>
      </c>
      <c r="C7" s="124">
        <v>1</v>
      </c>
      <c r="D7" s="124">
        <v>30</v>
      </c>
      <c r="E7" s="70"/>
      <c r="F7" s="70"/>
      <c r="G7" s="70"/>
      <c r="H7" s="70" t="s">
        <v>279</v>
      </c>
      <c r="I7" s="70"/>
      <c r="J7" s="68" t="s">
        <v>582</v>
      </c>
      <c r="K7" s="70" t="s">
        <v>101</v>
      </c>
      <c r="L7" s="70" t="s">
        <v>101</v>
      </c>
      <c r="M7" s="70" t="s">
        <v>100</v>
      </c>
      <c r="N7" s="70" t="s">
        <v>101</v>
      </c>
      <c r="O7" s="70" t="s">
        <v>101</v>
      </c>
      <c r="P7" s="70" t="s">
        <v>928</v>
      </c>
      <c r="Q7" s="552" t="s">
        <v>929</v>
      </c>
      <c r="R7" s="5"/>
      <c r="S7" s="5"/>
      <c r="T7" s="5"/>
      <c r="U7" s="5"/>
    </row>
    <row r="8" spans="1:21" ht="26.1">
      <c r="A8" s="108" t="s">
        <v>930</v>
      </c>
      <c r="B8" s="109" t="s">
        <v>97</v>
      </c>
      <c r="C8" s="76">
        <v>1</v>
      </c>
      <c r="D8" s="76">
        <v>150</v>
      </c>
      <c r="E8" s="109"/>
      <c r="F8" s="109"/>
      <c r="G8" s="109"/>
      <c r="H8" s="115" t="s">
        <v>931</v>
      </c>
      <c r="I8" s="116"/>
      <c r="J8" s="116" t="s">
        <v>932</v>
      </c>
      <c r="K8" s="109" t="s">
        <v>101</v>
      </c>
      <c r="L8" s="109" t="s">
        <v>101</v>
      </c>
      <c r="M8" s="109" t="s">
        <v>100</v>
      </c>
      <c r="N8" s="109" t="s">
        <v>101</v>
      </c>
      <c r="O8" s="109" t="s">
        <v>101</v>
      </c>
      <c r="P8" s="115" t="s">
        <v>933</v>
      </c>
      <c r="Q8" s="591" t="s">
        <v>111</v>
      </c>
    </row>
    <row r="9" spans="1:21">
      <c r="A9" s="4"/>
      <c r="B9" s="4"/>
      <c r="C9" s="4"/>
      <c r="D9" s="4"/>
      <c r="E9" s="4"/>
      <c r="F9" s="4"/>
      <c r="G9" s="4"/>
      <c r="H9" s="4"/>
      <c r="I9" s="4"/>
      <c r="J9" s="4"/>
      <c r="K9" s="4"/>
      <c r="L9" s="4"/>
      <c r="M9" s="4"/>
      <c r="N9" s="4"/>
      <c r="O9" s="4"/>
      <c r="P9" s="4"/>
    </row>
    <row r="10" spans="1:21">
      <c r="A10" s="1041" t="s">
        <v>112</v>
      </c>
      <c r="B10" s="1042"/>
      <c r="C10" s="1043"/>
      <c r="D10" s="4"/>
      <c r="E10" s="4"/>
      <c r="F10" s="4"/>
      <c r="G10" s="4"/>
      <c r="H10" s="4"/>
      <c r="I10" s="4"/>
      <c r="J10" s="4"/>
      <c r="K10" s="4"/>
      <c r="L10" s="4"/>
      <c r="M10" s="4"/>
      <c r="N10" s="4"/>
      <c r="O10" s="4"/>
      <c r="P10" s="4"/>
    </row>
    <row r="11" spans="1:21">
      <c r="A11" s="77" t="s">
        <v>113</v>
      </c>
      <c r="B11" s="30" t="s">
        <v>4</v>
      </c>
      <c r="C11" s="78" t="s">
        <v>114</v>
      </c>
      <c r="D11" s="4"/>
      <c r="E11" s="4"/>
      <c r="F11" s="4"/>
      <c r="G11" s="4"/>
      <c r="H11" s="4"/>
      <c r="I11" s="4"/>
      <c r="J11" s="4"/>
      <c r="K11" s="4"/>
      <c r="L11" s="4"/>
      <c r="M11" s="4"/>
      <c r="N11" s="4"/>
      <c r="O11" s="4"/>
      <c r="P11" s="4"/>
    </row>
    <row r="12" spans="1:21" ht="39">
      <c r="A12" s="79" t="s">
        <v>282</v>
      </c>
      <c r="B12" s="128" t="s">
        <v>934</v>
      </c>
      <c r="C12" s="81" t="s">
        <v>269</v>
      </c>
      <c r="D12" s="4"/>
      <c r="E12" s="4"/>
      <c r="F12" s="4"/>
      <c r="G12" s="4"/>
      <c r="H12" s="4"/>
      <c r="I12" s="4"/>
      <c r="J12" s="4"/>
      <c r="K12" s="4"/>
      <c r="L12" s="4"/>
      <c r="M12" s="4"/>
      <c r="N12" s="4"/>
      <c r="O12" s="4"/>
      <c r="P12" s="4"/>
    </row>
    <row r="14" spans="1:21">
      <c r="A14" s="752" t="s">
        <v>117</v>
      </c>
      <c r="B14" s="805"/>
      <c r="C14" s="755" t="s">
        <v>4</v>
      </c>
      <c r="D14" s="755"/>
      <c r="E14" s="755"/>
      <c r="F14" s="755"/>
      <c r="G14" s="755" t="s">
        <v>118</v>
      </c>
      <c r="H14" s="755"/>
      <c r="I14" s="755"/>
      <c r="J14" s="755" t="s">
        <v>119</v>
      </c>
      <c r="K14" s="755"/>
      <c r="L14" s="755"/>
      <c r="M14" s="755"/>
      <c r="N14" s="755"/>
      <c r="O14" s="755" t="s">
        <v>120</v>
      </c>
      <c r="P14" s="755"/>
      <c r="Q14" s="755" t="s">
        <v>121</v>
      </c>
      <c r="R14" s="755"/>
    </row>
    <row r="15" spans="1:21" ht="29.1">
      <c r="A15" s="754"/>
      <c r="B15" s="809"/>
      <c r="C15" s="755"/>
      <c r="D15" s="755"/>
      <c r="E15" s="755"/>
      <c r="F15" s="755"/>
      <c r="G15" s="231" t="s">
        <v>122</v>
      </c>
      <c r="H15" s="231" t="s">
        <v>123</v>
      </c>
      <c r="I15" s="231" t="s">
        <v>4</v>
      </c>
      <c r="J15" s="231" t="s">
        <v>83</v>
      </c>
      <c r="K15" s="755" t="s">
        <v>4</v>
      </c>
      <c r="L15" s="755"/>
      <c r="M15" s="755"/>
      <c r="N15" s="755"/>
      <c r="O15" s="231" t="s">
        <v>124</v>
      </c>
      <c r="P15" s="231" t="s">
        <v>4</v>
      </c>
      <c r="Q15" s="231" t="s">
        <v>125</v>
      </c>
      <c r="R15" s="231" t="s">
        <v>126</v>
      </c>
    </row>
    <row r="16" spans="1:21" ht="43.5">
      <c r="A16" s="744" t="s">
        <v>148</v>
      </c>
      <c r="B16" s="960"/>
      <c r="C16" s="777" t="s">
        <v>935</v>
      </c>
      <c r="D16" s="777"/>
      <c r="E16" s="777"/>
      <c r="F16" s="777"/>
      <c r="G16" s="315" t="s">
        <v>936</v>
      </c>
      <c r="H16" s="243" t="s">
        <v>937</v>
      </c>
      <c r="I16" s="316" t="s">
        <v>938</v>
      </c>
      <c r="J16" s="243" t="s">
        <v>939</v>
      </c>
      <c r="K16" s="776" t="s">
        <v>940</v>
      </c>
      <c r="L16" s="776"/>
      <c r="M16" s="776"/>
      <c r="N16" s="776"/>
      <c r="O16" s="317" t="s">
        <v>142</v>
      </c>
      <c r="P16" s="317" t="s">
        <v>142</v>
      </c>
      <c r="Q16" s="317" t="s">
        <v>142</v>
      </c>
      <c r="R16" s="317" t="s">
        <v>142</v>
      </c>
    </row>
  </sheetData>
  <mergeCells count="13">
    <mergeCell ref="B2:P2"/>
    <mergeCell ref="B3:P3"/>
    <mergeCell ref="A10:C10"/>
    <mergeCell ref="A14:B15"/>
    <mergeCell ref="C14:F15"/>
    <mergeCell ref="G14:I14"/>
    <mergeCell ref="J14:N14"/>
    <mergeCell ref="O14:P14"/>
    <mergeCell ref="Q14:R14"/>
    <mergeCell ref="K15:N15"/>
    <mergeCell ref="A16:B16"/>
    <mergeCell ref="C16:F16"/>
    <mergeCell ref="K16:N16"/>
  </mergeCells>
  <hyperlinks>
    <hyperlink ref="A1" location="'Objetos de Dominio'!A1" display="&lt;- Volver al inicio" xr:uid="{BFD49CAE-5BD1-4ADB-89ED-E4B204909366}"/>
    <hyperlink ref="A4" location="'pais - m'!A1" display="Datos simulados" xr:uid="{3978A009-8DFE-4B33-A1DE-276D1A5FDFC4}"/>
    <hyperlink ref="C12" location="'Tipo Reacción - E'!A7" display="Nombre" xr:uid="{73A8C4EE-9C3E-44D4-BE4E-530A06FA002B}"/>
    <hyperlink ref="Q5" location="'Tipo Reacción - E'!A16" display="=#REF!" xr:uid="{E0A742B6-F8BB-4F27-8221-74E345989442}"/>
    <hyperlink ref="H16" location="'objetos de dominio'!B2" display="='Objetos de Dominio'!$B$2" xr:uid="{309F2942-EF63-4B48-871B-F6ED023F450D}"/>
    <hyperlink ref="H16" location="'Objetos de Dominio'!B8" display="='Objetos de Dominio'!$B$32" xr:uid="{18262855-3F27-41AC-9455-D06C285876A5}"/>
    <hyperlink ref="J16" location="'Objetos de Dominio'!B8" display="Pais[]_x000a_" xr:uid="{896DB318-7D1B-4BE2-BFF4-6DEF4772106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9C1D9-FDBA-4F86-B3CC-4C13974E2648}">
  <sheetPr>
    <tabColor rgb="FFD9E1F2"/>
  </sheetPr>
  <dimension ref="A1:E6"/>
  <sheetViews>
    <sheetView workbookViewId="0">
      <selection activeCell="F26" sqref="F26"/>
    </sheetView>
  </sheetViews>
  <sheetFormatPr defaultColWidth="9.140625" defaultRowHeight="14.45"/>
  <cols>
    <col min="1" max="1" width="16.28515625" style="9" bestFit="1" customWidth="1"/>
    <col min="2" max="2" width="19" style="9" bestFit="1" customWidth="1"/>
    <col min="3" max="3" width="7.140625" style="9" bestFit="1" customWidth="1"/>
    <col min="4" max="4" width="24.7109375" style="9" customWidth="1"/>
    <col min="5" max="5" width="16.42578125" style="9" bestFit="1" customWidth="1"/>
    <col min="6" max="6" width="27.140625" style="9" customWidth="1"/>
    <col min="7" max="7" width="32.28515625" style="9" customWidth="1"/>
    <col min="8" max="16384" width="9.140625" style="9"/>
  </cols>
  <sheetData>
    <row r="1" spans="1:5">
      <c r="A1" s="22" t="s">
        <v>72</v>
      </c>
      <c r="B1" s="767" t="s">
        <v>73</v>
      </c>
      <c r="C1" s="767"/>
    </row>
    <row r="2" spans="1:5">
      <c r="A2" s="168" t="s">
        <v>74</v>
      </c>
      <c r="B2" s="169" t="s">
        <v>44</v>
      </c>
      <c r="C2" s="169" t="s">
        <v>18</v>
      </c>
      <c r="D2" s="332" t="s">
        <v>165</v>
      </c>
      <c r="E2" s="333" t="s">
        <v>75</v>
      </c>
    </row>
    <row r="3" spans="1:5">
      <c r="A3" s="64">
        <v>1</v>
      </c>
      <c r="B3" s="164" t="str">
        <f>'Persona - M'!$F$12</f>
        <v>Wilder.Sánchez6789</v>
      </c>
      <c r="C3" s="523" t="s">
        <v>77</v>
      </c>
      <c r="D3" s="51" t="str">
        <f>_xlfn.CONCAT(B3, " AdmO")</f>
        <v>Wilder.Sánchez6789 AdmO</v>
      </c>
      <c r="E3" s="138" t="str">
        <f>IF(AND(C3="Activo", 'Persona - M'!L12 = "Accesible"), "Activo", "Inactivo")</f>
        <v>Activo</v>
      </c>
    </row>
    <row r="4" spans="1:5" ht="15" customHeight="1">
      <c r="A4" s="65">
        <v>2</v>
      </c>
      <c r="B4" s="183" t="str">
        <f>'Persona - M'!$F$14</f>
        <v>Elkin.Narvaéz2222</v>
      </c>
      <c r="C4" s="183" t="s">
        <v>77</v>
      </c>
      <c r="D4" s="52" t="str">
        <f>_xlfn.CONCAT(B4, " AdmO")</f>
        <v>Elkin.Narvaéz2222 AdmO</v>
      </c>
      <c r="E4" s="139" t="str">
        <f>IF(AND(C4="Activo", 'Persona - M'!L14 = "Accesible"), "Activo", "Inactivo")</f>
        <v>Activo</v>
      </c>
    </row>
    <row r="5" spans="1:5">
      <c r="A5" s="6"/>
      <c r="B5" s="8"/>
      <c r="C5" s="8"/>
    </row>
    <row r="6" spans="1:5">
      <c r="A6" s="6"/>
      <c r="B6" s="8"/>
      <c r="C6" s="8"/>
    </row>
  </sheetData>
  <mergeCells count="1">
    <mergeCell ref="B1:C1"/>
  </mergeCells>
  <hyperlinks>
    <hyperlink ref="B3" location="'Persona - M'!A12" display="='Persona - M'!$F$12" xr:uid="{506CA433-7F51-4721-A35D-B11EF02F9E96}"/>
    <hyperlink ref="C3" location="'Estados - M'!A50" display="Activo" xr:uid="{B95315BB-0085-4250-95CA-F3A6A27E34B6}"/>
    <hyperlink ref="A1" location="'Objetos de Dominio'!A1" display="&lt;- Volver al inicio" xr:uid="{CAF7DC57-7D17-40FF-89F5-4CE16DD7BAD5}"/>
    <hyperlink ref="B4" location="'Persona - M'!A14" display="='Persona - M'!$F$14" xr:uid="{574142A8-18EB-48D3-9931-09165D5D9E79}"/>
    <hyperlink ref="B1" location="Estructura - E!A4" display="Modelo Enriquecido" xr:uid="{AE37E7F2-A642-4DC3-9303-FA8B3B953EA9}"/>
    <hyperlink ref="B1:C1" location="'Administrador Organización - E'!A4" display="Modelo Enriquecido" xr:uid="{8AC9CC3F-16A5-4B55-803F-F3FE80E8D82F}"/>
    <hyperlink ref="C4" location="'Estados - M'!A50" display="Activo" xr:uid="{D38B21A6-C31C-47A4-B21D-D8BDFD5BD98A}"/>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sheetPr>
  <dimension ref="A1:M14"/>
  <sheetViews>
    <sheetView workbookViewId="0"/>
  </sheetViews>
  <sheetFormatPr defaultColWidth="9.140625" defaultRowHeight="14.45"/>
  <cols>
    <col min="1" max="1" width="16.28515625" style="7" bestFit="1" customWidth="1"/>
    <col min="2" max="2" width="19.140625" style="7" bestFit="1" customWidth="1"/>
    <col min="3" max="3" width="16.140625" style="7" bestFit="1" customWidth="1"/>
    <col min="4" max="4" width="15" style="7" bestFit="1" customWidth="1"/>
    <col min="5" max="5" width="16.7109375" style="7" bestFit="1" customWidth="1"/>
    <col min="6" max="6" width="20.140625" style="7" bestFit="1" customWidth="1"/>
    <col min="7" max="7" width="12.28515625" style="7" bestFit="1" customWidth="1"/>
    <col min="8" max="8" width="17.85546875" style="7" bestFit="1" customWidth="1"/>
    <col min="9" max="9" width="21.28515625" style="7" bestFit="1" customWidth="1"/>
    <col min="10" max="10" width="9.42578125" style="7" bestFit="1" customWidth="1"/>
    <col min="11" max="11" width="12" style="7" bestFit="1" customWidth="1"/>
    <col min="12" max="12" width="10.7109375" style="7" bestFit="1" customWidth="1"/>
    <col min="13" max="13" width="20.140625" style="7" bestFit="1" customWidth="1"/>
    <col min="14" max="14" width="39.28515625" style="7" customWidth="1"/>
    <col min="15" max="15" width="15.85546875" style="7" customWidth="1"/>
    <col min="16" max="16" width="18.42578125" style="7" customWidth="1"/>
    <col min="17" max="17" width="15.85546875" style="7" customWidth="1"/>
    <col min="18" max="18" width="11.85546875" style="7" customWidth="1"/>
    <col min="19" max="19" width="24.5703125" style="7" customWidth="1"/>
    <col min="20" max="20" width="109.7109375" style="7" customWidth="1"/>
    <col min="21" max="16384" width="9.140625" style="7"/>
  </cols>
  <sheetData>
    <row r="1" spans="1:13">
      <c r="A1" s="163" t="s">
        <v>72</v>
      </c>
      <c r="B1" s="676" t="s">
        <v>199</v>
      </c>
    </row>
    <row r="2" spans="1:13" s="14" customFormat="1">
      <c r="A2" s="157" t="s">
        <v>74</v>
      </c>
      <c r="B2" s="284" t="s">
        <v>941</v>
      </c>
      <c r="C2" s="682" t="s">
        <v>942</v>
      </c>
      <c r="D2" s="91" t="s">
        <v>943</v>
      </c>
      <c r="E2" s="91" t="s">
        <v>944</v>
      </c>
      <c r="F2" s="961" t="s">
        <v>945</v>
      </c>
      <c r="G2" s="961"/>
      <c r="H2" s="91" t="s">
        <v>66</v>
      </c>
      <c r="I2" s="91" t="s">
        <v>946</v>
      </c>
      <c r="J2" s="91" t="s">
        <v>38</v>
      </c>
      <c r="K2" s="91" t="s">
        <v>947</v>
      </c>
      <c r="L2" s="91" t="s">
        <v>18</v>
      </c>
      <c r="M2" s="141" t="s">
        <v>165</v>
      </c>
    </row>
    <row r="3" spans="1:13">
      <c r="A3" s="679">
        <v>1</v>
      </c>
      <c r="B3" s="140" t="s">
        <v>948</v>
      </c>
      <c r="C3" s="140" t="s">
        <v>949</v>
      </c>
      <c r="D3" s="140" t="s">
        <v>950</v>
      </c>
      <c r="E3" s="140" t="s">
        <v>951</v>
      </c>
      <c r="F3" s="140" t="str">
        <f t="shared" ref="F3:F14" si="0">_xlfn.CONCAT(B3,".",D3,RIGHT(I3,4))</f>
        <v>Jose.Ramirez0946</v>
      </c>
      <c r="G3" s="683" t="s">
        <v>952</v>
      </c>
      <c r="H3" s="684" t="str">
        <f>'Tipo Identificacion - M'!$C$3</f>
        <v>CC</v>
      </c>
      <c r="I3" s="140">
        <v>1145230946</v>
      </c>
      <c r="J3" s="159" t="str">
        <f>'Pais - M'!$D$3</f>
        <v>Colombia</v>
      </c>
      <c r="K3" s="140">
        <v>3123412345</v>
      </c>
      <c r="L3" s="208" t="s">
        <v>430</v>
      </c>
      <c r="M3" s="250" t="str">
        <f>$F$3</f>
        <v>Jose.Ramirez0946</v>
      </c>
    </row>
    <row r="4" spans="1:13">
      <c r="A4" s="679">
        <v>2</v>
      </c>
      <c r="B4" s="140" t="s">
        <v>953</v>
      </c>
      <c r="C4" s="140" t="s">
        <v>954</v>
      </c>
      <c r="D4" s="140" t="s">
        <v>955</v>
      </c>
      <c r="E4" s="140" t="s">
        <v>956</v>
      </c>
      <c r="F4" s="140" t="str">
        <f t="shared" si="0"/>
        <v>Mario.Gutierrez 2312</v>
      </c>
      <c r="G4" s="683" t="s">
        <v>952</v>
      </c>
      <c r="H4" s="684" t="str">
        <f>'Tipo Identificacion - M'!$C$3</f>
        <v>CC</v>
      </c>
      <c r="I4" s="140">
        <v>3498562312</v>
      </c>
      <c r="J4" s="159" t="str">
        <f>'Pais - M'!$D$3</f>
        <v>Colombia</v>
      </c>
      <c r="K4" s="140">
        <v>1234612342</v>
      </c>
      <c r="L4" s="159" t="s">
        <v>430</v>
      </c>
      <c r="M4" s="685" t="str">
        <f>$F$4</f>
        <v>Mario.Gutierrez 2312</v>
      </c>
    </row>
    <row r="5" spans="1:13">
      <c r="A5" s="679">
        <v>3</v>
      </c>
      <c r="B5" s="140" t="s">
        <v>957</v>
      </c>
      <c r="C5" s="686"/>
      <c r="D5" s="140" t="s">
        <v>958</v>
      </c>
      <c r="E5" s="140" t="s">
        <v>959</v>
      </c>
      <c r="F5" s="140" t="str">
        <f t="shared" si="0"/>
        <v>Valentina.Llanos3233</v>
      </c>
      <c r="G5" s="683" t="s">
        <v>952</v>
      </c>
      <c r="H5" s="684" t="str">
        <f>'Tipo Identificacion - M'!$C$3</f>
        <v>CC</v>
      </c>
      <c r="I5" s="140">
        <v>1254763233</v>
      </c>
      <c r="J5" s="159" t="str">
        <f>'Pais - M'!$D$3</f>
        <v>Colombia</v>
      </c>
      <c r="K5" s="140">
        <v>1234123412</v>
      </c>
      <c r="L5" s="159" t="s">
        <v>430</v>
      </c>
      <c r="M5" s="250" t="str">
        <f>$F$5</f>
        <v>Valentina.Llanos3233</v>
      </c>
    </row>
    <row r="6" spans="1:13">
      <c r="A6" s="679">
        <v>4</v>
      </c>
      <c r="B6" s="140" t="s">
        <v>960</v>
      </c>
      <c r="C6" s="686"/>
      <c r="D6" s="140" t="s">
        <v>961</v>
      </c>
      <c r="E6" s="140" t="s">
        <v>962</v>
      </c>
      <c r="F6" s="140" t="str">
        <f t="shared" si="0"/>
        <v>Felipe.Tejada0935</v>
      </c>
      <c r="G6" s="683" t="s">
        <v>952</v>
      </c>
      <c r="H6" s="684" t="str">
        <f>'Tipo Identificacion - M'!$C$3</f>
        <v>CC</v>
      </c>
      <c r="I6" s="140">
        <v>8987220935</v>
      </c>
      <c r="J6" s="159" t="str">
        <f>'Pais - M'!$D$3</f>
        <v>Colombia</v>
      </c>
      <c r="K6" s="140">
        <v>6134123412</v>
      </c>
      <c r="L6" s="159" t="s">
        <v>430</v>
      </c>
      <c r="M6" s="250" t="str">
        <f>$F$6</f>
        <v>Felipe.Tejada0935</v>
      </c>
    </row>
    <row r="7" spans="1:13">
      <c r="A7" s="679">
        <v>5</v>
      </c>
      <c r="B7" s="140" t="s">
        <v>963</v>
      </c>
      <c r="C7" s="140" t="s">
        <v>948</v>
      </c>
      <c r="D7" s="140" t="s">
        <v>964</v>
      </c>
      <c r="E7" s="686"/>
      <c r="F7" s="140" t="str">
        <f t="shared" si="0"/>
        <v>Manuel.Torres6712</v>
      </c>
      <c r="G7" s="683" t="s">
        <v>952</v>
      </c>
      <c r="H7" s="684" t="str">
        <f>'Tipo Identificacion - M'!$C$3</f>
        <v>CC</v>
      </c>
      <c r="I7" s="140">
        <v>1278356712</v>
      </c>
      <c r="J7" s="159" t="str">
        <f>'Pais - M'!$D$3</f>
        <v>Colombia</v>
      </c>
      <c r="K7" s="140">
        <v>1234134123</v>
      </c>
      <c r="L7" s="159" t="s">
        <v>430</v>
      </c>
      <c r="M7" s="250" t="str">
        <f t="shared" ref="M7:M14" si="1">F7</f>
        <v>Manuel.Torres6712</v>
      </c>
    </row>
    <row r="8" spans="1:13">
      <c r="A8" s="679">
        <v>6</v>
      </c>
      <c r="B8" s="140" t="s">
        <v>965</v>
      </c>
      <c r="C8" s="686"/>
      <c r="D8" s="140" t="s">
        <v>966</v>
      </c>
      <c r="E8" s="140" t="s">
        <v>951</v>
      </c>
      <c r="F8" s="140" t="str">
        <f t="shared" si="0"/>
        <v>Valeria.Nuñez1452</v>
      </c>
      <c r="G8" s="683" t="s">
        <v>952</v>
      </c>
      <c r="H8" s="684" t="str">
        <f>'Tipo Identificacion - M'!$C$3</f>
        <v>CC</v>
      </c>
      <c r="I8" s="140">
        <v>9835261452</v>
      </c>
      <c r="J8" s="159" t="str">
        <f>'Pais - M'!$D$3</f>
        <v>Colombia</v>
      </c>
      <c r="K8" s="140">
        <v>3123234524</v>
      </c>
      <c r="L8" s="159" t="s">
        <v>430</v>
      </c>
      <c r="M8" s="250" t="str">
        <f t="shared" si="1"/>
        <v>Valeria.Nuñez1452</v>
      </c>
    </row>
    <row r="9" spans="1:13" ht="13.5" customHeight="1">
      <c r="A9" s="679">
        <v>7</v>
      </c>
      <c r="B9" s="140" t="s">
        <v>967</v>
      </c>
      <c r="C9" s="140" t="s">
        <v>968</v>
      </c>
      <c r="D9" s="140" t="s">
        <v>959</v>
      </c>
      <c r="E9" s="140" t="s">
        <v>956</v>
      </c>
      <c r="F9" s="140" t="str">
        <f t="shared" si="0"/>
        <v>Sara.Quintero3458</v>
      </c>
      <c r="G9" s="683" t="s">
        <v>952</v>
      </c>
      <c r="H9" s="684" t="str">
        <f>'Tipo Identificacion - M'!$C$3</f>
        <v>CC</v>
      </c>
      <c r="I9" s="140">
        <v>456723458</v>
      </c>
      <c r="J9" s="159" t="str">
        <f>'Pais - M'!$D$3</f>
        <v>Colombia</v>
      </c>
      <c r="K9" s="140">
        <v>4412431234</v>
      </c>
      <c r="L9" s="208" t="s">
        <v>431</v>
      </c>
      <c r="M9" s="250" t="str">
        <f t="shared" si="1"/>
        <v>Sara.Quintero3458</v>
      </c>
    </row>
    <row r="10" spans="1:13">
      <c r="A10" s="679">
        <v>8</v>
      </c>
      <c r="B10" s="140" t="s">
        <v>969</v>
      </c>
      <c r="C10" s="140" t="s">
        <v>970</v>
      </c>
      <c r="D10" s="140" t="s">
        <v>971</v>
      </c>
      <c r="E10" s="140" t="s">
        <v>972</v>
      </c>
      <c r="F10" s="140" t="str">
        <f t="shared" si="0"/>
        <v>Juan.Ordoñez3546</v>
      </c>
      <c r="G10" s="683" t="s">
        <v>952</v>
      </c>
      <c r="H10" s="684" t="str">
        <f>'Tipo Identificacion - M'!$C$3</f>
        <v>CC</v>
      </c>
      <c r="I10" s="140">
        <v>1233453546</v>
      </c>
      <c r="J10" s="159" t="str">
        <f>'Pais - M'!$D$3</f>
        <v>Colombia</v>
      </c>
      <c r="K10" s="140"/>
      <c r="L10" s="159" t="s">
        <v>430</v>
      </c>
      <c r="M10" s="250" t="str">
        <f t="shared" si="1"/>
        <v>Juan.Ordoñez3546</v>
      </c>
    </row>
    <row r="11" spans="1:13">
      <c r="A11" s="679">
        <v>9</v>
      </c>
      <c r="B11" s="140" t="s">
        <v>973</v>
      </c>
      <c r="C11" s="140" t="s">
        <v>974</v>
      </c>
      <c r="D11" s="140" t="s">
        <v>975</v>
      </c>
      <c r="E11" s="140" t="s">
        <v>964</v>
      </c>
      <c r="F11" s="140" t="str">
        <f t="shared" si="0"/>
        <v>Ivan.Jaramillo9803</v>
      </c>
      <c r="G11" s="683" t="s">
        <v>952</v>
      </c>
      <c r="H11" s="684" t="str">
        <f>'Tipo Identificacion - M'!$C$3</f>
        <v>CC</v>
      </c>
      <c r="I11" s="140">
        <v>5423769803</v>
      </c>
      <c r="J11" s="159" t="str">
        <f>'Pais - M'!$D$3</f>
        <v>Colombia</v>
      </c>
      <c r="K11" s="140">
        <v>1234123417</v>
      </c>
      <c r="L11" s="159" t="s">
        <v>430</v>
      </c>
      <c r="M11" s="250" t="str">
        <f t="shared" si="1"/>
        <v>Ivan.Jaramillo9803</v>
      </c>
    </row>
    <row r="12" spans="1:13">
      <c r="A12" s="679">
        <v>10</v>
      </c>
      <c r="B12" s="140" t="s">
        <v>976</v>
      </c>
      <c r="C12" s="140" t="s">
        <v>977</v>
      </c>
      <c r="D12" s="140" t="s">
        <v>978</v>
      </c>
      <c r="E12" s="140" t="s">
        <v>979</v>
      </c>
      <c r="F12" s="140" t="str">
        <f t="shared" si="0"/>
        <v>Wilder.Sánchez6789</v>
      </c>
      <c r="G12" s="683" t="s">
        <v>952</v>
      </c>
      <c r="H12" s="684" t="str">
        <f>'Tipo Identificacion - M'!$C$3</f>
        <v>CC</v>
      </c>
      <c r="I12" s="140">
        <v>123456789</v>
      </c>
      <c r="J12" s="159" t="str">
        <f>'Pais - M'!$D$3</f>
        <v>Colombia</v>
      </c>
      <c r="K12" s="140"/>
      <c r="L12" s="159" t="s">
        <v>430</v>
      </c>
      <c r="M12" s="250" t="str">
        <f t="shared" si="1"/>
        <v>Wilder.Sánchez6789</v>
      </c>
    </row>
    <row r="13" spans="1:13">
      <c r="A13" s="679">
        <v>11</v>
      </c>
      <c r="B13" s="140" t="s">
        <v>969</v>
      </c>
      <c r="C13" s="140" t="s">
        <v>980</v>
      </c>
      <c r="D13" s="140" t="s">
        <v>981</v>
      </c>
      <c r="E13" s="140" t="s">
        <v>982</v>
      </c>
      <c r="F13" s="140" t="str">
        <f t="shared" si="0"/>
        <v>Juan.Martinez1111</v>
      </c>
      <c r="G13" s="683" t="s">
        <v>952</v>
      </c>
      <c r="H13" s="684" t="str">
        <f>'Tipo Identificacion - M'!$C$3</f>
        <v>CC</v>
      </c>
      <c r="I13" s="140">
        <v>11111</v>
      </c>
      <c r="J13" s="159" t="str">
        <f>'Pais - M'!$D$3</f>
        <v>Colombia</v>
      </c>
      <c r="K13" s="140"/>
      <c r="L13" s="159" t="s">
        <v>430</v>
      </c>
      <c r="M13" s="250" t="str">
        <f t="shared" si="1"/>
        <v>Juan.Martinez1111</v>
      </c>
    </row>
    <row r="14" spans="1:13">
      <c r="A14" s="680">
        <v>12</v>
      </c>
      <c r="B14" s="142" t="s">
        <v>983</v>
      </c>
      <c r="C14" s="687"/>
      <c r="D14" s="142" t="s">
        <v>984</v>
      </c>
      <c r="E14" s="142" t="s">
        <v>985</v>
      </c>
      <c r="F14" s="142" t="str">
        <f t="shared" si="0"/>
        <v>Elkin.Narvaéz2222</v>
      </c>
      <c r="G14" s="688" t="s">
        <v>952</v>
      </c>
      <c r="H14" s="689" t="str">
        <f>'Tipo Identificacion - M'!$C$4</f>
        <v>CE</v>
      </c>
      <c r="I14" s="142">
        <v>2222</v>
      </c>
      <c r="J14" s="162" t="str">
        <f>'Pais - M'!$D$4</f>
        <v>España</v>
      </c>
      <c r="K14" s="142">
        <v>7775436665</v>
      </c>
      <c r="L14" s="162" t="s">
        <v>430</v>
      </c>
      <c r="M14" s="251" t="str">
        <f t="shared" si="1"/>
        <v>Elkin.Narvaéz2222</v>
      </c>
    </row>
  </sheetData>
  <mergeCells count="1">
    <mergeCell ref="F2:G2"/>
  </mergeCells>
  <hyperlinks>
    <hyperlink ref="A1" location="'Objetos de Dominio'!A1" display="&lt;- Volver al inicio" xr:uid="{1C1EAB7A-67C5-4624-9F5A-C4359303528C}"/>
    <hyperlink ref="B1" location="'persona - e'!A1" display="Modelo enriquecido" xr:uid="{8F30BD98-BDA6-459D-B3F9-60D4456FB0A1}"/>
    <hyperlink ref="L3" location="'Estados - M'!A64" display="Accesible" xr:uid="{59FC38B8-85B6-417B-BE4D-B4AD2E1486D9}"/>
    <hyperlink ref="L4" location="'Estados - M'!A64" display="Accesible" xr:uid="{F3386B6B-E866-4BC1-B67F-2D7B7EB8F7C8}"/>
    <hyperlink ref="L5" location="'Estados - M'!A64" display="Accesible" xr:uid="{5501B236-D551-4F97-BB93-1AEF1A1251E3}"/>
    <hyperlink ref="L6" location="'Estados - M'!A64" display="Accesible" xr:uid="{F1A2ED88-6F3E-4D5D-A235-A81924AB0FC2}"/>
    <hyperlink ref="L7" location="'Estados - M'!A64" display="Accesible" xr:uid="{AC757CAA-359D-47D9-8F0F-8B6AD6D6D2CE}"/>
    <hyperlink ref="L8" location="'Estados - M'!A64" display="Accesible" xr:uid="{0BCF3302-6022-4B7B-B80B-FC97D80BEED9}"/>
    <hyperlink ref="L10" location="'Estados - M'!A64" display="Accesible" xr:uid="{640FDF33-8768-4C3C-AC9E-51996B6D1276}"/>
    <hyperlink ref="L11" location="'Estados - M'!A64" display="Accesible" xr:uid="{063BA54A-43A5-4F82-BC8E-69D203CBB37B}"/>
    <hyperlink ref="L12" location="'Estados - M'!A64" display="Accesible" xr:uid="{161B2CCC-07BF-4580-9C93-A2511FC17581}"/>
    <hyperlink ref="L13" location="'Estados - M'!A64" display="Accesible" xr:uid="{E131AD71-0C53-45E1-962B-188B39837B73}"/>
    <hyperlink ref="L14" location="'Estados - M'!A64" display="Accesible" xr:uid="{262A3C34-2C83-4893-BBAF-B48D6254CA19}"/>
    <hyperlink ref="L9" location="'Estados - M'!A65" display="Inaccesible" xr:uid="{220F2136-8DA8-46D5-BBC6-FC1863FBE7B7}"/>
    <hyperlink ref="H3" location="'tipo identificacion - m'!A3" display="='Tipo Identificacion - M'!$C$4" xr:uid="{C4651AF7-BC00-4344-B380-18654A2CE4DE}"/>
    <hyperlink ref="H4:H14" location="'tipo identificacion - m'!A3" display="='Tipo Identificacion - M'!$C$4" xr:uid="{4C7A12E7-0A68-4587-A32E-A2BEABDDB80E}"/>
    <hyperlink ref="H14" location="'Tipo Identificacion - M'!A4" display="='Tipo Identificacion - M'!$C$4" xr:uid="{F9B21E89-3D00-4E64-BDA0-A7AAF841D24A}"/>
    <hyperlink ref="J3" location="'pais - m'!A3" display="='Pais - M'!$D$3" xr:uid="{F361E422-F4B3-4EC5-9EB8-A1F60AE12C75}"/>
    <hyperlink ref="J4:J14" location="'pais - m'!A3" display="='Pais - M'!$D$3" xr:uid="{925D6377-A8BB-4909-A5FB-8CBE3C46A286}"/>
    <hyperlink ref="J14" location="'Pais - M'!A4" display="='Pais - M'!$D$3" xr:uid="{F1864353-4A47-4920-A0F2-C131C0EB5508}"/>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AE9EC-487C-4D22-AE32-34838C9B283E}">
  <sheetPr>
    <tabColor rgb="FFD9E1F2"/>
  </sheetPr>
  <dimension ref="A1:U40"/>
  <sheetViews>
    <sheetView topLeftCell="A12" workbookViewId="0">
      <selection activeCell="G15" sqref="G15"/>
    </sheetView>
  </sheetViews>
  <sheetFormatPr defaultColWidth="8.7109375" defaultRowHeight="14.45"/>
  <cols>
    <col min="1" max="1" width="20.7109375" customWidth="1"/>
    <col min="2" max="2" width="22.85546875" customWidth="1"/>
    <col min="3" max="3" width="14.28515625" customWidth="1"/>
    <col min="4" max="4" width="14.5703125" customWidth="1"/>
    <col min="5" max="5" width="8.140625" customWidth="1"/>
    <col min="6" max="6" width="11" customWidth="1"/>
    <col min="7" max="7" width="26.42578125" customWidth="1"/>
    <col min="8" max="8" width="45.5703125" customWidth="1"/>
    <col min="9" max="9" width="38.5703125" customWidth="1"/>
    <col min="10" max="10" width="45.140625" customWidth="1"/>
    <col min="11" max="11" width="14.42578125" customWidth="1"/>
    <col min="12" max="12" width="10.42578125" customWidth="1"/>
    <col min="13" max="13" width="11.5703125" customWidth="1"/>
    <col min="14" max="14" width="9.28515625" customWidth="1"/>
    <col min="15" max="15" width="18.42578125" customWidth="1"/>
    <col min="16" max="16" width="47.7109375" customWidth="1"/>
    <col min="17" max="17" width="45.28515625" customWidth="1"/>
    <col min="18" max="18" width="48.140625" customWidth="1"/>
    <col min="19" max="19" width="34.5703125" bestFit="1" customWidth="1"/>
    <col min="20" max="20" width="29" bestFit="1" customWidth="1"/>
    <col min="21" max="21" width="27.85546875" bestFit="1" customWidth="1"/>
    <col min="22" max="22" width="28.5703125" customWidth="1"/>
  </cols>
  <sheetData>
    <row r="1" spans="1:21">
      <c r="A1" s="22" t="s">
        <v>72</v>
      </c>
    </row>
    <row r="2" spans="1:21">
      <c r="A2" s="121" t="s">
        <v>79</v>
      </c>
      <c r="B2" s="1033" t="str">
        <f>'Objetos de Dominio'!$B$10</f>
        <v>Administrador Estructura Encargado</v>
      </c>
      <c r="C2" s="1034"/>
      <c r="D2" s="1034"/>
      <c r="E2" s="1034"/>
      <c r="F2" s="1034"/>
      <c r="G2" s="1034"/>
      <c r="H2" s="1034"/>
      <c r="I2" s="1034"/>
      <c r="J2" s="1034"/>
      <c r="K2" s="1034"/>
      <c r="L2" s="1034"/>
      <c r="M2" s="1034"/>
      <c r="N2" s="1034"/>
      <c r="O2" s="1034"/>
      <c r="P2" s="1035"/>
    </row>
    <row r="3" spans="1:21" ht="15" customHeight="1">
      <c r="A3" s="122" t="s">
        <v>80</v>
      </c>
      <c r="B3" s="768" t="str">
        <f>'Objetos de Dominio'!$E$10</f>
        <v>Objeto de dominio que está encargado de agrupar todos los administradores que pueden estar asociados a una misma Estructura</v>
      </c>
      <c r="C3" s="769"/>
      <c r="D3" s="769"/>
      <c r="E3" s="769"/>
      <c r="F3" s="769"/>
      <c r="G3" s="769"/>
      <c r="H3" s="769"/>
      <c r="I3" s="769"/>
      <c r="J3" s="769"/>
      <c r="K3" s="769"/>
      <c r="L3" s="769"/>
      <c r="M3" s="769"/>
      <c r="N3" s="769"/>
      <c r="O3" s="769"/>
      <c r="P3" s="770"/>
    </row>
    <row r="4" spans="1:21" ht="15" customHeight="1">
      <c r="A4" s="1" t="s">
        <v>81</v>
      </c>
      <c r="B4" s="4"/>
      <c r="C4" s="4"/>
      <c r="D4" s="4"/>
      <c r="E4" s="4"/>
      <c r="F4" s="4"/>
      <c r="G4" s="4"/>
      <c r="H4" s="4"/>
      <c r="I4" s="4"/>
      <c r="J4" s="4"/>
      <c r="K4" s="4"/>
      <c r="L4" s="4"/>
      <c r="M4" s="4"/>
      <c r="N4" s="4"/>
      <c r="O4" s="4"/>
      <c r="P4" s="4"/>
    </row>
    <row r="5" spans="1:21" ht="15" customHeight="1">
      <c r="A5" s="72" t="s">
        <v>82</v>
      </c>
      <c r="B5" s="73" t="s">
        <v>83</v>
      </c>
      <c r="C5" s="73" t="s">
        <v>84</v>
      </c>
      <c r="D5" s="73" t="s">
        <v>85</v>
      </c>
      <c r="E5" s="73" t="s">
        <v>86</v>
      </c>
      <c r="F5" s="73" t="s">
        <v>87</v>
      </c>
      <c r="G5" s="73" t="s">
        <v>88</v>
      </c>
      <c r="H5" s="73" t="s">
        <v>89</v>
      </c>
      <c r="I5" s="73" t="s">
        <v>90</v>
      </c>
      <c r="J5" s="73" t="s">
        <v>91</v>
      </c>
      <c r="K5" s="73" t="s">
        <v>92</v>
      </c>
      <c r="L5" s="73" t="s">
        <v>93</v>
      </c>
      <c r="M5" s="73" t="s">
        <v>94</v>
      </c>
      <c r="N5" s="73" t="s">
        <v>95</v>
      </c>
      <c r="O5" s="73" t="s">
        <v>96</v>
      </c>
      <c r="P5" s="325" t="s">
        <v>4</v>
      </c>
      <c r="Q5" s="595" t="str">
        <f>$A$26</f>
        <v>Registrar</v>
      </c>
      <c r="R5" s="595" t="str">
        <f>$A$30</f>
        <v>Editar</v>
      </c>
      <c r="S5" s="595" t="str">
        <f>$A$34</f>
        <v>Cambiar estado</v>
      </c>
      <c r="T5" s="595" t="str">
        <f>$A$37</f>
        <v xml:space="preserve">Consultar </v>
      </c>
      <c r="U5" s="554" t="str">
        <f>$A$38</f>
        <v>Eliminar</v>
      </c>
    </row>
    <row r="6" spans="1:21" ht="39">
      <c r="A6" s="74" t="s">
        <v>74</v>
      </c>
      <c r="B6" s="58" t="s">
        <v>97</v>
      </c>
      <c r="C6" s="61">
        <v>36</v>
      </c>
      <c r="D6" s="61">
        <v>36</v>
      </c>
      <c r="E6" s="58"/>
      <c r="F6" s="58"/>
      <c r="G6" s="58"/>
      <c r="H6" s="58" t="s">
        <v>98</v>
      </c>
      <c r="I6" s="58"/>
      <c r="J6" s="68" t="s">
        <v>448</v>
      </c>
      <c r="K6" s="61" t="s">
        <v>100</v>
      </c>
      <c r="L6" s="61" t="s">
        <v>986</v>
      </c>
      <c r="M6" s="61" t="s">
        <v>100</v>
      </c>
      <c r="N6" s="61" t="s">
        <v>101</v>
      </c>
      <c r="O6" s="61" t="s">
        <v>100</v>
      </c>
      <c r="P6" s="67" t="s">
        <v>987</v>
      </c>
      <c r="Q6" s="568" t="s">
        <v>103</v>
      </c>
      <c r="R6" s="568" t="s">
        <v>103</v>
      </c>
      <c r="S6" s="568" t="s">
        <v>103</v>
      </c>
      <c r="T6" s="568" t="s">
        <v>988</v>
      </c>
      <c r="U6" s="596" t="s">
        <v>103</v>
      </c>
    </row>
    <row r="7" spans="1:21" ht="26.1">
      <c r="A7" s="592" t="s">
        <v>66</v>
      </c>
      <c r="B7" s="597" t="s">
        <v>989</v>
      </c>
      <c r="C7" s="484"/>
      <c r="D7" s="484"/>
      <c r="E7" s="593"/>
      <c r="F7" s="593"/>
      <c r="G7" s="593"/>
      <c r="H7" s="593"/>
      <c r="I7" s="593"/>
      <c r="J7" s="594"/>
      <c r="K7" s="484" t="s">
        <v>101</v>
      </c>
      <c r="L7" s="484" t="s">
        <v>986</v>
      </c>
      <c r="M7" s="484" t="s">
        <v>100</v>
      </c>
      <c r="N7" s="484" t="s">
        <v>101</v>
      </c>
      <c r="O7" s="484" t="s">
        <v>101</v>
      </c>
      <c r="P7" s="535" t="s">
        <v>990</v>
      </c>
      <c r="Q7" s="568" t="s">
        <v>103</v>
      </c>
      <c r="R7" s="568" t="s">
        <v>584</v>
      </c>
      <c r="S7" s="568" t="s">
        <v>719</v>
      </c>
      <c r="T7" s="568" t="s">
        <v>991</v>
      </c>
      <c r="U7" s="596" t="s">
        <v>719</v>
      </c>
    </row>
    <row r="8" spans="1:21" ht="26.1">
      <c r="A8" s="592" t="s">
        <v>992</v>
      </c>
      <c r="B8" s="593" t="s">
        <v>993</v>
      </c>
      <c r="C8" s="484">
        <v>6</v>
      </c>
      <c r="D8" s="484">
        <v>12</v>
      </c>
      <c r="E8" s="593"/>
      <c r="F8" s="593"/>
      <c r="G8" s="593"/>
      <c r="H8" s="593" t="s">
        <v>931</v>
      </c>
      <c r="I8" s="593"/>
      <c r="J8" s="594" t="s">
        <v>582</v>
      </c>
      <c r="K8" s="484" t="s">
        <v>101</v>
      </c>
      <c r="L8" s="484" t="s">
        <v>986</v>
      </c>
      <c r="M8" s="484" t="s">
        <v>100</v>
      </c>
      <c r="N8" s="484" t="s">
        <v>101</v>
      </c>
      <c r="O8" s="484" t="s">
        <v>101</v>
      </c>
      <c r="P8" s="535" t="s">
        <v>994</v>
      </c>
      <c r="Q8" s="568" t="s">
        <v>103</v>
      </c>
      <c r="R8" s="568" t="s">
        <v>584</v>
      </c>
      <c r="S8" s="568" t="s">
        <v>719</v>
      </c>
      <c r="T8" s="568" t="s">
        <v>988</v>
      </c>
      <c r="U8" s="596" t="s">
        <v>719</v>
      </c>
    </row>
    <row r="9" spans="1:21">
      <c r="A9" s="74" t="s">
        <v>995</v>
      </c>
      <c r="B9" s="58" t="s">
        <v>97</v>
      </c>
      <c r="C9" s="61">
        <v>1</v>
      </c>
      <c r="D9" s="61">
        <v>50</v>
      </c>
      <c r="E9" s="58"/>
      <c r="F9" s="58"/>
      <c r="G9" s="58"/>
      <c r="H9" s="58" t="s">
        <v>996</v>
      </c>
      <c r="I9" s="58"/>
      <c r="J9" s="134" t="s">
        <v>582</v>
      </c>
      <c r="K9" s="61" t="s">
        <v>101</v>
      </c>
      <c r="L9" s="61" t="s">
        <v>986</v>
      </c>
      <c r="M9" s="61" t="s">
        <v>100</v>
      </c>
      <c r="N9" s="61" t="s">
        <v>101</v>
      </c>
      <c r="O9" s="61" t="s">
        <v>101</v>
      </c>
      <c r="P9" s="67" t="s">
        <v>997</v>
      </c>
      <c r="Q9" s="568" t="s">
        <v>103</v>
      </c>
      <c r="R9" s="568" t="s">
        <v>998</v>
      </c>
      <c r="S9" s="568" t="s">
        <v>719</v>
      </c>
      <c r="T9" s="568" t="s">
        <v>991</v>
      </c>
      <c r="U9" s="596" t="s">
        <v>719</v>
      </c>
    </row>
    <row r="10" spans="1:21" ht="26.1">
      <c r="A10" s="74" t="s">
        <v>999</v>
      </c>
      <c r="B10" s="58" t="s">
        <v>97</v>
      </c>
      <c r="C10" s="61">
        <v>1</v>
      </c>
      <c r="D10" s="61">
        <v>50</v>
      </c>
      <c r="E10" s="58"/>
      <c r="F10" s="58"/>
      <c r="G10" s="58"/>
      <c r="H10" s="58" t="s">
        <v>996</v>
      </c>
      <c r="I10" s="58"/>
      <c r="J10" s="134" t="s">
        <v>582</v>
      </c>
      <c r="K10" s="61" t="s">
        <v>101</v>
      </c>
      <c r="L10" s="61" t="s">
        <v>986</v>
      </c>
      <c r="M10" s="61" t="s">
        <v>101</v>
      </c>
      <c r="N10" s="61" t="s">
        <v>101</v>
      </c>
      <c r="O10" s="61" t="s">
        <v>101</v>
      </c>
      <c r="P10" s="67" t="s">
        <v>1000</v>
      </c>
      <c r="Q10" s="568" t="s">
        <v>719</v>
      </c>
      <c r="R10" s="568" t="s">
        <v>998</v>
      </c>
      <c r="S10" s="568" t="s">
        <v>719</v>
      </c>
      <c r="T10" s="568" t="s">
        <v>991</v>
      </c>
      <c r="U10" s="596" t="s">
        <v>719</v>
      </c>
    </row>
    <row r="11" spans="1:21">
      <c r="A11" s="74" t="s">
        <v>1001</v>
      </c>
      <c r="B11" s="58" t="s">
        <v>97</v>
      </c>
      <c r="C11" s="61">
        <v>1</v>
      </c>
      <c r="D11" s="61">
        <v>50</v>
      </c>
      <c r="E11" s="58"/>
      <c r="F11" s="58"/>
      <c r="G11" s="58"/>
      <c r="H11" s="58" t="s">
        <v>996</v>
      </c>
      <c r="I11" s="58"/>
      <c r="J11" s="134" t="s">
        <v>582</v>
      </c>
      <c r="K11" s="61" t="s">
        <v>101</v>
      </c>
      <c r="L11" s="61" t="s">
        <v>986</v>
      </c>
      <c r="M11" s="61" t="s">
        <v>100</v>
      </c>
      <c r="N11" s="61" t="s">
        <v>101</v>
      </c>
      <c r="O11" s="61" t="s">
        <v>101</v>
      </c>
      <c r="P11" s="67" t="s">
        <v>1002</v>
      </c>
      <c r="Q11" s="568" t="s">
        <v>103</v>
      </c>
      <c r="R11" s="568" t="s">
        <v>998</v>
      </c>
      <c r="S11" s="568" t="s">
        <v>719</v>
      </c>
      <c r="T11" s="568" t="s">
        <v>991</v>
      </c>
      <c r="U11" s="596" t="s">
        <v>719</v>
      </c>
    </row>
    <row r="12" spans="1:21" ht="26.1">
      <c r="A12" s="74" t="s">
        <v>1003</v>
      </c>
      <c r="B12" s="58" t="s">
        <v>97</v>
      </c>
      <c r="C12" s="61">
        <v>1</v>
      </c>
      <c r="D12" s="61">
        <v>50</v>
      </c>
      <c r="E12" s="58"/>
      <c r="F12" s="58"/>
      <c r="G12" s="58"/>
      <c r="H12" s="58" t="s">
        <v>996</v>
      </c>
      <c r="I12" s="58"/>
      <c r="J12" s="134" t="s">
        <v>582</v>
      </c>
      <c r="K12" s="61" t="s">
        <v>101</v>
      </c>
      <c r="L12" s="61" t="s">
        <v>986</v>
      </c>
      <c r="M12" s="61" t="s">
        <v>101</v>
      </c>
      <c r="N12" s="61" t="s">
        <v>101</v>
      </c>
      <c r="O12" s="61" t="s">
        <v>101</v>
      </c>
      <c r="P12" s="67" t="s">
        <v>1004</v>
      </c>
      <c r="Q12" s="568" t="s">
        <v>719</v>
      </c>
      <c r="R12" s="568" t="s">
        <v>998</v>
      </c>
      <c r="S12" s="568" t="s">
        <v>719</v>
      </c>
      <c r="T12" s="568" t="s">
        <v>991</v>
      </c>
      <c r="U12" s="596" t="s">
        <v>719</v>
      </c>
    </row>
    <row r="13" spans="1:21" ht="72" customHeight="1">
      <c r="A13" s="129" t="s">
        <v>1005</v>
      </c>
      <c r="B13" s="58" t="s">
        <v>97</v>
      </c>
      <c r="C13" s="61">
        <v>1</v>
      </c>
      <c r="D13" s="61">
        <v>50</v>
      </c>
      <c r="E13" s="58"/>
      <c r="F13" s="58"/>
      <c r="G13" s="58"/>
      <c r="H13" s="67" t="s">
        <v>1006</v>
      </c>
      <c r="I13" s="58"/>
      <c r="J13" s="134" t="s">
        <v>582</v>
      </c>
      <c r="K13" s="61" t="s">
        <v>100</v>
      </c>
      <c r="L13" s="61" t="s">
        <v>986</v>
      </c>
      <c r="M13" s="61" t="s">
        <v>100</v>
      </c>
      <c r="N13" s="61" t="s">
        <v>101</v>
      </c>
      <c r="O13" s="61" t="s">
        <v>101</v>
      </c>
      <c r="P13" s="67" t="s">
        <v>1007</v>
      </c>
      <c r="Q13" s="568" t="s">
        <v>103</v>
      </c>
      <c r="R13" s="568" t="s">
        <v>998</v>
      </c>
      <c r="S13" s="568" t="s">
        <v>719</v>
      </c>
      <c r="T13" s="568" t="s">
        <v>991</v>
      </c>
      <c r="U13" s="596" t="s">
        <v>719</v>
      </c>
    </row>
    <row r="14" spans="1:21" ht="26.1">
      <c r="A14" s="107" t="s">
        <v>18</v>
      </c>
      <c r="B14" s="598" t="s">
        <v>1008</v>
      </c>
      <c r="C14" s="69"/>
      <c r="D14" s="69"/>
      <c r="E14" s="69"/>
      <c r="F14" s="69"/>
      <c r="G14" s="69"/>
      <c r="H14" s="69"/>
      <c r="I14" s="69"/>
      <c r="J14" s="414"/>
      <c r="K14" s="71" t="s">
        <v>101</v>
      </c>
      <c r="L14" s="71" t="s">
        <v>101</v>
      </c>
      <c r="M14" s="71" t="s">
        <v>100</v>
      </c>
      <c r="N14" s="71" t="s">
        <v>101</v>
      </c>
      <c r="O14" s="71" t="s">
        <v>101</v>
      </c>
      <c r="P14" s="70" t="s">
        <v>1009</v>
      </c>
      <c r="Q14" s="568" t="s">
        <v>103</v>
      </c>
      <c r="R14" s="568" t="s">
        <v>1010</v>
      </c>
      <c r="S14" s="568" t="s">
        <v>891</v>
      </c>
      <c r="T14" s="568" t="s">
        <v>1011</v>
      </c>
      <c r="U14" s="596" t="s">
        <v>719</v>
      </c>
    </row>
    <row r="15" spans="1:21" ht="26.1">
      <c r="A15" s="130" t="s">
        <v>1012</v>
      </c>
      <c r="B15" s="538" t="s">
        <v>937</v>
      </c>
      <c r="C15" s="61"/>
      <c r="D15" s="61"/>
      <c r="E15" s="58"/>
      <c r="F15" s="58">
        <v>1</v>
      </c>
      <c r="G15" s="58"/>
      <c r="H15" s="58"/>
      <c r="I15" s="58"/>
      <c r="J15" s="134"/>
      <c r="K15" s="61" t="s">
        <v>101</v>
      </c>
      <c r="L15" s="61" t="s">
        <v>986</v>
      </c>
      <c r="M15" s="61" t="s">
        <v>100</v>
      </c>
      <c r="N15" s="61" t="s">
        <v>101</v>
      </c>
      <c r="O15" s="61" t="s">
        <v>101</v>
      </c>
      <c r="P15" s="67" t="s">
        <v>1013</v>
      </c>
      <c r="Q15" s="568" t="s">
        <v>103</v>
      </c>
      <c r="R15" s="568" t="s">
        <v>998</v>
      </c>
      <c r="S15" s="568" t="s">
        <v>719</v>
      </c>
      <c r="T15" s="568" t="s">
        <v>991</v>
      </c>
      <c r="U15" s="596" t="s">
        <v>719</v>
      </c>
    </row>
    <row r="16" spans="1:21" ht="26.1">
      <c r="A16" s="131" t="s">
        <v>1014</v>
      </c>
      <c r="B16" s="132" t="s">
        <v>97</v>
      </c>
      <c r="C16" s="133">
        <v>1</v>
      </c>
      <c r="D16" s="133">
        <v>12</v>
      </c>
      <c r="E16" s="132"/>
      <c r="F16" s="132"/>
      <c r="G16" s="132"/>
      <c r="H16" s="132" t="s">
        <v>1015</v>
      </c>
      <c r="I16" s="132"/>
      <c r="J16" s="135" t="s">
        <v>582</v>
      </c>
      <c r="K16" s="133" t="s">
        <v>101</v>
      </c>
      <c r="L16" s="133" t="s">
        <v>986</v>
      </c>
      <c r="M16" s="133" t="s">
        <v>100</v>
      </c>
      <c r="N16" s="133" t="s">
        <v>101</v>
      </c>
      <c r="O16" s="133" t="s">
        <v>101</v>
      </c>
      <c r="P16" s="226" t="s">
        <v>1016</v>
      </c>
      <c r="Q16" s="569" t="s">
        <v>103</v>
      </c>
      <c r="R16" s="569" t="s">
        <v>998</v>
      </c>
      <c r="S16" s="569" t="s">
        <v>719</v>
      </c>
      <c r="T16" s="569" t="s">
        <v>988</v>
      </c>
      <c r="U16" s="599" t="s">
        <v>719</v>
      </c>
    </row>
    <row r="18" spans="1:18">
      <c r="A18" s="966" t="s">
        <v>112</v>
      </c>
      <c r="B18" s="967"/>
      <c r="C18" s="968"/>
    </row>
    <row r="19" spans="1:18">
      <c r="A19" s="399" t="s">
        <v>113</v>
      </c>
      <c r="B19" s="399" t="s">
        <v>4</v>
      </c>
      <c r="C19" s="399" t="s">
        <v>114</v>
      </c>
    </row>
    <row r="20" spans="1:18" ht="113.25" customHeight="1">
      <c r="A20" s="400" t="s">
        <v>1005</v>
      </c>
      <c r="B20" s="401" t="s">
        <v>1017</v>
      </c>
      <c r="C20" s="402" t="str">
        <f>A13</f>
        <v>Correo Electrónico</v>
      </c>
    </row>
    <row r="21" spans="1:18" ht="48.75" customHeight="1">
      <c r="A21" s="964" t="s">
        <v>1018</v>
      </c>
      <c r="B21" s="962" t="s">
        <v>1019</v>
      </c>
      <c r="C21" s="402" t="str">
        <f>A7</f>
        <v>Tipo Identificación</v>
      </c>
    </row>
    <row r="22" spans="1:18" ht="51.75" customHeight="1">
      <c r="A22" s="965"/>
      <c r="B22" s="963"/>
      <c r="C22" s="402" t="str">
        <f>A6</f>
        <v>Identificador</v>
      </c>
    </row>
    <row r="24" spans="1:18" ht="15" customHeight="1">
      <c r="A24" s="755" t="s">
        <v>117</v>
      </c>
      <c r="B24" s="755"/>
      <c r="C24" s="755" t="s">
        <v>4</v>
      </c>
      <c r="D24" s="755"/>
      <c r="E24" s="755"/>
      <c r="F24" s="755"/>
      <c r="G24" s="755" t="s">
        <v>118</v>
      </c>
      <c r="H24" s="755"/>
      <c r="I24" s="755"/>
      <c r="J24" s="755" t="s">
        <v>119</v>
      </c>
      <c r="K24" s="755"/>
      <c r="L24" s="755"/>
      <c r="M24" s="755"/>
      <c r="N24" s="755"/>
      <c r="O24" s="755" t="s">
        <v>120</v>
      </c>
      <c r="P24" s="755"/>
      <c r="Q24" s="755" t="s">
        <v>121</v>
      </c>
      <c r="R24" s="755"/>
    </row>
    <row r="25" spans="1:18" ht="15" customHeight="1">
      <c r="A25" s="755"/>
      <c r="B25" s="755"/>
      <c r="C25" s="755"/>
      <c r="D25" s="755"/>
      <c r="E25" s="755"/>
      <c r="F25" s="755"/>
      <c r="G25" s="231" t="s">
        <v>122</v>
      </c>
      <c r="H25" s="231" t="s">
        <v>123</v>
      </c>
      <c r="I25" s="231" t="s">
        <v>4</v>
      </c>
      <c r="J25" s="231" t="s">
        <v>83</v>
      </c>
      <c r="K25" s="755" t="s">
        <v>4</v>
      </c>
      <c r="L25" s="755"/>
      <c r="M25" s="755"/>
      <c r="N25" s="755"/>
      <c r="O25" s="231" t="s">
        <v>124</v>
      </c>
      <c r="P25" s="231" t="s">
        <v>4</v>
      </c>
      <c r="Q25" s="231" t="s">
        <v>125</v>
      </c>
      <c r="R25" s="231" t="s">
        <v>126</v>
      </c>
    </row>
    <row r="26" spans="1:18" ht="44.25" customHeight="1">
      <c r="A26" s="777" t="s">
        <v>224</v>
      </c>
      <c r="B26" s="777"/>
      <c r="C26" s="777" t="s">
        <v>1020</v>
      </c>
      <c r="D26" s="777"/>
      <c r="E26" s="777"/>
      <c r="F26" s="777"/>
      <c r="G26" s="777" t="s">
        <v>1021</v>
      </c>
      <c r="H26" s="766" t="str">
        <f>'Objetos de Dominio'!$B$10</f>
        <v>Administrador Estructura Encargado</v>
      </c>
      <c r="I26" s="778" t="s">
        <v>1022</v>
      </c>
      <c r="J26" s="777"/>
      <c r="K26" s="777"/>
      <c r="L26" s="777"/>
      <c r="M26" s="777"/>
      <c r="N26" s="777"/>
      <c r="O26" s="315">
        <v>1</v>
      </c>
      <c r="P26" s="317" t="s">
        <v>1023</v>
      </c>
      <c r="Q26" s="317" t="s">
        <v>1024</v>
      </c>
      <c r="R26" s="317" t="s">
        <v>230</v>
      </c>
    </row>
    <row r="27" spans="1:18" ht="29.1">
      <c r="A27" s="777"/>
      <c r="B27" s="777"/>
      <c r="C27" s="777"/>
      <c r="D27" s="777"/>
      <c r="E27" s="777"/>
      <c r="F27" s="777"/>
      <c r="G27" s="777"/>
      <c r="H27" s="766"/>
      <c r="I27" s="778"/>
      <c r="J27" s="777"/>
      <c r="K27" s="777"/>
      <c r="L27" s="777"/>
      <c r="M27" s="777"/>
      <c r="N27" s="777"/>
      <c r="O27" s="315">
        <v>2</v>
      </c>
      <c r="P27" s="317" t="s">
        <v>1025</v>
      </c>
      <c r="Q27" s="317" t="s">
        <v>1026</v>
      </c>
      <c r="R27" s="317" t="s">
        <v>233</v>
      </c>
    </row>
    <row r="28" spans="1:18" ht="29.1">
      <c r="A28" s="777"/>
      <c r="B28" s="777"/>
      <c r="C28" s="777"/>
      <c r="D28" s="777"/>
      <c r="E28" s="777"/>
      <c r="F28" s="777"/>
      <c r="G28" s="777"/>
      <c r="H28" s="766"/>
      <c r="I28" s="778"/>
      <c r="J28" s="777"/>
      <c r="K28" s="777"/>
      <c r="L28" s="777"/>
      <c r="M28" s="777"/>
      <c r="N28" s="777"/>
      <c r="O28" s="315">
        <v>3</v>
      </c>
      <c r="P28" s="317" t="s">
        <v>1027</v>
      </c>
      <c r="Q28" s="317" t="s">
        <v>1028</v>
      </c>
      <c r="R28" s="317" t="s">
        <v>233</v>
      </c>
    </row>
    <row r="29" spans="1:18" ht="57.95">
      <c r="A29" s="777"/>
      <c r="B29" s="777"/>
      <c r="C29" s="777"/>
      <c r="D29" s="777"/>
      <c r="E29" s="777"/>
      <c r="F29" s="777"/>
      <c r="G29" s="777"/>
      <c r="H29" s="766"/>
      <c r="I29" s="778"/>
      <c r="J29" s="777"/>
      <c r="K29" s="777"/>
      <c r="L29" s="777"/>
      <c r="M29" s="777"/>
      <c r="N29" s="777"/>
      <c r="O29" s="315">
        <v>4</v>
      </c>
      <c r="P29" s="317" t="s">
        <v>1029</v>
      </c>
      <c r="Q29" s="317" t="s">
        <v>138</v>
      </c>
      <c r="R29" s="317" t="s">
        <v>233</v>
      </c>
    </row>
    <row r="30" spans="1:18" ht="30.75" customHeight="1">
      <c r="A30" s="777" t="s">
        <v>609</v>
      </c>
      <c r="B30" s="777"/>
      <c r="C30" s="777" t="s">
        <v>1030</v>
      </c>
      <c r="D30" s="777"/>
      <c r="E30" s="777"/>
      <c r="F30" s="777"/>
      <c r="G30" s="856" t="s">
        <v>1021</v>
      </c>
      <c r="H30" s="766" t="str">
        <f>'Objetos de Dominio'!$B$10</f>
        <v>Administrador Estructura Encargado</v>
      </c>
      <c r="I30" s="778" t="s">
        <v>1031</v>
      </c>
      <c r="J30" s="777"/>
      <c r="K30" s="777"/>
      <c r="L30" s="777"/>
      <c r="M30" s="777"/>
      <c r="N30" s="777"/>
      <c r="O30" s="315">
        <v>5</v>
      </c>
      <c r="P30" s="317" t="s">
        <v>1032</v>
      </c>
      <c r="Q30" s="317" t="s">
        <v>239</v>
      </c>
      <c r="R30" s="317" t="s">
        <v>240</v>
      </c>
    </row>
    <row r="31" spans="1:18" ht="57.95">
      <c r="A31" s="777"/>
      <c r="B31" s="777"/>
      <c r="C31" s="777"/>
      <c r="D31" s="777"/>
      <c r="E31" s="777"/>
      <c r="F31" s="777"/>
      <c r="G31" s="857"/>
      <c r="H31" s="766"/>
      <c r="I31" s="778"/>
      <c r="J31" s="777"/>
      <c r="K31" s="777"/>
      <c r="L31" s="777"/>
      <c r="M31" s="777"/>
      <c r="N31" s="777"/>
      <c r="O31" s="315">
        <v>6</v>
      </c>
      <c r="P31" s="317" t="s">
        <v>1033</v>
      </c>
      <c r="Q31" s="317" t="s">
        <v>1034</v>
      </c>
      <c r="R31" s="317" t="s">
        <v>240</v>
      </c>
    </row>
    <row r="32" spans="1:18" ht="57.95">
      <c r="A32" s="777"/>
      <c r="B32" s="777"/>
      <c r="C32" s="777"/>
      <c r="D32" s="777"/>
      <c r="E32" s="777"/>
      <c r="F32" s="777"/>
      <c r="G32" s="857"/>
      <c r="H32" s="766"/>
      <c r="I32" s="778"/>
      <c r="J32" s="777"/>
      <c r="K32" s="777"/>
      <c r="L32" s="777"/>
      <c r="M32" s="777"/>
      <c r="N32" s="777"/>
      <c r="O32" s="315">
        <v>7</v>
      </c>
      <c r="P32" s="317" t="s">
        <v>1035</v>
      </c>
      <c r="Q32" s="317" t="s">
        <v>1034</v>
      </c>
      <c r="R32" s="317" t="s">
        <v>240</v>
      </c>
    </row>
    <row r="33" spans="1:18" ht="57.95">
      <c r="A33" s="777"/>
      <c r="B33" s="777"/>
      <c r="C33" s="777"/>
      <c r="D33" s="777"/>
      <c r="E33" s="777"/>
      <c r="F33" s="777"/>
      <c r="G33" s="858"/>
      <c r="H33" s="766"/>
      <c r="I33" s="778"/>
      <c r="J33" s="777"/>
      <c r="K33" s="777"/>
      <c r="L33" s="777"/>
      <c r="M33" s="777"/>
      <c r="N33" s="777"/>
      <c r="O33" s="315">
        <v>8</v>
      </c>
      <c r="P33" s="317" t="s">
        <v>1036</v>
      </c>
      <c r="Q33" s="317" t="s">
        <v>138</v>
      </c>
      <c r="R33" s="317" t="s">
        <v>240</v>
      </c>
    </row>
    <row r="34" spans="1:18" ht="60.75" customHeight="1">
      <c r="A34" s="745" t="s">
        <v>520</v>
      </c>
      <c r="B34" s="745"/>
      <c r="C34" s="777" t="s">
        <v>1037</v>
      </c>
      <c r="D34" s="777"/>
      <c r="E34" s="777"/>
      <c r="F34" s="777"/>
      <c r="G34" s="777" t="s">
        <v>1021</v>
      </c>
      <c r="H34" s="766" t="str">
        <f>'Objetos de Dominio'!$B$10</f>
        <v>Administrador Estructura Encargado</v>
      </c>
      <c r="I34" s="778" t="s">
        <v>1038</v>
      </c>
      <c r="J34" s="776" t="s">
        <v>142</v>
      </c>
      <c r="K34" s="776" t="s">
        <v>142</v>
      </c>
      <c r="L34" s="776"/>
      <c r="M34" s="776"/>
      <c r="N34" s="776"/>
      <c r="O34" s="315">
        <v>9</v>
      </c>
      <c r="P34" s="317" t="s">
        <v>1039</v>
      </c>
      <c r="Q34" s="317" t="s">
        <v>138</v>
      </c>
      <c r="R34" s="317" t="s">
        <v>136</v>
      </c>
    </row>
    <row r="35" spans="1:18" ht="43.5">
      <c r="A35" s="745"/>
      <c r="B35" s="745"/>
      <c r="C35" s="777"/>
      <c r="D35" s="777"/>
      <c r="E35" s="777"/>
      <c r="F35" s="777"/>
      <c r="G35" s="777"/>
      <c r="H35" s="766"/>
      <c r="I35" s="778"/>
      <c r="J35" s="776"/>
      <c r="K35" s="776"/>
      <c r="L35" s="776"/>
      <c r="M35" s="776"/>
      <c r="N35" s="776"/>
      <c r="O35" s="315">
        <v>10</v>
      </c>
      <c r="P35" s="317" t="s">
        <v>1032</v>
      </c>
      <c r="Q35" s="317" t="s">
        <v>1040</v>
      </c>
      <c r="R35" s="317" t="s">
        <v>136</v>
      </c>
    </row>
    <row r="36" spans="1:18" ht="43.5">
      <c r="A36" s="745"/>
      <c r="B36" s="745"/>
      <c r="C36" s="777"/>
      <c r="D36" s="777"/>
      <c r="E36" s="777"/>
      <c r="F36" s="777"/>
      <c r="G36" s="777"/>
      <c r="H36" s="766"/>
      <c r="I36" s="778"/>
      <c r="J36" s="776"/>
      <c r="K36" s="776"/>
      <c r="L36" s="776"/>
      <c r="M36" s="776"/>
      <c r="N36" s="776"/>
      <c r="O36" s="315">
        <v>11</v>
      </c>
      <c r="P36" s="317" t="s">
        <v>1041</v>
      </c>
      <c r="Q36" s="317" t="s">
        <v>1042</v>
      </c>
      <c r="R36" s="317" t="s">
        <v>136</v>
      </c>
    </row>
    <row r="37" spans="1:18" ht="60" customHeight="1">
      <c r="A37" s="745" t="s">
        <v>515</v>
      </c>
      <c r="B37" s="745"/>
      <c r="C37" s="777" t="s">
        <v>1043</v>
      </c>
      <c r="D37" s="777"/>
      <c r="E37" s="777"/>
      <c r="F37" s="777"/>
      <c r="G37" s="315" t="s">
        <v>1021</v>
      </c>
      <c r="H37" s="243" t="str">
        <f>'Objetos de Dominio'!$B$10</f>
        <v>Administrador Estructura Encargado</v>
      </c>
      <c r="I37" s="316" t="s">
        <v>1044</v>
      </c>
      <c r="J37" s="243" t="s">
        <v>1045</v>
      </c>
      <c r="K37" s="776" t="s">
        <v>1046</v>
      </c>
      <c r="L37" s="776"/>
      <c r="M37" s="776"/>
      <c r="N37" s="776"/>
      <c r="O37" s="317"/>
      <c r="P37" s="317" t="s">
        <v>142</v>
      </c>
      <c r="Q37" s="317" t="s">
        <v>142</v>
      </c>
      <c r="R37" s="317" t="s">
        <v>142</v>
      </c>
    </row>
    <row r="38" spans="1:18" ht="60.75" customHeight="1">
      <c r="A38" s="745" t="s">
        <v>710</v>
      </c>
      <c r="B38" s="745"/>
      <c r="C38" s="745" t="s">
        <v>1047</v>
      </c>
      <c r="D38" s="745"/>
      <c r="E38" s="745"/>
      <c r="F38" s="745"/>
      <c r="G38" s="745" t="s">
        <v>1048</v>
      </c>
      <c r="H38" s="969" t="s">
        <v>97</v>
      </c>
      <c r="I38" s="763" t="s">
        <v>1049</v>
      </c>
      <c r="J38" s="745"/>
      <c r="K38" s="745"/>
      <c r="L38" s="745"/>
      <c r="M38" s="745"/>
      <c r="N38" s="745"/>
      <c r="O38" s="230">
        <v>12</v>
      </c>
      <c r="P38" s="244" t="s">
        <v>1050</v>
      </c>
      <c r="Q38" s="244" t="s">
        <v>138</v>
      </c>
      <c r="R38" s="317" t="s">
        <v>136</v>
      </c>
    </row>
    <row r="39" spans="1:18" ht="43.5">
      <c r="A39" s="745"/>
      <c r="B39" s="745"/>
      <c r="C39" s="745"/>
      <c r="D39" s="745"/>
      <c r="E39" s="745"/>
      <c r="F39" s="745"/>
      <c r="G39" s="745"/>
      <c r="H39" s="969"/>
      <c r="I39" s="763"/>
      <c r="J39" s="745"/>
      <c r="K39" s="745"/>
      <c r="L39" s="745"/>
      <c r="M39" s="745"/>
      <c r="N39" s="745"/>
      <c r="O39" s="230">
        <v>13</v>
      </c>
      <c r="P39" s="244" t="s">
        <v>1032</v>
      </c>
      <c r="Q39" s="244" t="s">
        <v>1051</v>
      </c>
      <c r="R39" s="317" t="s">
        <v>136</v>
      </c>
    </row>
    <row r="40" spans="1:18" ht="43.5">
      <c r="A40" s="745"/>
      <c r="B40" s="745"/>
      <c r="C40" s="745"/>
      <c r="D40" s="745"/>
      <c r="E40" s="745"/>
      <c r="F40" s="745"/>
      <c r="G40" s="745"/>
      <c r="H40" s="969"/>
      <c r="I40" s="763"/>
      <c r="J40" s="745"/>
      <c r="K40" s="745"/>
      <c r="L40" s="745"/>
      <c r="M40" s="745"/>
      <c r="N40" s="745"/>
      <c r="O40" s="230">
        <v>14</v>
      </c>
      <c r="P40" s="244" t="s">
        <v>1052</v>
      </c>
      <c r="Q40" s="244" t="s">
        <v>1053</v>
      </c>
      <c r="R40" s="317" t="s">
        <v>136</v>
      </c>
    </row>
  </sheetData>
  <mergeCells count="43">
    <mergeCell ref="A37:B37"/>
    <mergeCell ref="C37:F37"/>
    <mergeCell ref="K37:N37"/>
    <mergeCell ref="A38:B40"/>
    <mergeCell ref="C38:F40"/>
    <mergeCell ref="G38:G40"/>
    <mergeCell ref="H38:H40"/>
    <mergeCell ref="I38:I40"/>
    <mergeCell ref="J38:J40"/>
    <mergeCell ref="K38:N40"/>
    <mergeCell ref="J30:J33"/>
    <mergeCell ref="K30:N33"/>
    <mergeCell ref="A34:B36"/>
    <mergeCell ref="C34:F36"/>
    <mergeCell ref="G34:G36"/>
    <mergeCell ref="H34:H36"/>
    <mergeCell ref="I34:I36"/>
    <mergeCell ref="J34:J36"/>
    <mergeCell ref="K34:N36"/>
    <mergeCell ref="A30:B33"/>
    <mergeCell ref="C30:F33"/>
    <mergeCell ref="G30:G33"/>
    <mergeCell ref="H30:H33"/>
    <mergeCell ref="I30:I33"/>
    <mergeCell ref="Q24:R24"/>
    <mergeCell ref="K25:N25"/>
    <mergeCell ref="A26:B29"/>
    <mergeCell ref="C26:F29"/>
    <mergeCell ref="G26:G29"/>
    <mergeCell ref="H26:H29"/>
    <mergeCell ref="I26:I29"/>
    <mergeCell ref="J26:J29"/>
    <mergeCell ref="K26:N29"/>
    <mergeCell ref="A24:B25"/>
    <mergeCell ref="C24:F25"/>
    <mergeCell ref="G24:I24"/>
    <mergeCell ref="J24:N24"/>
    <mergeCell ref="O24:P24"/>
    <mergeCell ref="B21:B22"/>
    <mergeCell ref="A21:A22"/>
    <mergeCell ref="A18:C18"/>
    <mergeCell ref="B2:P2"/>
    <mergeCell ref="B3:P3"/>
  </mergeCells>
  <hyperlinks>
    <hyperlink ref="A1" location="'Objetos de Dominio'!A1" display="&lt;- Volver al inicio" xr:uid="{2D933ADA-C6DF-4563-8F00-2D2BC8DC2E03}"/>
    <hyperlink ref="A4" location="'Información Personal - M'!A1" display="Datos simulados" xr:uid="{EE8012BA-9E74-413C-B555-A434B8A896A1}"/>
    <hyperlink ref="H26" location="'Escritor - E'!A1" display="='Objetos de Dominio'!$B$2" xr:uid="{53A01A02-43F5-4D4E-9DF2-77C504D9FF9E}"/>
    <hyperlink ref="H26:H29" location="'Objetos de Dominio'!B10" display="='Objetos de Dominio'!$B$17" xr:uid="{258F1D2C-60DB-41B4-9776-55F261E9A704}"/>
    <hyperlink ref="H30" location="'Escritor - E'!A1" display="='Objetos de Dominio'!$B$2" xr:uid="{4B0390B7-40E0-4CE3-B3BD-C93B2841112C}"/>
    <hyperlink ref="H30:H33" location="'Objetos de Dominio'!B10" display="='Objetos de Dominio'!$B$17" xr:uid="{A8A6A8FB-5D7F-46EF-AF38-E7BD1884DFD1}"/>
    <hyperlink ref="H34" location="'Escritor - E'!A1" display="='Objetos de Dominio'!$B$2" xr:uid="{A2FEBB57-3648-4C5D-ACC4-806FFC0CDDEE}"/>
    <hyperlink ref="H34:H36" location="'Objetos de Dominio'!B10" display="='Objetos de Dominio'!$B$17" xr:uid="{84276BD9-6B8B-4CB7-B358-45F1746454A2}"/>
    <hyperlink ref="H37" location="'Objetos de Dominio'!B10" display="='Objetos de Dominio'!$B$17" xr:uid="{C4A2F2CE-BDE7-4387-81A1-8A814ADC748F}"/>
    <hyperlink ref="H37:H39" location="'Escritor - E'!A1" display="='Objetos de Dominio'!$B$2" xr:uid="{D4D93011-065F-4151-8BFE-81E7AA9AF6CE}"/>
    <hyperlink ref="J37" location="'Persona - E'!A1" display="Persona[]" xr:uid="{E755BDC3-8F8C-45B1-B361-4F83875CB5AD}"/>
    <hyperlink ref="Q5" location="'Persona - E'!A26" display="=$A$26" xr:uid="{D8B99497-A77F-4841-B825-328E1ADF7796}"/>
    <hyperlink ref="R5" location="'Persona - E'!A30" display="=$A$30" xr:uid="{CD44FA8A-BBFE-43DB-A07E-DCF15BFC21B9}"/>
    <hyperlink ref="S5" location="'Persona - E'!A34" display="=$A$34" xr:uid="{13621473-1A81-4BAE-AFF7-A557D63A3562}"/>
    <hyperlink ref="T5" location="'Persona - E'!A37" display="=$A$37" xr:uid="{E1E7B44C-28BF-4170-BBAD-E5BAA90635EF}"/>
    <hyperlink ref="U5" location="'Persona - E'!A38" display="=$A$38" xr:uid="{C5322913-4372-4DBE-94AF-F3047E148D59}"/>
    <hyperlink ref="B14" location="'Estados - E'!A1" display="Estados" xr:uid="{3157A2FA-A1F4-45D6-819E-FD0F7599CA77}"/>
    <hyperlink ref="B15" location="'Pais - E'!A1" display="Pais" xr:uid="{245FFD8F-BBB6-4DB5-9A5E-CB061A911187}"/>
    <hyperlink ref="B7" location="'tipo identificacion - e'!A1" display="Tipo identificacion" xr:uid="{D873E85C-F941-408C-9ED6-B522E4A48E94}"/>
    <hyperlink ref="C22" location="'Información Personal - E'!A6" display="=a6" xr:uid="{4691D322-D70C-484F-89AE-AFF1B57CBCD8}"/>
    <hyperlink ref="C20" location="'Información Personal - E'!A13" display="=a13" xr:uid="{E309E83E-ABEE-469D-AF5C-1AB648A407F6}"/>
    <hyperlink ref="C21" location="'Información Personal - E'!A7" display="=a7" xr:uid="{E2061061-ED66-4F86-B81F-B899947567C5}"/>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6DCC2-8B55-4A1F-8FCC-5599E5D900BF}">
  <sheetPr>
    <tabColor theme="4" tint="0.79998168889431442"/>
  </sheetPr>
  <dimension ref="A1:H17"/>
  <sheetViews>
    <sheetView workbookViewId="0">
      <selection activeCell="F5" sqref="F5"/>
    </sheetView>
  </sheetViews>
  <sheetFormatPr defaultColWidth="9.140625" defaultRowHeight="14.45"/>
  <cols>
    <col min="1" max="1" width="15.7109375" style="6" customWidth="1"/>
    <col min="2" max="2" width="23.5703125" style="6" customWidth="1"/>
    <col min="3" max="3" width="17.7109375" style="6" customWidth="1"/>
    <col min="4" max="4" width="37.5703125" style="6" customWidth="1"/>
    <col min="5" max="5" width="18.5703125" style="6" customWidth="1"/>
    <col min="6" max="6" width="54.5703125" style="6" customWidth="1"/>
    <col min="7" max="7" width="46.7109375" style="6" customWidth="1"/>
    <col min="8" max="8" width="32.42578125" style="6" customWidth="1"/>
    <col min="9" max="16384" width="9.140625" style="6"/>
  </cols>
  <sheetData>
    <row r="1" spans="1:8">
      <c r="A1" s="345" t="s">
        <v>72</v>
      </c>
    </row>
    <row r="2" spans="1:8">
      <c r="A2" s="690" t="s">
        <v>74</v>
      </c>
      <c r="B2" s="215" t="s">
        <v>1054</v>
      </c>
      <c r="C2" s="215" t="s">
        <v>1055</v>
      </c>
      <c r="D2" s="215" t="s">
        <v>200</v>
      </c>
      <c r="E2" s="215" t="s">
        <v>18</v>
      </c>
      <c r="F2" s="215" t="s">
        <v>323</v>
      </c>
      <c r="G2" s="215" t="s">
        <v>347</v>
      </c>
      <c r="H2" s="661" t="s">
        <v>165</v>
      </c>
    </row>
    <row r="3" spans="1:8" ht="40.5" customHeight="1">
      <c r="A3" s="691">
        <v>1</v>
      </c>
      <c r="B3" s="175" t="s">
        <v>1056</v>
      </c>
      <c r="C3" s="664" t="s">
        <v>1057</v>
      </c>
      <c r="D3" s="158" t="str">
        <f>'Grupo - M'!$F$8</f>
        <v>Ingeniería-Sistemas Ingeniería de Sistemas</v>
      </c>
      <c r="E3" s="189" t="str">
        <f>'Estados - M'!$B$26</f>
        <v>Publicado</v>
      </c>
      <c r="F3" s="175" t="s">
        <v>1058</v>
      </c>
      <c r="G3" s="189" t="str">
        <f>'Participante Grupo - M'!$F3</f>
        <v>Valentina.Llanos3233 Matemáticas Especiales 2023-1 Grupo1</v>
      </c>
      <c r="H3" s="636" t="str">
        <f>_xlfn.CONCAT(B3, " - ", A3)</f>
        <v>Semilleros uco Ingeniería sistemas 2023 - 1</v>
      </c>
    </row>
    <row r="4" spans="1:8" ht="49.5" customHeight="1">
      <c r="A4" s="691">
        <v>2</v>
      </c>
      <c r="B4" s="175" t="s">
        <v>1059</v>
      </c>
      <c r="C4" s="664">
        <v>45200.947916666664</v>
      </c>
      <c r="D4" s="158" t="str">
        <f>'Grupo - M'!$F$6</f>
        <v>Calculo Integral 1 2023-1 Grupo2</v>
      </c>
      <c r="E4" s="189" t="str">
        <f>'Estados - M'!$B$26</f>
        <v>Publicado</v>
      </c>
      <c r="F4" s="175" t="s">
        <v>1060</v>
      </c>
      <c r="G4" s="158" t="str">
        <f>'Participante Grupo - M'!$F5</f>
        <v>Wilder.Sánchez6789 Calculo Integral 1 2022-2 Grupo1</v>
      </c>
      <c r="H4" s="636" t="str">
        <f>_xlfn.CONCAT(B4, " - ", A4)</f>
        <v>Horario - 2</v>
      </c>
    </row>
    <row r="5" spans="1:8" ht="29.25" customHeight="1">
      <c r="A5" s="691">
        <v>3</v>
      </c>
      <c r="B5" s="175" t="s">
        <v>1061</v>
      </c>
      <c r="C5" s="664">
        <v>45204.527777777781</v>
      </c>
      <c r="D5" s="158" t="str">
        <f>'Grupo - M'!$F$8</f>
        <v>Ingeniería-Sistemas Ingeniería de Sistemas</v>
      </c>
      <c r="E5" s="158" t="str">
        <f>'Estados - M'!$B$28</f>
        <v>Eliminado por Autor</v>
      </c>
      <c r="F5" s="175" t="s">
        <v>1062</v>
      </c>
      <c r="G5" s="692" t="str">
        <f>'Participante Grupo - M'!$F4</f>
        <v>Manuel.Torres6712 Antropología 1 2023-1 Grupo3</v>
      </c>
      <c r="H5" s="636" t="str">
        <f>_xlfn.CONCAT(B5, " - ", A5)</f>
        <v>Fechas examenes parciales - 3</v>
      </c>
    </row>
    <row r="6" spans="1:8" ht="46.5" customHeight="1">
      <c r="A6" s="693">
        <v>4</v>
      </c>
      <c r="B6" s="462" t="s">
        <v>1063</v>
      </c>
      <c r="C6" s="670">
        <v>45090.524305555555</v>
      </c>
      <c r="D6" s="161" t="str">
        <f>'Grupo - M'!$F$6</f>
        <v>Calculo Integral 1 2023-1 Grupo2</v>
      </c>
      <c r="E6" s="191" t="str">
        <f>'Estados - M'!$B$27</f>
        <v>Suspendido</v>
      </c>
      <c r="F6" s="462" t="s">
        <v>1064</v>
      </c>
      <c r="G6" s="191" t="str">
        <f>'Participante Grupo - M'!$F7</f>
        <v>Juan.Martinez1111 Diseno Orientado a Objetos 2023-1 Grupo1</v>
      </c>
      <c r="H6" s="648" t="str">
        <f>_xlfn.CONCAT(B6, " - ", A6)</f>
        <v>Signos en una ecuacion  - 4</v>
      </c>
    </row>
    <row r="7" spans="1:8">
      <c r="C7" s="694"/>
      <c r="D7" s="694"/>
      <c r="E7" s="453"/>
      <c r="F7" s="694"/>
      <c r="G7" s="455"/>
    </row>
    <row r="17" spans="5:5">
      <c r="E17" s="14"/>
    </row>
  </sheetData>
  <hyperlinks>
    <hyperlink ref="E3" location="'Estados - M'!A26" display="='Estados - M'!$B$26" xr:uid="{B093C100-E20E-4074-9160-1A622930A01B}"/>
    <hyperlink ref="A1" location="'Objetos de Dominio'!A1" display="&lt;- Volver al inicio" xr:uid="{205A4E4E-18D0-48A9-984B-19BB3897610C}"/>
    <hyperlink ref="D4" location="'Grupo - M'!A6" display="4" xr:uid="{38D8035F-4E76-4509-8AA8-B4FAEDC37451}"/>
    <hyperlink ref="D6" location="'Grupo - M'!A6" display="4" xr:uid="{664B7BF9-2F5A-4ED5-BD9C-51A532A13B65}"/>
    <hyperlink ref="G5" location="'participante grupo - m'!A4" display="='Participante Grupo - M'!$F4" xr:uid="{C22EB16A-EF2C-4274-B36E-0E180435C5FF}"/>
    <hyperlink ref="E5" location="'Estados - M'!A28" display="='Estados - M'!$B$28" xr:uid="{A29B0F69-72DB-44D8-A414-3934A5DCC1F5}"/>
    <hyperlink ref="E6" location="'Estados - M'!A27" display="='Estados - M'!$B$27" xr:uid="{B194A3BA-0624-4DBF-8BAC-68E59C17AB21}"/>
    <hyperlink ref="D3" location="'Grupo - M'!A8" display="=CONCAT('Grupo - M'!$B8, &quot; -&gt; &quot;, 'Grupo - M'!$C$8)" xr:uid="{44B5A6F7-218A-4C85-9480-C776ECAC0C80}"/>
    <hyperlink ref="D5" location="'Grupo - M'!A8" display="=CONCAT('Grupo - M'!$B8, &quot; -&gt; &quot;, 'Grupo - M'!$C$8)" xr:uid="{27E42DD1-BE53-4296-9856-F91F19C9DB1C}"/>
    <hyperlink ref="E4" location="'Estados - M'!A26" display="='Estados - M'!$B$26" xr:uid="{41E51411-0557-488A-867B-22ACA6A7A3B4}"/>
    <hyperlink ref="G3" location="'Participante grupo - m'!A3" display="='Participante Grupo - M'!$F3" xr:uid="{B7180FFD-3B0C-4C4E-A4C6-82CC7D86B38B}"/>
    <hyperlink ref="G4" location="'Participante grupo - m'!A5" display="='Participante Grupo - M'!$F5" xr:uid="{6BE86037-8ABF-46DB-B85E-4C50F550C549}"/>
    <hyperlink ref="G6" location="'Participante Grupo - M'!A7" display="='Participante Grupo - M'!$F7" xr:uid="{E104AF3C-DD86-4FE5-B113-265E81F30E1B}"/>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A3137-0E66-4007-AD93-7D2F455371B1}">
  <sheetPr>
    <tabColor rgb="FFD9E1F2"/>
  </sheetPr>
  <dimension ref="A1:V27"/>
  <sheetViews>
    <sheetView topLeftCell="A17" workbookViewId="0">
      <selection activeCell="F11" sqref="F11"/>
    </sheetView>
  </sheetViews>
  <sheetFormatPr defaultColWidth="9.140625" defaultRowHeight="14.45"/>
  <cols>
    <col min="1" max="1" width="20.7109375" style="12" customWidth="1"/>
    <col min="2" max="2" width="17.42578125" style="12" customWidth="1"/>
    <col min="3" max="7" width="15.7109375" style="12" customWidth="1"/>
    <col min="8" max="8" width="50.7109375" style="12" customWidth="1"/>
    <col min="9" max="9" width="41.140625" style="12" customWidth="1"/>
    <col min="10" max="10" width="50.28515625" style="12" customWidth="1"/>
    <col min="11" max="14" width="15.7109375" style="12" customWidth="1"/>
    <col min="15" max="15" width="18" style="12" customWidth="1"/>
    <col min="16" max="16" width="47.28515625" style="12" customWidth="1"/>
    <col min="17" max="17" width="49.140625" style="12" customWidth="1"/>
    <col min="18" max="18" width="39.85546875" style="12" customWidth="1"/>
    <col min="19" max="20" width="27.42578125" style="12" customWidth="1"/>
    <col min="21" max="21" width="15.42578125" style="12" customWidth="1"/>
    <col min="22" max="22" width="21.28515625" style="12" customWidth="1"/>
    <col min="23" max="16384" width="9.140625" style="12"/>
  </cols>
  <sheetData>
    <row r="1" spans="1:22">
      <c r="A1" s="22" t="s">
        <v>72</v>
      </c>
    </row>
    <row r="2" spans="1:22">
      <c r="A2" s="497" t="s">
        <v>79</v>
      </c>
      <c r="B2" s="1047" t="str">
        <f>'Objetos de Dominio'!$B$22</f>
        <v>Publicación</v>
      </c>
      <c r="C2" s="1048"/>
      <c r="D2" s="1048"/>
      <c r="E2" s="1048"/>
      <c r="F2" s="1048"/>
      <c r="G2" s="1048"/>
      <c r="H2" s="1048"/>
      <c r="I2" s="1048"/>
      <c r="J2" s="1048"/>
      <c r="K2" s="1048"/>
      <c r="L2" s="1048"/>
      <c r="M2" s="1048"/>
      <c r="N2" s="1048"/>
      <c r="O2" s="1048"/>
      <c r="P2" s="1050"/>
    </row>
    <row r="3" spans="1:22" ht="15.75" customHeight="1">
      <c r="A3" s="497" t="s">
        <v>80</v>
      </c>
      <c r="B3" s="838" t="str">
        <f>'Objetos de Dominio'!$E$22</f>
        <v>Objeto de dominio que representa una obra científica, literaria o artística publicado en la plataforma con fines educativos, informativos, creativos, ETC.</v>
      </c>
      <c r="C3" s="839"/>
      <c r="D3" s="839"/>
      <c r="E3" s="839"/>
      <c r="F3" s="839"/>
      <c r="G3" s="839"/>
      <c r="H3" s="839"/>
      <c r="I3" s="839"/>
      <c r="J3" s="839"/>
      <c r="K3" s="839"/>
      <c r="L3" s="839"/>
      <c r="M3" s="839"/>
      <c r="N3" s="839"/>
      <c r="O3" s="839"/>
      <c r="P3" s="976"/>
    </row>
    <row r="4" spans="1:22" ht="16.5" customHeight="1">
      <c r="A4" s="1" t="s">
        <v>81</v>
      </c>
      <c r="B4" s="4"/>
      <c r="C4" s="4"/>
      <c r="D4" s="4"/>
      <c r="E4" s="4"/>
      <c r="F4" s="4"/>
      <c r="G4" s="4"/>
      <c r="H4" s="4"/>
      <c r="I4" s="4"/>
      <c r="J4" s="4"/>
      <c r="K4" s="4"/>
      <c r="L4" s="4"/>
      <c r="M4" s="4"/>
      <c r="N4" s="4"/>
      <c r="O4" s="4"/>
      <c r="P4" s="4"/>
    </row>
    <row r="5" spans="1:22" ht="16.5" customHeight="1">
      <c r="A5" s="498" t="s">
        <v>82</v>
      </c>
      <c r="B5" s="499" t="s">
        <v>83</v>
      </c>
      <c r="C5" s="499" t="s">
        <v>84</v>
      </c>
      <c r="D5" s="499" t="s">
        <v>85</v>
      </c>
      <c r="E5" s="499" t="s">
        <v>86</v>
      </c>
      <c r="F5" s="499" t="s">
        <v>87</v>
      </c>
      <c r="G5" s="499" t="s">
        <v>88</v>
      </c>
      <c r="H5" s="499" t="s">
        <v>89</v>
      </c>
      <c r="I5" s="499" t="s">
        <v>90</v>
      </c>
      <c r="J5" s="499" t="s">
        <v>91</v>
      </c>
      <c r="K5" s="499" t="s">
        <v>92</v>
      </c>
      <c r="L5" s="499" t="s">
        <v>93</v>
      </c>
      <c r="M5" s="499" t="s">
        <v>94</v>
      </c>
      <c r="N5" s="499" t="s">
        <v>95</v>
      </c>
      <c r="O5" s="499" t="s">
        <v>96</v>
      </c>
      <c r="P5" s="500" t="s">
        <v>4</v>
      </c>
      <c r="Q5" s="574" t="str">
        <f>A17</f>
        <v>Publicar</v>
      </c>
      <c r="R5" s="574" t="str">
        <f>A19</f>
        <v xml:space="preserve">Cambiar estado </v>
      </c>
      <c r="S5" s="574" t="str">
        <f>A22</f>
        <v>Listar</v>
      </c>
      <c r="T5" s="574" t="str">
        <f>A23</f>
        <v>Eliminar</v>
      </c>
      <c r="U5" s="574" t="str">
        <f>A26</f>
        <v>Abrir</v>
      </c>
      <c r="V5" s="574" t="str">
        <f>A27</f>
        <v>ObtenerEstadoReal</v>
      </c>
    </row>
    <row r="6" spans="1:22" ht="26.1">
      <c r="A6" s="501" t="s">
        <v>74</v>
      </c>
      <c r="B6" s="166" t="s">
        <v>209</v>
      </c>
      <c r="C6" s="166">
        <v>36</v>
      </c>
      <c r="D6" s="166">
        <v>36</v>
      </c>
      <c r="E6" s="166"/>
      <c r="F6" s="166"/>
      <c r="G6" s="166"/>
      <c r="H6" s="27" t="s">
        <v>98</v>
      </c>
      <c r="I6" s="166"/>
      <c r="J6" s="166"/>
      <c r="K6" s="166" t="s">
        <v>100</v>
      </c>
      <c r="L6" s="166" t="s">
        <v>101</v>
      </c>
      <c r="M6" s="166" t="s">
        <v>100</v>
      </c>
      <c r="N6" s="166" t="s">
        <v>101</v>
      </c>
      <c r="O6" s="166" t="s">
        <v>100</v>
      </c>
      <c r="P6" s="369" t="s">
        <v>1065</v>
      </c>
      <c r="Q6" s="556" t="s">
        <v>103</v>
      </c>
      <c r="R6" s="556" t="s">
        <v>103</v>
      </c>
      <c r="S6" s="556" t="s">
        <v>1066</v>
      </c>
      <c r="T6" s="556" t="s">
        <v>103</v>
      </c>
      <c r="U6" s="556" t="s">
        <v>105</v>
      </c>
      <c r="V6" s="556" t="s">
        <v>105</v>
      </c>
    </row>
    <row r="7" spans="1:22" ht="39">
      <c r="A7" s="502" t="s">
        <v>1067</v>
      </c>
      <c r="B7" s="27" t="s">
        <v>1068</v>
      </c>
      <c r="C7" s="27">
        <v>1</v>
      </c>
      <c r="D7" s="27">
        <v>50</v>
      </c>
      <c r="E7" s="27"/>
      <c r="F7" s="27"/>
      <c r="G7" s="27"/>
      <c r="H7" s="27"/>
      <c r="I7" s="27"/>
      <c r="J7" s="33" t="s">
        <v>448</v>
      </c>
      <c r="K7" s="27" t="s">
        <v>100</v>
      </c>
      <c r="L7" s="27" t="s">
        <v>101</v>
      </c>
      <c r="M7" s="27" t="s">
        <v>100</v>
      </c>
      <c r="N7" s="27" t="s">
        <v>101</v>
      </c>
      <c r="O7" s="27" t="s">
        <v>101</v>
      </c>
      <c r="P7" s="370" t="s">
        <v>1069</v>
      </c>
      <c r="Q7" s="556" t="s">
        <v>103</v>
      </c>
      <c r="R7" s="556" t="s">
        <v>105</v>
      </c>
      <c r="S7" s="556" t="s">
        <v>1070</v>
      </c>
      <c r="T7" s="556" t="s">
        <v>105</v>
      </c>
      <c r="U7" s="556" t="s">
        <v>105</v>
      </c>
      <c r="V7" s="556" t="s">
        <v>105</v>
      </c>
    </row>
    <row r="8" spans="1:22" ht="26.1">
      <c r="A8" s="502" t="s">
        <v>200</v>
      </c>
      <c r="B8" s="575" t="s">
        <v>200</v>
      </c>
      <c r="C8" s="27"/>
      <c r="D8" s="27"/>
      <c r="E8" s="27"/>
      <c r="F8" s="27"/>
      <c r="G8" s="27"/>
      <c r="H8" s="27"/>
      <c r="I8" s="27"/>
      <c r="J8" s="34"/>
      <c r="K8" s="27" t="s">
        <v>101</v>
      </c>
      <c r="L8" s="27" t="s">
        <v>101</v>
      </c>
      <c r="M8" s="27" t="s">
        <v>100</v>
      </c>
      <c r="N8" s="27" t="s">
        <v>101</v>
      </c>
      <c r="O8" s="27" t="s">
        <v>101</v>
      </c>
      <c r="P8" s="370" t="s">
        <v>1071</v>
      </c>
      <c r="Q8" s="556" t="s">
        <v>103</v>
      </c>
      <c r="R8" s="556" t="s">
        <v>105</v>
      </c>
      <c r="S8" s="556" t="s">
        <v>1066</v>
      </c>
      <c r="T8" s="556" t="s">
        <v>105</v>
      </c>
      <c r="U8" s="556" t="s">
        <v>105</v>
      </c>
      <c r="V8" s="556" t="s">
        <v>105</v>
      </c>
    </row>
    <row r="9" spans="1:22" ht="26.1">
      <c r="A9" s="503" t="s">
        <v>18</v>
      </c>
      <c r="B9" s="575" t="s">
        <v>18</v>
      </c>
      <c r="C9" s="504"/>
      <c r="D9" s="504"/>
      <c r="E9" s="504"/>
      <c r="F9" s="504"/>
      <c r="G9" s="504"/>
      <c r="H9" s="504"/>
      <c r="I9" s="505" t="s">
        <v>454</v>
      </c>
      <c r="J9" s="506"/>
      <c r="K9" s="504" t="s">
        <v>101</v>
      </c>
      <c r="L9" s="504" t="s">
        <v>101</v>
      </c>
      <c r="M9" s="504" t="s">
        <v>100</v>
      </c>
      <c r="N9" s="504" t="s">
        <v>101</v>
      </c>
      <c r="O9" s="504" t="s">
        <v>101</v>
      </c>
      <c r="P9" s="507" t="s">
        <v>1072</v>
      </c>
      <c r="Q9" s="556" t="s">
        <v>103</v>
      </c>
      <c r="R9" s="556" t="s">
        <v>891</v>
      </c>
      <c r="S9" s="556" t="s">
        <v>1073</v>
      </c>
      <c r="T9" s="556" t="s">
        <v>105</v>
      </c>
      <c r="U9" s="556" t="s">
        <v>105</v>
      </c>
      <c r="V9" s="556" t="s">
        <v>105</v>
      </c>
    </row>
    <row r="10" spans="1:22" ht="26.1">
      <c r="A10" s="299" t="s">
        <v>323</v>
      </c>
      <c r="B10" s="39" t="s">
        <v>97</v>
      </c>
      <c r="C10" s="39">
        <v>1</v>
      </c>
      <c r="D10" s="39">
        <v>300</v>
      </c>
      <c r="E10" s="39"/>
      <c r="F10" s="39"/>
      <c r="G10" s="39"/>
      <c r="H10" s="39" t="s">
        <v>1074</v>
      </c>
      <c r="I10" s="39"/>
      <c r="J10" s="40" t="s">
        <v>1075</v>
      </c>
      <c r="K10" s="39" t="s">
        <v>101</v>
      </c>
      <c r="L10" s="39" t="s">
        <v>101</v>
      </c>
      <c r="M10" s="504" t="s">
        <v>100</v>
      </c>
      <c r="N10" s="504" t="s">
        <v>101</v>
      </c>
      <c r="O10" s="504" t="s">
        <v>101</v>
      </c>
      <c r="P10" s="508" t="s">
        <v>1076</v>
      </c>
      <c r="Q10" s="556" t="s">
        <v>103</v>
      </c>
      <c r="R10" s="556" t="s">
        <v>105</v>
      </c>
      <c r="S10" s="556" t="s">
        <v>218</v>
      </c>
      <c r="T10" s="556" t="s">
        <v>105</v>
      </c>
      <c r="U10" s="556" t="s">
        <v>105</v>
      </c>
      <c r="V10" s="556" t="s">
        <v>105</v>
      </c>
    </row>
    <row r="11" spans="1:22" ht="39">
      <c r="A11" s="299" t="s">
        <v>347</v>
      </c>
      <c r="B11" s="575" t="s">
        <v>1077</v>
      </c>
      <c r="C11" s="39"/>
      <c r="D11" s="39"/>
      <c r="E11" s="39"/>
      <c r="F11" s="39"/>
      <c r="G11" s="39"/>
      <c r="H11" s="39"/>
      <c r="I11" s="39"/>
      <c r="J11" s="40"/>
      <c r="K11" s="39" t="s">
        <v>101</v>
      </c>
      <c r="L11" s="39" t="s">
        <v>101</v>
      </c>
      <c r="M11" s="504" t="s">
        <v>100</v>
      </c>
      <c r="N11" s="504" t="s">
        <v>101</v>
      </c>
      <c r="O11" s="504" t="s">
        <v>101</v>
      </c>
      <c r="P11" s="508" t="s">
        <v>1078</v>
      </c>
      <c r="Q11" s="556" t="s">
        <v>103</v>
      </c>
      <c r="R11" s="556" t="s">
        <v>105</v>
      </c>
      <c r="S11" s="556" t="s">
        <v>1073</v>
      </c>
      <c r="T11" s="556" t="s">
        <v>105</v>
      </c>
      <c r="U11" s="556" t="s">
        <v>105</v>
      </c>
      <c r="V11" s="556" t="s">
        <v>105</v>
      </c>
    </row>
    <row r="12" spans="1:22" ht="26.1">
      <c r="A12" s="300" t="s">
        <v>214</v>
      </c>
      <c r="B12" s="301" t="s">
        <v>693</v>
      </c>
      <c r="C12" s="301"/>
      <c r="D12" s="301"/>
      <c r="E12" s="301"/>
      <c r="F12" s="301"/>
      <c r="G12" s="301"/>
      <c r="H12" s="509" t="s">
        <v>338</v>
      </c>
      <c r="I12" s="301"/>
      <c r="J12" s="302"/>
      <c r="K12" s="301" t="s">
        <v>100</v>
      </c>
      <c r="L12" s="301" t="s">
        <v>101</v>
      </c>
      <c r="M12" s="509" t="s">
        <v>100</v>
      </c>
      <c r="N12" s="509" t="s">
        <v>101</v>
      </c>
      <c r="O12" s="509" t="s">
        <v>101</v>
      </c>
      <c r="P12" s="510" t="s">
        <v>1079</v>
      </c>
      <c r="Q12" s="556" t="s">
        <v>103</v>
      </c>
      <c r="R12" s="556" t="s">
        <v>105</v>
      </c>
      <c r="S12" s="556" t="s">
        <v>1070</v>
      </c>
      <c r="T12" s="556" t="s">
        <v>105</v>
      </c>
      <c r="U12" s="556" t="s">
        <v>105</v>
      </c>
      <c r="V12" s="556" t="s">
        <v>105</v>
      </c>
    </row>
    <row r="13" spans="1:22">
      <c r="A13" s="4"/>
      <c r="B13" s="4"/>
      <c r="C13" s="4"/>
      <c r="D13" s="4"/>
      <c r="E13" s="4"/>
      <c r="F13" s="4"/>
      <c r="G13" s="4"/>
      <c r="H13" s="4"/>
      <c r="I13" s="4"/>
      <c r="J13" s="4"/>
      <c r="K13" s="4"/>
      <c r="L13" s="4"/>
      <c r="M13" s="4"/>
      <c r="N13" s="4"/>
      <c r="O13" s="4"/>
      <c r="P13" s="4"/>
    </row>
    <row r="15" spans="1:22">
      <c r="A15" s="752" t="s">
        <v>117</v>
      </c>
      <c r="B15" s="753"/>
      <c r="C15" s="753" t="s">
        <v>4</v>
      </c>
      <c r="D15" s="753"/>
      <c r="E15" s="753"/>
      <c r="F15" s="753"/>
      <c r="G15" s="753" t="s">
        <v>118</v>
      </c>
      <c r="H15" s="753"/>
      <c r="I15" s="753"/>
      <c r="J15" s="753" t="s">
        <v>119</v>
      </c>
      <c r="K15" s="753"/>
      <c r="L15" s="753"/>
      <c r="M15" s="753"/>
      <c r="N15" s="753"/>
      <c r="O15" s="753" t="s">
        <v>120</v>
      </c>
      <c r="P15" s="753"/>
      <c r="Q15" s="753" t="s">
        <v>121</v>
      </c>
      <c r="R15" s="764"/>
    </row>
    <row r="16" spans="1:22">
      <c r="A16" s="754"/>
      <c r="B16" s="755"/>
      <c r="C16" s="755"/>
      <c r="D16" s="755"/>
      <c r="E16" s="755"/>
      <c r="F16" s="755"/>
      <c r="G16" s="231" t="s">
        <v>122</v>
      </c>
      <c r="H16" s="231" t="s">
        <v>123</v>
      </c>
      <c r="I16" s="231" t="s">
        <v>4</v>
      </c>
      <c r="J16" s="231" t="s">
        <v>83</v>
      </c>
      <c r="K16" s="755" t="s">
        <v>4</v>
      </c>
      <c r="L16" s="755"/>
      <c r="M16" s="755"/>
      <c r="N16" s="755"/>
      <c r="O16" s="231" t="s">
        <v>124</v>
      </c>
      <c r="P16" s="231" t="s">
        <v>4</v>
      </c>
      <c r="Q16" s="231" t="s">
        <v>125</v>
      </c>
      <c r="R16" s="245" t="s">
        <v>126</v>
      </c>
    </row>
    <row r="17" spans="1:18" ht="43.5">
      <c r="A17" s="791" t="s">
        <v>1080</v>
      </c>
      <c r="B17" s="777"/>
      <c r="C17" s="777" t="s">
        <v>1081</v>
      </c>
      <c r="D17" s="777"/>
      <c r="E17" s="777"/>
      <c r="F17" s="777"/>
      <c r="G17" s="777" t="s">
        <v>1082</v>
      </c>
      <c r="H17" s="766" t="str">
        <f>'Objetos de Dominio'!$B$22</f>
        <v>Publicación</v>
      </c>
      <c r="I17" s="778" t="s">
        <v>1083</v>
      </c>
      <c r="J17" s="777"/>
      <c r="K17" s="777"/>
      <c r="L17" s="777"/>
      <c r="M17" s="777"/>
      <c r="N17" s="777"/>
      <c r="O17" s="315">
        <v>1</v>
      </c>
      <c r="P17" s="317" t="s">
        <v>1084</v>
      </c>
      <c r="Q17" s="317" t="s">
        <v>1085</v>
      </c>
      <c r="R17" s="318" t="s">
        <v>230</v>
      </c>
    </row>
    <row r="18" spans="1:18" ht="57.95">
      <c r="A18" s="977"/>
      <c r="B18" s="856"/>
      <c r="C18" s="856"/>
      <c r="D18" s="856"/>
      <c r="E18" s="856"/>
      <c r="F18" s="856"/>
      <c r="G18" s="856"/>
      <c r="H18" s="862"/>
      <c r="I18" s="859"/>
      <c r="J18" s="856"/>
      <c r="K18" s="856"/>
      <c r="L18" s="856"/>
      <c r="M18" s="856"/>
      <c r="N18" s="856"/>
      <c r="O18" s="521">
        <v>2</v>
      </c>
      <c r="P18" s="522" t="s">
        <v>1086</v>
      </c>
      <c r="Q18" s="522" t="s">
        <v>138</v>
      </c>
      <c r="R18" s="570" t="s">
        <v>233</v>
      </c>
    </row>
    <row r="19" spans="1:18" ht="57.95">
      <c r="A19" s="971" t="s">
        <v>139</v>
      </c>
      <c r="B19" s="972"/>
      <c r="C19" s="973" t="s">
        <v>1087</v>
      </c>
      <c r="D19" s="973"/>
      <c r="E19" s="973"/>
      <c r="F19" s="973"/>
      <c r="G19" s="973" t="s">
        <v>1082</v>
      </c>
      <c r="H19" s="974" t="str">
        <f>'Objetos de Dominio'!$B$22</f>
        <v>Publicación</v>
      </c>
      <c r="I19" s="975" t="s">
        <v>1088</v>
      </c>
      <c r="J19" s="970" t="s">
        <v>142</v>
      </c>
      <c r="K19" s="970" t="s">
        <v>142</v>
      </c>
      <c r="L19" s="970"/>
      <c r="M19" s="970"/>
      <c r="N19" s="970"/>
      <c r="O19" s="571">
        <v>3</v>
      </c>
      <c r="P19" s="572" t="s">
        <v>1089</v>
      </c>
      <c r="Q19" s="572" t="s">
        <v>138</v>
      </c>
      <c r="R19" s="573" t="s">
        <v>136</v>
      </c>
    </row>
    <row r="20" spans="1:18" ht="29.1">
      <c r="A20" s="744"/>
      <c r="B20" s="745"/>
      <c r="C20" s="777"/>
      <c r="D20" s="777"/>
      <c r="E20" s="777"/>
      <c r="F20" s="777"/>
      <c r="G20" s="777"/>
      <c r="H20" s="766"/>
      <c r="I20" s="778"/>
      <c r="J20" s="776"/>
      <c r="K20" s="776"/>
      <c r="L20" s="776"/>
      <c r="M20" s="776"/>
      <c r="N20" s="776"/>
      <c r="O20" s="315">
        <v>4</v>
      </c>
      <c r="P20" s="317" t="s">
        <v>1090</v>
      </c>
      <c r="Q20" s="317" t="s">
        <v>1091</v>
      </c>
      <c r="R20" s="318" t="s">
        <v>136</v>
      </c>
    </row>
    <row r="21" spans="1:18" ht="43.5">
      <c r="A21" s="744"/>
      <c r="B21" s="745"/>
      <c r="C21" s="777"/>
      <c r="D21" s="777"/>
      <c r="E21" s="777"/>
      <c r="F21" s="777"/>
      <c r="G21" s="777"/>
      <c r="H21" s="766"/>
      <c r="I21" s="778"/>
      <c r="J21" s="776"/>
      <c r="K21" s="776"/>
      <c r="L21" s="776"/>
      <c r="M21" s="776"/>
      <c r="N21" s="776"/>
      <c r="O21" s="315">
        <v>5</v>
      </c>
      <c r="P21" s="317" t="s">
        <v>1092</v>
      </c>
      <c r="Q21" s="317" t="s">
        <v>1093</v>
      </c>
      <c r="R21" s="318" t="s">
        <v>136</v>
      </c>
    </row>
    <row r="22" spans="1:18" ht="43.5">
      <c r="A22" s="744" t="s">
        <v>218</v>
      </c>
      <c r="B22" s="745"/>
      <c r="C22" s="777" t="s">
        <v>1094</v>
      </c>
      <c r="D22" s="777"/>
      <c r="E22" s="777"/>
      <c r="F22" s="777"/>
      <c r="G22" s="315" t="s">
        <v>1082</v>
      </c>
      <c r="H22" s="243" t="str">
        <f>'Objetos de Dominio'!$B$22</f>
        <v>Publicación</v>
      </c>
      <c r="I22" s="316" t="s">
        <v>1095</v>
      </c>
      <c r="J22" s="243" t="s">
        <v>1096</v>
      </c>
      <c r="K22" s="776" t="s">
        <v>1097</v>
      </c>
      <c r="L22" s="776"/>
      <c r="M22" s="776"/>
      <c r="N22" s="776"/>
      <c r="O22" s="317" t="s">
        <v>142</v>
      </c>
      <c r="P22" s="317" t="s">
        <v>142</v>
      </c>
      <c r="Q22" s="317" t="s">
        <v>142</v>
      </c>
      <c r="R22" s="318" t="s">
        <v>142</v>
      </c>
    </row>
    <row r="23" spans="1:18" ht="57.95">
      <c r="A23" s="744" t="s">
        <v>710</v>
      </c>
      <c r="B23" s="745"/>
      <c r="C23" s="745" t="s">
        <v>1098</v>
      </c>
      <c r="D23" s="745"/>
      <c r="E23" s="745"/>
      <c r="F23" s="745"/>
      <c r="G23" s="745" t="s">
        <v>1099</v>
      </c>
      <c r="H23" s="747" t="s">
        <v>97</v>
      </c>
      <c r="I23" s="763" t="s">
        <v>1100</v>
      </c>
      <c r="J23" s="745"/>
      <c r="K23" s="745"/>
      <c r="L23" s="745"/>
      <c r="M23" s="745"/>
      <c r="N23" s="745"/>
      <c r="O23" s="230">
        <v>6</v>
      </c>
      <c r="P23" s="244" t="s">
        <v>1101</v>
      </c>
      <c r="Q23" s="244" t="s">
        <v>138</v>
      </c>
      <c r="R23" s="318" t="s">
        <v>136</v>
      </c>
    </row>
    <row r="24" spans="1:18" ht="45.75" customHeight="1">
      <c r="A24" s="744"/>
      <c r="B24" s="745"/>
      <c r="C24" s="745"/>
      <c r="D24" s="745"/>
      <c r="E24" s="745"/>
      <c r="F24" s="745"/>
      <c r="G24" s="745"/>
      <c r="H24" s="766"/>
      <c r="I24" s="763"/>
      <c r="J24" s="745"/>
      <c r="K24" s="745"/>
      <c r="L24" s="745"/>
      <c r="M24" s="745"/>
      <c r="N24" s="745"/>
      <c r="O24" s="230">
        <v>7</v>
      </c>
      <c r="P24" s="244" t="s">
        <v>1090</v>
      </c>
      <c r="Q24" s="244" t="s">
        <v>1102</v>
      </c>
      <c r="R24" s="318" t="s">
        <v>136</v>
      </c>
    </row>
    <row r="25" spans="1:18" ht="29.1">
      <c r="A25" s="744"/>
      <c r="B25" s="745"/>
      <c r="C25" s="745"/>
      <c r="D25" s="745"/>
      <c r="E25" s="745"/>
      <c r="F25" s="745"/>
      <c r="G25" s="745"/>
      <c r="H25" s="766"/>
      <c r="I25" s="763"/>
      <c r="J25" s="745"/>
      <c r="K25" s="745"/>
      <c r="L25" s="745"/>
      <c r="M25" s="745"/>
      <c r="N25" s="745"/>
      <c r="O25" s="230">
        <v>8</v>
      </c>
      <c r="P25" s="244" t="s">
        <v>1103</v>
      </c>
      <c r="Q25" s="244" t="s">
        <v>1104</v>
      </c>
      <c r="R25" s="318" t="s">
        <v>136</v>
      </c>
    </row>
    <row r="26" spans="1:18" ht="43.5">
      <c r="A26" s="744" t="s">
        <v>261</v>
      </c>
      <c r="B26" s="745"/>
      <c r="C26" s="777" t="s">
        <v>1105</v>
      </c>
      <c r="D26" s="777"/>
      <c r="E26" s="777"/>
      <c r="F26" s="777"/>
      <c r="G26" s="315" t="s">
        <v>1082</v>
      </c>
      <c r="H26" s="243" t="str">
        <f>'Objetos de Dominio'!$B$22</f>
        <v>Publicación</v>
      </c>
      <c r="I26" s="316" t="s">
        <v>1106</v>
      </c>
      <c r="J26" s="243" t="s">
        <v>1107</v>
      </c>
      <c r="K26" s="776" t="s">
        <v>1108</v>
      </c>
      <c r="L26" s="776"/>
      <c r="M26" s="776"/>
      <c r="N26" s="776"/>
      <c r="O26" s="317" t="s">
        <v>142</v>
      </c>
      <c r="P26" s="317" t="s">
        <v>142</v>
      </c>
      <c r="Q26" s="317" t="s">
        <v>142</v>
      </c>
      <c r="R26" s="318" t="s">
        <v>142</v>
      </c>
    </row>
    <row r="27" spans="1:18" ht="32.25" customHeight="1">
      <c r="A27" s="758" t="s">
        <v>196</v>
      </c>
      <c r="B27" s="759"/>
      <c r="C27" s="760" t="s">
        <v>1109</v>
      </c>
      <c r="D27" s="760"/>
      <c r="E27" s="760"/>
      <c r="F27" s="760"/>
      <c r="G27" s="478"/>
      <c r="H27" s="327"/>
      <c r="I27" s="367"/>
      <c r="J27" s="327" t="s">
        <v>18</v>
      </c>
      <c r="K27" s="761" t="s">
        <v>1110</v>
      </c>
      <c r="L27" s="761"/>
      <c r="M27" s="761"/>
      <c r="N27" s="761"/>
      <c r="O27" s="271" t="s">
        <v>142</v>
      </c>
      <c r="P27" s="271" t="s">
        <v>142</v>
      </c>
      <c r="Q27" s="271" t="s">
        <v>142</v>
      </c>
      <c r="R27" s="249" t="s">
        <v>142</v>
      </c>
    </row>
  </sheetData>
  <mergeCells count="39">
    <mergeCell ref="B2:P2"/>
    <mergeCell ref="B3:P3"/>
    <mergeCell ref="A17:B18"/>
    <mergeCell ref="C17:F18"/>
    <mergeCell ref="A15:B16"/>
    <mergeCell ref="C15:F16"/>
    <mergeCell ref="G15:I15"/>
    <mergeCell ref="J15:N15"/>
    <mergeCell ref="O15:P15"/>
    <mergeCell ref="Q15:R15"/>
    <mergeCell ref="K16:N16"/>
    <mergeCell ref="G17:G18"/>
    <mergeCell ref="H17:H18"/>
    <mergeCell ref="I17:I18"/>
    <mergeCell ref="J17:J18"/>
    <mergeCell ref="K17:N18"/>
    <mergeCell ref="J19:J21"/>
    <mergeCell ref="K19:N21"/>
    <mergeCell ref="A22:B22"/>
    <mergeCell ref="C22:F22"/>
    <mergeCell ref="K22:N22"/>
    <mergeCell ref="A19:B21"/>
    <mergeCell ref="C19:F21"/>
    <mergeCell ref="G19:G21"/>
    <mergeCell ref="H19:H21"/>
    <mergeCell ref="I19:I21"/>
    <mergeCell ref="K23:N25"/>
    <mergeCell ref="A26:B26"/>
    <mergeCell ref="C26:F26"/>
    <mergeCell ref="K26:N26"/>
    <mergeCell ref="A27:B27"/>
    <mergeCell ref="C27:F27"/>
    <mergeCell ref="K27:N27"/>
    <mergeCell ref="A23:B25"/>
    <mergeCell ref="C23:F25"/>
    <mergeCell ref="G23:G25"/>
    <mergeCell ref="H23:H25"/>
    <mergeCell ref="I23:I25"/>
    <mergeCell ref="J23:J25"/>
  </mergeCells>
  <hyperlinks>
    <hyperlink ref="A1" location="'Objetos de Dominio'!A1" display="&lt;- Volver al inicio" xr:uid="{36427905-B05C-49FE-B8FE-D00D6C2E25A5}"/>
    <hyperlink ref="A4" location="'Administrador Estructura - M'!A1" display="Datos simulados" xr:uid="{7B6B0E43-764A-4BB6-B8CA-3C01D0E78731}"/>
    <hyperlink ref="B11" location="'Autor Publicación - M'!A1" display="Autor Publicación" xr:uid="{B140775B-FCDB-4A5E-90C7-7279381724A1}"/>
    <hyperlink ref="H17" location="'Escritor - E'!A1" display="='Objetos de Dominio'!$B$2" xr:uid="{2F0ADE1E-1224-46FE-933C-D0B10268A0AD}"/>
    <hyperlink ref="H17:H18" location="'Objetos de Dominio'!B22" display="='Objetos de Dominio'!$B$2" xr:uid="{0A9E0D02-9830-48DE-B527-90CF3679E714}"/>
    <hyperlink ref="H19" location="'Escritor - E'!A1" display="='Objetos de Dominio'!$B$2" xr:uid="{EC0BF61B-8A18-4F89-BB6C-C5877613CFF4}"/>
    <hyperlink ref="H19:H21" location="'Objetos de Dominio'!B22" display="='Objetos de Dominio'!$B$2" xr:uid="{4E1F33B8-24B7-43C7-84DA-C3469DE53E7E}"/>
    <hyperlink ref="H22" location="'Objetos de Dominio'!B22" display="='Objetos de Dominio'!$B$2" xr:uid="{B091F5F8-9B15-4E97-8EFB-4D8E0BBBCC2C}"/>
    <hyperlink ref="H22:H24" location="'Escritor - E'!A1" display="='Objetos de Dominio'!$B$2" xr:uid="{E0AFE4E7-299A-4608-B009-AA5132E04A39}"/>
    <hyperlink ref="H23" location="'Escritor - E'!A1" display="='Objetos de Dominio'!$B$2" xr:uid="{7EEEBA8D-9329-4F8B-B26C-9FCB8B84CF17}"/>
    <hyperlink ref="H23:H25" location="'Objetos de Dominio'!B22" display="='Objetos de Dominio'!$B$2" xr:uid="{A8D624B8-EE13-43E9-B425-1B5146F4388F}"/>
    <hyperlink ref="J22" location="'Publicación - E'!A1" display="Publicación[]_x000a__x000a_" xr:uid="{80C47EAF-9033-4B37-BA3D-C413373B1A94}"/>
    <hyperlink ref="J26" location="'Publicación - E'!A1" display="Publicación[]_x000a__x000a_" xr:uid="{6FC00118-62FF-4184-AFF2-F75985FF151D}"/>
    <hyperlink ref="J27" location="'estados - E'!A1" display="Estado" xr:uid="{A5C95A41-3DC9-49BB-BDDB-8745571532E4}"/>
    <hyperlink ref="Q5" location="'Publicación - E'!A17" display="=A17" xr:uid="{868A5A01-8B65-436C-BDA1-FDEC8D3FC656}"/>
    <hyperlink ref="R5" location="'Publicación - E'!A19" display="=A19" xr:uid="{EC8BE4A3-DC94-43D9-A517-246D5DA26369}"/>
    <hyperlink ref="S5" location="'Publicación - E'!A22" display="=A22" xr:uid="{6BB33153-9196-4CEF-A48F-22618550431B}"/>
    <hyperlink ref="T5" location="'Publicación - E'!A23" display="=A23" xr:uid="{54B7327F-A396-4E67-83B8-6604889993E4}"/>
    <hyperlink ref="U5" location="'Publicación - E'!A26" display="=A26" xr:uid="{832BD322-B0B7-4D27-B7B9-84DF918D6D1A}"/>
    <hyperlink ref="V5" location="'Publicación - E'!A27" display="=A27" xr:uid="{CA02C30D-6AD1-45AA-9AA2-5B70C886E364}"/>
    <hyperlink ref="H26" location="'Objetos de Dominio'!B22" display="='Objetos de Dominio'!$B$2" xr:uid="{C21CDF74-FF8A-4B19-9685-AF82C430303A}"/>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4ED6-D987-456C-82FE-A85D1A1D7762}">
  <sheetPr>
    <tabColor theme="4" tint="0.79998168889431442"/>
  </sheetPr>
  <dimension ref="A1:F8"/>
  <sheetViews>
    <sheetView workbookViewId="0"/>
  </sheetViews>
  <sheetFormatPr defaultColWidth="9.140625" defaultRowHeight="14.45"/>
  <cols>
    <col min="1" max="1" width="15.7109375" style="14" customWidth="1"/>
    <col min="2" max="2" width="31" style="14" customWidth="1"/>
    <col min="3" max="3" width="7.85546875" style="14" bestFit="1" customWidth="1"/>
    <col min="4" max="4" width="54.7109375" style="14" bestFit="1" customWidth="1"/>
    <col min="5" max="5" width="17.42578125" style="14" bestFit="1" customWidth="1"/>
    <col min="6" max="6" width="65.85546875" style="14" bestFit="1" customWidth="1"/>
    <col min="7" max="16384" width="9.140625" style="14"/>
  </cols>
  <sheetData>
    <row r="1" spans="1:6">
      <c r="A1" s="163" t="s">
        <v>72</v>
      </c>
    </row>
    <row r="2" spans="1:6">
      <c r="A2" s="89" t="s">
        <v>74</v>
      </c>
      <c r="B2" s="90" t="s">
        <v>1111</v>
      </c>
      <c r="C2" s="90" t="s">
        <v>793</v>
      </c>
      <c r="D2" s="90" t="s">
        <v>347</v>
      </c>
      <c r="E2" s="90" t="s">
        <v>214</v>
      </c>
      <c r="F2" s="177" t="s">
        <v>165</v>
      </c>
    </row>
    <row r="3" spans="1:6" ht="30" customHeight="1">
      <c r="A3" s="675">
        <v>1</v>
      </c>
      <c r="B3" s="189" t="str">
        <f>'Publicación - M'!$H$3</f>
        <v>Semilleros uco Ingeniería sistemas 2023 - 1</v>
      </c>
      <c r="C3" s="160" t="str">
        <f>'Tipo Reacción - M'!$D$3</f>
        <v>Bien</v>
      </c>
      <c r="D3" s="189" t="str">
        <f>'Participante Grupo - M'!$F$5</f>
        <v>Wilder.Sánchez6789 Calculo Integral 1 2022-2 Grupo1</v>
      </c>
      <c r="E3" s="286">
        <v>45234</v>
      </c>
      <c r="F3" s="114" t="str">
        <f xml:space="preserve"> _xlfn.CONCAT("R ", D3, " - ", E3)</f>
        <v>R Wilder.Sánchez6789 Calculo Integral 1 2022-2 Grupo1 - 45234</v>
      </c>
    </row>
    <row r="4" spans="1:6" ht="15" customHeight="1">
      <c r="A4" s="675">
        <v>2</v>
      </c>
      <c r="B4" s="189" t="str">
        <f>'Publicación - M'!$H$4</f>
        <v>Horario - 2</v>
      </c>
      <c r="C4" s="160" t="str">
        <f>'Tipo Reacción - M'!$D$4</f>
        <v>Risas</v>
      </c>
      <c r="D4" s="189" t="str">
        <f>'Participante Grupo - M'!$F$3</f>
        <v>Valentina.Llanos3233 Matemáticas Especiales 2023-1 Grupo1</v>
      </c>
      <c r="E4" s="286">
        <v>45234</v>
      </c>
      <c r="F4" s="114" t="str">
        <f t="shared" ref="F4:F5" si="0" xml:space="preserve"> _xlfn.CONCAT("R ", D4, " - ", E4)</f>
        <v>R Valentina.Llanos3233 Matemáticas Especiales 2023-1 Grupo1 - 45234</v>
      </c>
    </row>
    <row r="5" spans="1:6" ht="15" customHeight="1">
      <c r="A5" s="674">
        <v>3</v>
      </c>
      <c r="B5" s="191" t="str">
        <f>'Publicación - M'!$H$6</f>
        <v>Signos en una ecuacion  - 4</v>
      </c>
      <c r="C5" s="671" t="str">
        <f>'Tipo Reacción - M'!$D$6</f>
        <v>Tristeza</v>
      </c>
      <c r="D5" s="191" t="str">
        <f>'Participante Grupo - M'!$F$10</f>
        <v>Elkin.Narvaéz2222 Diseno Orientado a Objetos 2023-1 Grupo1</v>
      </c>
      <c r="E5" s="454">
        <v>45234</v>
      </c>
      <c r="F5" s="126" t="str">
        <f t="shared" si="0"/>
        <v>R Elkin.Narvaéz2222 Diseno Orientado a Objetos 2023-1 Grupo1 - 45234</v>
      </c>
    </row>
    <row r="6" spans="1:6">
      <c r="B6" s="694"/>
      <c r="C6" s="163"/>
      <c r="D6" s="694"/>
      <c r="E6" s="455"/>
    </row>
    <row r="7" spans="1:6">
      <c r="B7" s="6"/>
      <c r="D7" s="694"/>
      <c r="E7" s="455"/>
    </row>
    <row r="8" spans="1:6">
      <c r="E8" s="6"/>
    </row>
  </sheetData>
  <hyperlinks>
    <hyperlink ref="A1" location="'Objetos de Dominio'!A1" display="&lt;- Volver al inicio" xr:uid="{56487B0E-4255-49E9-B731-C5D46D756D33}"/>
    <hyperlink ref="D3" location="'Participante grupo - M'!A5" display="='Participante Grupo - M'!$F$5" xr:uid="{D2217280-0F2D-4466-AFD9-DEF6118333CA}"/>
    <hyperlink ref="D5" location="'Participante grupo - M'!A10" display="='Participante - M'!$B$8" xr:uid="{2272AC24-3F0D-45AC-9815-2E58EFFE79B2}"/>
    <hyperlink ref="D4" location="'Participante grupo - M'!A3" display="='Participante Grupo - M'!$F$3" xr:uid="{68A0CDDC-47A3-4A32-95B3-CD91C60EB34A}"/>
    <hyperlink ref="B3" location="'Publicación - M'!A4" display="2" xr:uid="{A7CF1B51-B5E1-47AA-A79E-905DE647EBB7}"/>
    <hyperlink ref="B5" location="'Publicación - M'!A6" display="4" xr:uid="{420438B9-1AB2-4139-B847-96B30112D9A8}"/>
    <hyperlink ref="B4" location="'Publicación - M'!A4" display="2" xr:uid="{1A31C744-851A-4D74-ACFF-6AE4ED05AC78}"/>
    <hyperlink ref="C3" location="'Tipo Reacción - M'!A3" display="'Tipo Reacción - M'!$a$3" xr:uid="{E3713B7C-4C95-4189-BC1C-B01C498F8614}"/>
    <hyperlink ref="C4:C5" location="'Tipo Reacción - M'!A3" display="'Tipo Reacción - M'!$a$3" xr:uid="{FFBDF360-E846-4975-8C06-84BAC985D951}"/>
    <hyperlink ref="C4" location="'Tipo Reacción - M'!A4" display="='Tipo Reacción - M'!$B$4" xr:uid="{FD6BC510-95BA-43F0-8F76-2BA47E61C10E}"/>
    <hyperlink ref="C5" location="'Tipo Reacción - M'!A6" display="='Tipo Reacción - M'!$B$6" xr:uid="{EE335058-94D6-4F57-9F1B-0CD09E41C113}"/>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AD404-A4EE-4BC6-91D4-CC190C81D3FD}">
  <sheetPr>
    <tabColor rgb="FFD9E1F2"/>
  </sheetPr>
  <dimension ref="A1:W24"/>
  <sheetViews>
    <sheetView topLeftCell="P18" workbookViewId="0">
      <selection activeCell="A21" sqref="A21:R22"/>
    </sheetView>
  </sheetViews>
  <sheetFormatPr defaultColWidth="8.7109375" defaultRowHeight="14.45"/>
  <cols>
    <col min="1" max="1" width="20.7109375" customWidth="1"/>
    <col min="2" max="2" width="19.5703125" customWidth="1"/>
    <col min="3" max="7" width="15.7109375" customWidth="1"/>
    <col min="8" max="8" width="50.7109375" customWidth="1"/>
    <col min="9" max="9" width="35.42578125" customWidth="1"/>
    <col min="10" max="10" width="28.7109375" customWidth="1"/>
    <col min="11" max="15" width="15.7109375" customWidth="1"/>
    <col min="16" max="16" width="46.42578125" customWidth="1"/>
    <col min="17" max="17" width="46.7109375" customWidth="1"/>
    <col min="18" max="18" width="38.7109375" customWidth="1"/>
    <col min="19" max="19" width="31.140625" customWidth="1"/>
    <col min="20" max="20" width="17.5703125" customWidth="1"/>
  </cols>
  <sheetData>
    <row r="1" spans="1:20">
      <c r="A1" s="22" t="s">
        <v>72</v>
      </c>
    </row>
    <row r="2" spans="1:20">
      <c r="A2" s="23" t="s">
        <v>79</v>
      </c>
      <c r="B2" s="1047" t="str">
        <f>'Objetos de Dominio'!$B$27</f>
        <v>Respuesta Reporte Publicación</v>
      </c>
      <c r="C2" s="1048"/>
      <c r="D2" s="1048"/>
      <c r="E2" s="1048"/>
      <c r="F2" s="1048"/>
      <c r="G2" s="1048"/>
      <c r="H2" s="1048"/>
      <c r="I2" s="1048"/>
      <c r="J2" s="1048"/>
      <c r="K2" s="1048"/>
      <c r="L2" s="1048"/>
      <c r="M2" s="1048"/>
      <c r="N2" s="1048"/>
      <c r="O2" s="1048"/>
      <c r="P2" s="1050"/>
    </row>
    <row r="3" spans="1:20" ht="15" customHeight="1">
      <c r="A3" s="23" t="s">
        <v>80</v>
      </c>
      <c r="B3" s="838" t="str">
        <f>'Objetos de Dominio'!$E$27</f>
        <v>Objeto de dominio que representa la respuesta que efectuó el administrador frente a un Reporte Publicación.</v>
      </c>
      <c r="C3" s="839"/>
      <c r="D3" s="839"/>
      <c r="E3" s="839"/>
      <c r="F3" s="839"/>
      <c r="G3" s="839"/>
      <c r="H3" s="839"/>
      <c r="I3" s="839"/>
      <c r="J3" s="839"/>
      <c r="K3" s="839"/>
      <c r="L3" s="839"/>
      <c r="M3" s="839"/>
      <c r="N3" s="839"/>
      <c r="O3" s="839"/>
      <c r="P3" s="976"/>
    </row>
    <row r="4" spans="1:20">
      <c r="A4" s="1" t="s">
        <v>81</v>
      </c>
      <c r="B4" s="4"/>
      <c r="C4" s="4"/>
      <c r="D4" s="4"/>
      <c r="E4" s="4"/>
      <c r="F4" s="4"/>
      <c r="G4" s="4"/>
      <c r="H4" s="4"/>
      <c r="I4" s="4"/>
      <c r="J4" s="4"/>
      <c r="K4" s="4"/>
      <c r="L4" s="4"/>
      <c r="M4" s="4"/>
      <c r="N4" s="4"/>
      <c r="O4" s="4"/>
      <c r="P4" s="4"/>
    </row>
    <row r="5" spans="1:20">
      <c r="A5" s="24" t="s">
        <v>82</v>
      </c>
      <c r="B5" s="25" t="s">
        <v>83</v>
      </c>
      <c r="C5" s="25" t="s">
        <v>84</v>
      </c>
      <c r="D5" s="25" t="s">
        <v>85</v>
      </c>
      <c r="E5" s="25" t="s">
        <v>86</v>
      </c>
      <c r="F5" s="25" t="s">
        <v>87</v>
      </c>
      <c r="G5" s="25" t="s">
        <v>88</v>
      </c>
      <c r="H5" s="25" t="s">
        <v>89</v>
      </c>
      <c r="I5" s="25" t="s">
        <v>90</v>
      </c>
      <c r="J5" s="25" t="s">
        <v>91</v>
      </c>
      <c r="K5" s="25" t="s">
        <v>92</v>
      </c>
      <c r="L5" s="25" t="s">
        <v>93</v>
      </c>
      <c r="M5" s="25" t="s">
        <v>94</v>
      </c>
      <c r="N5" s="25" t="s">
        <v>95</v>
      </c>
      <c r="O5" s="25" t="s">
        <v>96</v>
      </c>
      <c r="P5" s="368" t="s">
        <v>4</v>
      </c>
      <c r="Q5" s="576" t="str">
        <f>A18</f>
        <v>Reaccionar</v>
      </c>
      <c r="R5" s="576" t="str">
        <f>A21</f>
        <v xml:space="preserve">Eliminar </v>
      </c>
      <c r="S5" s="576" t="str">
        <f>A23</f>
        <v>Mostrar</v>
      </c>
      <c r="T5" s="576" t="str">
        <f>A24</f>
        <v>Obtener Estado Real</v>
      </c>
    </row>
    <row r="6" spans="1:20" ht="26.45">
      <c r="A6" s="35" t="s">
        <v>74</v>
      </c>
      <c r="B6" s="166" t="s">
        <v>209</v>
      </c>
      <c r="C6" s="166">
        <v>36</v>
      </c>
      <c r="D6" s="166">
        <v>36</v>
      </c>
      <c r="E6" s="36"/>
      <c r="F6" s="36"/>
      <c r="G6" s="36"/>
      <c r="H6" s="166" t="s">
        <v>98</v>
      </c>
      <c r="I6" s="36"/>
      <c r="J6" s="36"/>
      <c r="K6" s="166" t="s">
        <v>100</v>
      </c>
      <c r="L6" s="166" t="s">
        <v>101</v>
      </c>
      <c r="M6" s="166" t="s">
        <v>219</v>
      </c>
      <c r="N6" s="166" t="s">
        <v>101</v>
      </c>
      <c r="O6" s="166" t="s">
        <v>100</v>
      </c>
      <c r="P6" s="369" t="s">
        <v>1112</v>
      </c>
      <c r="Q6" s="577" t="s">
        <v>103</v>
      </c>
      <c r="R6" s="577" t="s">
        <v>103</v>
      </c>
      <c r="S6" s="577" t="s">
        <v>988</v>
      </c>
      <c r="T6" s="577" t="s">
        <v>105</v>
      </c>
    </row>
    <row r="7" spans="1:20" ht="26.45">
      <c r="A7" s="26" t="s">
        <v>46</v>
      </c>
      <c r="B7" s="575" t="s">
        <v>46</v>
      </c>
      <c r="C7" s="27"/>
      <c r="D7" s="27"/>
      <c r="E7" s="27"/>
      <c r="F7" s="27"/>
      <c r="G7" s="27"/>
      <c r="H7" s="27"/>
      <c r="I7" s="27"/>
      <c r="J7" s="33"/>
      <c r="K7" s="27" t="s">
        <v>101</v>
      </c>
      <c r="L7" s="166" t="s">
        <v>101</v>
      </c>
      <c r="M7" s="27" t="s">
        <v>101</v>
      </c>
      <c r="N7" s="166" t="s">
        <v>101</v>
      </c>
      <c r="O7" s="27" t="s">
        <v>101</v>
      </c>
      <c r="P7" s="370" t="s">
        <v>1113</v>
      </c>
      <c r="Q7" s="577" t="s">
        <v>103</v>
      </c>
      <c r="R7" s="577" t="s">
        <v>105</v>
      </c>
      <c r="S7" s="578" t="s">
        <v>1114</v>
      </c>
      <c r="T7" s="577" t="s">
        <v>105</v>
      </c>
    </row>
    <row r="8" spans="1:20" ht="26.45">
      <c r="A8" s="26" t="s">
        <v>793</v>
      </c>
      <c r="B8" s="575" t="s">
        <v>70</v>
      </c>
      <c r="C8" s="575"/>
      <c r="D8" s="27"/>
      <c r="E8" s="27"/>
      <c r="F8" s="27"/>
      <c r="G8" s="27"/>
      <c r="H8" s="27"/>
      <c r="I8" s="27"/>
      <c r="J8" s="34"/>
      <c r="K8" s="27" t="s">
        <v>101</v>
      </c>
      <c r="L8" s="166" t="s">
        <v>101</v>
      </c>
      <c r="M8" s="27" t="s">
        <v>101</v>
      </c>
      <c r="N8" s="166" t="s">
        <v>101</v>
      </c>
      <c r="O8" s="27" t="s">
        <v>101</v>
      </c>
      <c r="P8" s="370" t="s">
        <v>1115</v>
      </c>
      <c r="Q8" s="577" t="s">
        <v>103</v>
      </c>
      <c r="R8" s="577" t="s">
        <v>105</v>
      </c>
      <c r="S8" s="577" t="s">
        <v>991</v>
      </c>
      <c r="T8" s="577" t="s">
        <v>105</v>
      </c>
    </row>
    <row r="9" spans="1:20" ht="26.45">
      <c r="A9" s="26" t="s">
        <v>347</v>
      </c>
      <c r="B9" s="575" t="s">
        <v>42</v>
      </c>
      <c r="C9" s="27"/>
      <c r="D9" s="27"/>
      <c r="E9" s="27"/>
      <c r="F9" s="27"/>
      <c r="G9" s="27"/>
      <c r="H9" s="27"/>
      <c r="I9" s="27"/>
      <c r="J9" s="34"/>
      <c r="K9" s="27" t="s">
        <v>101</v>
      </c>
      <c r="L9" s="166" t="s">
        <v>101</v>
      </c>
      <c r="M9" s="27" t="s">
        <v>101</v>
      </c>
      <c r="N9" s="166" t="s">
        <v>101</v>
      </c>
      <c r="O9" s="27" t="s">
        <v>101</v>
      </c>
      <c r="P9" s="370" t="s">
        <v>1116</v>
      </c>
      <c r="Q9" s="577" t="s">
        <v>103</v>
      </c>
      <c r="R9" s="577" t="s">
        <v>105</v>
      </c>
      <c r="S9" s="577" t="s">
        <v>988</v>
      </c>
      <c r="T9" s="577" t="s">
        <v>105</v>
      </c>
    </row>
    <row r="10" spans="1:20" ht="26.45">
      <c r="A10" s="26" t="s">
        <v>214</v>
      </c>
      <c r="B10" s="27" t="s">
        <v>693</v>
      </c>
      <c r="C10" s="27"/>
      <c r="D10" s="27"/>
      <c r="E10" s="27"/>
      <c r="F10" s="27"/>
      <c r="G10" s="27"/>
      <c r="H10" s="27" t="s">
        <v>338</v>
      </c>
      <c r="I10" s="27"/>
      <c r="J10" s="34"/>
      <c r="K10" s="27" t="s">
        <v>101</v>
      </c>
      <c r="L10" s="166" t="s">
        <v>101</v>
      </c>
      <c r="M10" s="27" t="s">
        <v>101</v>
      </c>
      <c r="N10" s="166" t="s">
        <v>101</v>
      </c>
      <c r="O10" s="27" t="s">
        <v>101</v>
      </c>
      <c r="P10" s="370" t="s">
        <v>1117</v>
      </c>
      <c r="Q10" s="577" t="s">
        <v>103</v>
      </c>
      <c r="R10" s="577" t="s">
        <v>105</v>
      </c>
      <c r="S10" s="577" t="s">
        <v>991</v>
      </c>
      <c r="T10" s="577" t="s">
        <v>105</v>
      </c>
    </row>
    <row r="11" spans="1:20">
      <c r="A11" s="4"/>
      <c r="B11" s="4"/>
      <c r="C11" s="4"/>
      <c r="D11" s="4"/>
      <c r="E11" s="4"/>
      <c r="F11" s="4"/>
      <c r="G11" s="4"/>
      <c r="H11" s="4"/>
      <c r="I11" s="4"/>
      <c r="J11" s="4"/>
      <c r="K11" s="4"/>
      <c r="L11" s="4"/>
      <c r="M11" s="4"/>
      <c r="N11" s="4"/>
      <c r="O11" s="4"/>
      <c r="P11" s="4"/>
    </row>
    <row r="12" spans="1:20">
      <c r="A12" s="788" t="s">
        <v>112</v>
      </c>
      <c r="B12" s="789"/>
      <c r="C12" s="789"/>
      <c r="D12" s="790"/>
      <c r="E12" s="4"/>
      <c r="F12" s="4"/>
      <c r="G12" s="4"/>
      <c r="H12" s="4"/>
      <c r="I12" s="4"/>
      <c r="J12" s="4"/>
      <c r="K12" s="4"/>
      <c r="L12" s="4"/>
      <c r="M12" s="4"/>
      <c r="N12" s="4"/>
      <c r="O12" s="4"/>
      <c r="P12" s="4"/>
    </row>
    <row r="13" spans="1:20">
      <c r="A13" s="436" t="s">
        <v>113</v>
      </c>
      <c r="B13" s="435" t="s">
        <v>4</v>
      </c>
      <c r="C13" s="786" t="s">
        <v>114</v>
      </c>
      <c r="D13" s="787"/>
      <c r="E13" s="4"/>
      <c r="F13" s="4"/>
      <c r="G13" s="4"/>
      <c r="H13" s="4"/>
      <c r="I13" s="4"/>
      <c r="J13" s="4"/>
      <c r="K13" s="4"/>
      <c r="L13" s="4"/>
      <c r="M13" s="4"/>
      <c r="N13" s="4"/>
      <c r="O13" s="4"/>
      <c r="P13" s="4"/>
    </row>
    <row r="14" spans="1:20" ht="65.099999999999994">
      <c r="A14" s="390" t="s">
        <v>40</v>
      </c>
      <c r="B14" s="391" t="s">
        <v>1118</v>
      </c>
      <c r="C14" s="437" t="s">
        <v>40</v>
      </c>
      <c r="D14" s="445" t="s">
        <v>46</v>
      </c>
      <c r="E14" s="4"/>
      <c r="F14" s="4"/>
      <c r="G14" s="4"/>
      <c r="H14" s="4"/>
      <c r="I14" s="4"/>
      <c r="J14" s="4"/>
      <c r="K14" s="4"/>
      <c r="L14" s="4"/>
      <c r="M14" s="4"/>
      <c r="N14" s="4"/>
      <c r="O14" s="4"/>
      <c r="P14" s="4"/>
    </row>
    <row r="16" spans="1:20" ht="15" customHeight="1">
      <c r="A16" s="752" t="s">
        <v>117</v>
      </c>
      <c r="B16" s="805"/>
      <c r="C16" s="753" t="s">
        <v>4</v>
      </c>
      <c r="D16" s="753"/>
      <c r="E16" s="753"/>
      <c r="F16" s="753"/>
      <c r="G16" s="753" t="s">
        <v>118</v>
      </c>
      <c r="H16" s="753"/>
      <c r="I16" s="753"/>
      <c r="J16" s="753" t="s">
        <v>119</v>
      </c>
      <c r="K16" s="753"/>
      <c r="L16" s="753"/>
      <c r="M16" s="753"/>
      <c r="N16" s="753"/>
      <c r="O16" s="753" t="s">
        <v>120</v>
      </c>
      <c r="P16" s="753"/>
      <c r="Q16" s="753" t="s">
        <v>121</v>
      </c>
      <c r="R16" s="764"/>
    </row>
    <row r="17" spans="1:23" ht="15" customHeight="1">
      <c r="A17" s="986"/>
      <c r="B17" s="987"/>
      <c r="C17" s="981"/>
      <c r="D17" s="981"/>
      <c r="E17" s="981"/>
      <c r="F17" s="981"/>
      <c r="G17" s="580" t="s">
        <v>122</v>
      </c>
      <c r="H17" s="580" t="s">
        <v>123</v>
      </c>
      <c r="I17" s="580" t="s">
        <v>4</v>
      </c>
      <c r="J17" s="580" t="s">
        <v>83</v>
      </c>
      <c r="K17" s="981" t="s">
        <v>4</v>
      </c>
      <c r="L17" s="981"/>
      <c r="M17" s="981"/>
      <c r="N17" s="981"/>
      <c r="O17" s="580" t="s">
        <v>124</v>
      </c>
      <c r="P17" s="580" t="s">
        <v>4</v>
      </c>
      <c r="Q17" s="580" t="s">
        <v>125</v>
      </c>
      <c r="R17" s="581" t="s">
        <v>126</v>
      </c>
    </row>
    <row r="18" spans="1:23" ht="45.75" customHeight="1">
      <c r="A18" s="982" t="s">
        <v>1119</v>
      </c>
      <c r="B18" s="983"/>
      <c r="C18" s="984" t="s">
        <v>1120</v>
      </c>
      <c r="D18" s="984"/>
      <c r="E18" s="984"/>
      <c r="F18" s="984"/>
      <c r="G18" s="984" t="s">
        <v>1121</v>
      </c>
      <c r="H18" s="985" t="str">
        <f>'Objetos de Dominio'!$B$27</f>
        <v>Respuesta Reporte Publicación</v>
      </c>
      <c r="I18" s="984" t="s">
        <v>1122</v>
      </c>
      <c r="J18" s="983"/>
      <c r="K18" s="983"/>
      <c r="L18" s="983"/>
      <c r="M18" s="983"/>
      <c r="N18" s="983"/>
      <c r="O18" s="582">
        <v>1</v>
      </c>
      <c r="P18" s="583" t="s">
        <v>1123</v>
      </c>
      <c r="Q18" s="583" t="s">
        <v>1124</v>
      </c>
      <c r="R18" s="584" t="s">
        <v>230</v>
      </c>
    </row>
    <row r="19" spans="1:23" ht="43.5">
      <c r="A19" s="979"/>
      <c r="B19" s="978"/>
      <c r="C19" s="745"/>
      <c r="D19" s="745"/>
      <c r="E19" s="745"/>
      <c r="F19" s="745"/>
      <c r="G19" s="745"/>
      <c r="H19" s="980"/>
      <c r="I19" s="978"/>
      <c r="J19" s="978"/>
      <c r="K19" s="978"/>
      <c r="L19" s="978"/>
      <c r="M19" s="978"/>
      <c r="N19" s="978"/>
      <c r="O19" s="320">
        <v>2</v>
      </c>
      <c r="P19" s="244" t="s">
        <v>1118</v>
      </c>
      <c r="Q19" s="244" t="s">
        <v>1125</v>
      </c>
      <c r="R19" s="451" t="s">
        <v>233</v>
      </c>
    </row>
    <row r="20" spans="1:23" ht="57.95">
      <c r="A20" s="979"/>
      <c r="B20" s="978"/>
      <c r="C20" s="745"/>
      <c r="D20" s="745"/>
      <c r="E20" s="745"/>
      <c r="F20" s="745"/>
      <c r="G20" s="745"/>
      <c r="H20" s="980"/>
      <c r="I20" s="978"/>
      <c r="J20" s="978"/>
      <c r="K20" s="978"/>
      <c r="L20" s="978"/>
      <c r="M20" s="978"/>
      <c r="N20" s="978"/>
      <c r="O20" s="320">
        <v>3</v>
      </c>
      <c r="P20" s="244" t="s">
        <v>1126</v>
      </c>
      <c r="Q20" s="244" t="s">
        <v>138</v>
      </c>
      <c r="R20" s="451" t="s">
        <v>233</v>
      </c>
    </row>
    <row r="21" spans="1:23" ht="57.95">
      <c r="A21" s="744" t="s">
        <v>154</v>
      </c>
      <c r="B21" s="978"/>
      <c r="C21" s="745" t="s">
        <v>1127</v>
      </c>
      <c r="D21" s="978"/>
      <c r="E21" s="978"/>
      <c r="F21" s="978"/>
      <c r="G21" s="745" t="s">
        <v>1128</v>
      </c>
      <c r="H21" s="980" t="s">
        <v>97</v>
      </c>
      <c r="I21" s="745" t="s">
        <v>1129</v>
      </c>
      <c r="J21" s="978"/>
      <c r="K21" s="978"/>
      <c r="L21" s="978"/>
      <c r="M21" s="978"/>
      <c r="N21" s="978"/>
      <c r="O21" s="320">
        <v>4</v>
      </c>
      <c r="P21" s="244" t="s">
        <v>1130</v>
      </c>
      <c r="Q21" s="244" t="s">
        <v>138</v>
      </c>
      <c r="R21" s="579" t="s">
        <v>136</v>
      </c>
    </row>
    <row r="22" spans="1:23" ht="43.5">
      <c r="A22" s="979"/>
      <c r="B22" s="978"/>
      <c r="C22" s="978"/>
      <c r="D22" s="978"/>
      <c r="E22" s="978"/>
      <c r="F22" s="978"/>
      <c r="G22" s="745"/>
      <c r="H22" s="980"/>
      <c r="I22" s="978"/>
      <c r="J22" s="978"/>
      <c r="K22" s="978"/>
      <c r="L22" s="978"/>
      <c r="M22" s="978"/>
      <c r="N22" s="978"/>
      <c r="O22" s="320">
        <v>5</v>
      </c>
      <c r="P22" s="244" t="s">
        <v>1131</v>
      </c>
      <c r="Q22" s="244" t="s">
        <v>1132</v>
      </c>
      <c r="R22" s="579" t="s">
        <v>136</v>
      </c>
    </row>
    <row r="23" spans="1:23" ht="45.75" customHeight="1">
      <c r="A23" s="979" t="s">
        <v>1133</v>
      </c>
      <c r="B23" s="978"/>
      <c r="C23" s="745" t="s">
        <v>1134</v>
      </c>
      <c r="D23" s="745"/>
      <c r="E23" s="745"/>
      <c r="F23" s="745"/>
      <c r="G23" s="230" t="s">
        <v>1135</v>
      </c>
      <c r="H23" s="340" t="str">
        <f>'Objetos de Dominio'!$B$27</f>
        <v>Respuesta Reporte Publicación</v>
      </c>
      <c r="I23" s="244" t="s">
        <v>1136</v>
      </c>
      <c r="J23" s="340" t="s">
        <v>1137</v>
      </c>
      <c r="K23" s="745" t="s">
        <v>1138</v>
      </c>
      <c r="L23" s="745"/>
      <c r="M23" s="745"/>
      <c r="N23" s="745"/>
      <c r="O23" s="341"/>
      <c r="P23" s="341"/>
      <c r="Q23" s="341"/>
      <c r="R23" s="579"/>
    </row>
    <row r="24" spans="1:23" ht="57" customHeight="1">
      <c r="A24" s="758" t="s">
        <v>162</v>
      </c>
      <c r="B24" s="759"/>
      <c r="C24" s="760" t="s">
        <v>1139</v>
      </c>
      <c r="D24" s="760"/>
      <c r="E24" s="760"/>
      <c r="F24" s="760"/>
      <c r="G24" s="478"/>
      <c r="H24" s="327"/>
      <c r="I24" s="367"/>
      <c r="J24" s="327" t="s">
        <v>18</v>
      </c>
      <c r="K24" s="761" t="s">
        <v>1140</v>
      </c>
      <c r="L24" s="761"/>
      <c r="M24" s="761"/>
      <c r="N24" s="761"/>
      <c r="O24" s="271" t="s">
        <v>142</v>
      </c>
      <c r="P24" s="271" t="s">
        <v>142</v>
      </c>
      <c r="Q24" s="271" t="s">
        <v>142</v>
      </c>
      <c r="R24" s="249" t="s">
        <v>142</v>
      </c>
      <c r="S24" s="12"/>
      <c r="T24" s="12"/>
      <c r="U24" s="12"/>
      <c r="V24" s="12"/>
      <c r="W24" s="12"/>
    </row>
  </sheetData>
  <mergeCells count="31">
    <mergeCell ref="Q16:R16"/>
    <mergeCell ref="K17:N17"/>
    <mergeCell ref="A18:B20"/>
    <mergeCell ref="C18:F20"/>
    <mergeCell ref="G18:G20"/>
    <mergeCell ref="H18:H20"/>
    <mergeCell ref="I18:I20"/>
    <mergeCell ref="J18:J20"/>
    <mergeCell ref="K18:N20"/>
    <mergeCell ref="A16:B17"/>
    <mergeCell ref="C16:F17"/>
    <mergeCell ref="G16:I16"/>
    <mergeCell ref="J16:N16"/>
    <mergeCell ref="B2:P2"/>
    <mergeCell ref="B3:P3"/>
    <mergeCell ref="O16:P16"/>
    <mergeCell ref="A21:B22"/>
    <mergeCell ref="C21:F22"/>
    <mergeCell ref="G21:G22"/>
    <mergeCell ref="H21:H22"/>
    <mergeCell ref="I21:I22"/>
    <mergeCell ref="C13:D13"/>
    <mergeCell ref="A12:D12"/>
    <mergeCell ref="A24:B24"/>
    <mergeCell ref="C24:F24"/>
    <mergeCell ref="K24:N24"/>
    <mergeCell ref="J21:J22"/>
    <mergeCell ref="K21:N22"/>
    <mergeCell ref="A23:B23"/>
    <mergeCell ref="C23:F23"/>
    <mergeCell ref="K23:N23"/>
  </mergeCells>
  <hyperlinks>
    <hyperlink ref="A1" location="'Objetos de Dominio'!A1" display="&lt;- Volver al inicio" xr:uid="{7FFCAB93-845F-4841-A392-6EB3EB839C06}"/>
    <hyperlink ref="A4" location="'Administrador Estructura - M'!A1" display="Datos simulados" xr:uid="{0D7DE126-6F1E-4978-99E9-AE997F8F49FC}"/>
    <hyperlink ref="C14" location="'Participante - E'!A1" display="Participante" xr:uid="{EAC2D2DA-CB17-450B-AD8E-33E064E7CDFD}"/>
    <hyperlink ref="B7" location="'Publicación - m'!A1" display="Publicación" xr:uid="{059C3CEC-1B22-417A-8F04-03AEF7C515D0}"/>
    <hyperlink ref="B8" location="'Tipo Reacción - m'!A1" display="Tipo Reacción" xr:uid="{ECFAA4DD-19F2-487F-856E-18306F02B465}"/>
    <hyperlink ref="B9" location="'Participante Grupo - e'!A1" display="Participante Grupo" xr:uid="{A13DA85A-9433-4F0F-B36B-32F9BD41CA14}"/>
    <hyperlink ref="H18:H20" location="'Objetos de Dominio'!A27" display="='Objetos de Dominio'!$B$23" xr:uid="{4DF56772-038E-4637-9B05-53D10EBFC611}"/>
    <hyperlink ref="H21:H22" location="'Objetos de Dominio'!B23" display="='Objetos de Dominio'!$B$23" xr:uid="{B420D56F-542E-42A7-A13C-072D070B2F1E}"/>
    <hyperlink ref="H23" location="'Objetos de Dominio'!B27" display="='Objetos de Dominio'!$B$23" xr:uid="{05E9928C-09D3-406C-89D1-8AD137C32EBD}"/>
    <hyperlink ref="J23" location="'Reacción - M'!A1" display="Reacción[]" xr:uid="{231DB6A9-9B76-42F9-9B60-6157F23D909B}"/>
    <hyperlink ref="D14" location="'Publicación - E'!A1" display="Publicación" xr:uid="{084D7174-0A14-4DA8-8D3B-9E16E0B37720}"/>
    <hyperlink ref="J24" location="'estados - e'!A1" display="Estado" xr:uid="{9771A626-79D4-4F16-98EB-F0AFEB647192}"/>
    <hyperlink ref="Q5" location="'Reacción - E'!A18" display="=A18" xr:uid="{33D5E1C8-8065-4A8F-B8BB-3D8DC6927CD7}"/>
    <hyperlink ref="R5" location="'Reacción - E'!A21" display="=A21" xr:uid="{13CAA6A7-349D-4615-A567-DA7DBC677223}"/>
    <hyperlink ref="S5" location="'Reacción - E'!A23" display="=A23" xr:uid="{3D735328-43C9-47C6-B93D-AD228763C857}"/>
    <hyperlink ref="T5" location="'Reacción - E'!A24" display="=A24" xr:uid="{925695D7-0D74-4A51-9497-7A7D66C8F85A}"/>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ECBC5-83DA-457D-996B-B1C54710962A}">
  <sheetPr>
    <tabColor rgb="FFD9E1F2"/>
  </sheetPr>
  <dimension ref="A1:H6"/>
  <sheetViews>
    <sheetView workbookViewId="0">
      <selection activeCell="B1" sqref="B1:C1"/>
    </sheetView>
  </sheetViews>
  <sheetFormatPr defaultColWidth="9.140625" defaultRowHeight="14.45"/>
  <cols>
    <col min="1" max="1" width="15.7109375" style="14" customWidth="1"/>
    <col min="2" max="2" width="41.85546875" style="14" bestFit="1" customWidth="1"/>
    <col min="3" max="3" width="17.42578125" style="14" bestFit="1" customWidth="1"/>
    <col min="4" max="4" width="54.7109375" style="14" customWidth="1"/>
    <col min="5" max="5" width="10.85546875" style="14" bestFit="1" customWidth="1"/>
    <col min="6" max="6" width="10.5703125" style="14" bestFit="1" customWidth="1"/>
    <col min="7" max="7" width="81" style="14" bestFit="1" customWidth="1"/>
    <col min="8" max="8" width="80.28515625" style="14" bestFit="1" customWidth="1"/>
    <col min="9" max="16384" width="9.140625" style="14"/>
  </cols>
  <sheetData>
    <row r="1" spans="1:8">
      <c r="A1" s="163" t="s">
        <v>72</v>
      </c>
      <c r="B1" s="793" t="s">
        <v>199</v>
      </c>
      <c r="C1" s="793"/>
    </row>
    <row r="2" spans="1:8">
      <c r="A2" s="263" t="s">
        <v>74</v>
      </c>
      <c r="B2" s="90" t="s">
        <v>16</v>
      </c>
      <c r="C2" s="90" t="s">
        <v>1141</v>
      </c>
      <c r="D2" s="90" t="s">
        <v>347</v>
      </c>
      <c r="E2" s="264" t="s">
        <v>1142</v>
      </c>
      <c r="F2" s="264" t="s">
        <v>18</v>
      </c>
      <c r="G2" s="473" t="s">
        <v>165</v>
      </c>
      <c r="H2" s="474"/>
    </row>
    <row r="3" spans="1:8" ht="15" customHeight="1">
      <c r="A3" s="691">
        <v>1</v>
      </c>
      <c r="B3" s="158" t="str">
        <f>'Comentario - M'!$H$3</f>
        <v>C 2023-11-04 - 00-00-00 Wilder.Sánchez6789 Calculo Integral 1 2022-2 Grupo1</v>
      </c>
      <c r="C3" s="266">
        <f ca="1">TODAY()</f>
        <v>45503</v>
      </c>
      <c r="D3" s="189" t="str">
        <f>'Participante Grupo - M'!$F$3</f>
        <v>Valentina.Llanos3233 Matemáticas Especiales 2023-1 Grupo1</v>
      </c>
      <c r="E3" s="158" t="s">
        <v>275</v>
      </c>
      <c r="F3" s="158" t="str">
        <f>'Estados - M'!E45</f>
        <v>Penalizado</v>
      </c>
      <c r="G3" s="696" t="str">
        <f ca="1">CONCATENATE("RC ",TEXT(D3, "yyyy-mm-dd")," - ",TEXT(C3, "hh-mm-ss")," - ", E3)</f>
        <v>RC Valentina.Llanos3233 Matemáticas Especiales 2023-1 Grupo1 - 00-00-00 - Fake News</v>
      </c>
    </row>
    <row r="4" spans="1:8" ht="30" customHeight="1">
      <c r="A4" s="693">
        <v>2</v>
      </c>
      <c r="B4" s="191" t="str">
        <f>'Comentario - M'!$H$4</f>
        <v>C 2023-11-04 - 11-00-00 Valentina.Llanos3233 Matemáticas Especiales 2023-1 Grupo1</v>
      </c>
      <c r="C4" s="267">
        <v>44974.625</v>
      </c>
      <c r="D4" s="191" t="str">
        <f>'Participante Grupo - M'!$F$10</f>
        <v>Elkin.Narvaéz2222 Diseno Orientado a Objetos 2023-1 Grupo1</v>
      </c>
      <c r="E4" s="161" t="s">
        <v>274</v>
      </c>
      <c r="F4" s="161" t="str">
        <f>'Estados - M'!E46</f>
        <v>Anulado</v>
      </c>
      <c r="G4" s="697" t="str">
        <f>CONCATENATE("RC ",TEXT(D4, "yyyy-mm-dd")," - ",TEXT(C4, "hh-mm-ss")," - ", E4)</f>
        <v>RC Elkin.Narvaéz2222 Diseno Orientado a Objetos 2023-1 Grupo1 - 15-00-00 - Terrorismo</v>
      </c>
    </row>
    <row r="5" spans="1:8">
      <c r="D5" s="694"/>
    </row>
    <row r="6" spans="1:8">
      <c r="B6" s="698"/>
    </row>
  </sheetData>
  <mergeCells count="1">
    <mergeCell ref="B1:C1"/>
  </mergeCells>
  <hyperlinks>
    <hyperlink ref="F3" location="'Estados - M'!A45" display="='Estados - M'!E45" xr:uid="{0D1C66FD-380B-4B50-8A30-2CEF4DFE08C3}"/>
    <hyperlink ref="E3" location="'Causa Reporte - M'!A8" display="Fake News" xr:uid="{C9CDEF5A-D3F9-4627-9745-3628232449E9}"/>
    <hyperlink ref="E4" location="'Causa Reporte - M'!A7" display="Terrorismo" xr:uid="{07FC648E-C591-408C-813C-F2B6D4E800B3}"/>
    <hyperlink ref="A1" location="'Objetos de Dominio'!A1" display="&lt;- Volver al inicio" xr:uid="{3C2D2989-5A39-46EB-8BDD-8628B1772B70}"/>
    <hyperlink ref="D3" location="'Participante grupo - M'!A3" display="='Participante Grupo - M'!$F$3" xr:uid="{414513E5-B666-414C-A39E-8282E35C0176}"/>
    <hyperlink ref="B3" location="'Comentario - M'!A6" display="1" xr:uid="{972182CE-8DE7-4501-A249-CE20793E950A}"/>
    <hyperlink ref="F4" location="'Estados - M'!A46" display="='Estados - M'!E46" xr:uid="{36DE7BB9-222C-49B8-8F00-999276B59C2E}"/>
    <hyperlink ref="B4" location="'Comentario - M'!A4" display="=CONCAT('Comentario - M'!$A$4, &quot; -&gt; &quot;, 'Comentario - M'!$D$4)" xr:uid="{585C7AFB-20BA-4340-9772-AC3693EF8004}"/>
    <hyperlink ref="B1" location="Causa Reporte - E!A4" display="Modelo enriquecido" xr:uid="{6D6F416E-F2F5-4834-BA96-D6567FCA568C}"/>
    <hyperlink ref="B1:C1" location="'Reporte Comentario - E'!A4" display="Modelo enriquecido" xr:uid="{DD756300-98C1-4154-8A6F-D06F962E09F4}"/>
    <hyperlink ref="D4" location="'Participante grupo - M'!A10" display="='Participante Grupo - M'!$F$10" xr:uid="{5F339DC7-9049-427D-AE37-1A2E8B39857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EFF5C-706C-4A14-B2F2-E2D06E7A6F7D}">
  <sheetPr>
    <tabColor rgb="FFD9E1F2"/>
  </sheetPr>
  <dimension ref="A1:T30"/>
  <sheetViews>
    <sheetView workbookViewId="0">
      <selection activeCell="B4" sqref="B4"/>
    </sheetView>
  </sheetViews>
  <sheetFormatPr defaultColWidth="9.140625" defaultRowHeight="14.45"/>
  <cols>
    <col min="1" max="1" width="20.7109375" style="9" customWidth="1"/>
    <col min="2" max="2" width="25.42578125" style="9" customWidth="1"/>
    <col min="3" max="3" width="14.28515625" style="9" bestFit="1" customWidth="1"/>
    <col min="4" max="4" width="14.5703125" style="9" bestFit="1" customWidth="1"/>
    <col min="5" max="5" width="10.7109375" style="9" customWidth="1"/>
    <col min="6" max="6" width="13.5703125" style="9" customWidth="1"/>
    <col min="7" max="7" width="25.28515625" style="9" customWidth="1"/>
    <col min="8" max="8" width="43.7109375" style="9" customWidth="1"/>
    <col min="9" max="9" width="47.7109375" style="9" customWidth="1"/>
    <col min="10" max="10" width="37.140625" style="9" customWidth="1"/>
    <col min="11" max="11" width="14.28515625" style="9" customWidth="1"/>
    <col min="12" max="12" width="10.7109375" style="9" customWidth="1"/>
    <col min="13" max="13" width="11.42578125" style="9" customWidth="1"/>
    <col min="14" max="14" width="10.7109375" style="9" customWidth="1"/>
    <col min="15" max="15" width="18.28515625" style="9" customWidth="1"/>
    <col min="16" max="16" width="43.5703125" style="9" customWidth="1"/>
    <col min="17" max="17" width="40.5703125" style="9" customWidth="1"/>
    <col min="18" max="18" width="34.42578125" style="9" customWidth="1"/>
    <col min="19" max="19" width="28.85546875" style="9" customWidth="1"/>
    <col min="20" max="20" width="39" style="9" customWidth="1"/>
    <col min="21" max="16384" width="9.140625" style="9"/>
  </cols>
  <sheetData>
    <row r="1" spans="1:20">
      <c r="A1" s="22" t="s">
        <v>72</v>
      </c>
    </row>
    <row r="2" spans="1:20" s="14" customFormat="1">
      <c r="A2" s="148" t="s">
        <v>79</v>
      </c>
      <c r="B2" s="955" t="str">
        <f>'Objetos de Dominio'!$B$24</f>
        <v>Reporte Comentario</v>
      </c>
      <c r="C2" s="781"/>
      <c r="D2" s="781"/>
      <c r="E2" s="781"/>
      <c r="F2" s="781"/>
      <c r="G2" s="781"/>
      <c r="H2" s="781"/>
      <c r="I2" s="781"/>
      <c r="J2" s="781"/>
      <c r="K2" s="781"/>
      <c r="L2" s="781"/>
      <c r="M2" s="781"/>
      <c r="N2" s="781"/>
      <c r="O2" s="781"/>
      <c r="P2" s="782"/>
    </row>
    <row r="3" spans="1:20">
      <c r="A3" s="275" t="s">
        <v>80</v>
      </c>
      <c r="B3" s="990" t="str">
        <f>'Objetos de Dominio'!$E$24</f>
        <v>Objeto de dominio que representa el Reporte Comentario que tiene un Comentario. Por ejemplo, en un momento determinado un comentario reportado pudiera ser sancionado y archivado del sistema.</v>
      </c>
      <c r="C3" s="959"/>
      <c r="D3" s="959"/>
      <c r="E3" s="959"/>
      <c r="F3" s="959"/>
      <c r="G3" s="959"/>
      <c r="H3" s="959"/>
      <c r="I3" s="959"/>
      <c r="J3" s="959"/>
      <c r="K3" s="959"/>
      <c r="L3" s="959"/>
      <c r="M3" s="959"/>
      <c r="N3" s="959"/>
      <c r="O3" s="959"/>
      <c r="P3" s="991"/>
    </row>
    <row r="4" spans="1:20">
      <c r="A4" s="276" t="s">
        <v>81</v>
      </c>
      <c r="B4" s="10"/>
      <c r="C4" s="10"/>
      <c r="D4" s="10"/>
      <c r="E4" s="10"/>
      <c r="F4" s="10"/>
      <c r="G4" s="10"/>
      <c r="H4" s="10"/>
      <c r="I4" s="10"/>
      <c r="J4" s="10"/>
      <c r="K4" s="10"/>
      <c r="L4" s="10"/>
      <c r="M4" s="10"/>
      <c r="N4" s="10"/>
      <c r="O4" s="10"/>
      <c r="P4" s="277"/>
    </row>
    <row r="5" spans="1:20" s="12" customFormat="1">
      <c r="A5" s="258" t="s">
        <v>82</v>
      </c>
      <c r="B5" s="259" t="s">
        <v>83</v>
      </c>
      <c r="C5" s="259" t="s">
        <v>84</v>
      </c>
      <c r="D5" s="259" t="s">
        <v>85</v>
      </c>
      <c r="E5" s="259" t="s">
        <v>86</v>
      </c>
      <c r="F5" s="259" t="s">
        <v>87</v>
      </c>
      <c r="G5" s="259" t="s">
        <v>88</v>
      </c>
      <c r="H5" s="259" t="s">
        <v>89</v>
      </c>
      <c r="I5" s="259" t="s">
        <v>90</v>
      </c>
      <c r="J5" s="259" t="s">
        <v>91</v>
      </c>
      <c r="K5" s="259" t="s">
        <v>92</v>
      </c>
      <c r="L5" s="259" t="s">
        <v>93</v>
      </c>
      <c r="M5" s="259" t="s">
        <v>94</v>
      </c>
      <c r="N5" s="259" t="s">
        <v>95</v>
      </c>
      <c r="O5" s="259" t="s">
        <v>96</v>
      </c>
      <c r="P5" s="259" t="s">
        <v>4</v>
      </c>
      <c r="Q5" s="604" t="str">
        <f>A23</f>
        <v>Reportar</v>
      </c>
      <c r="R5" s="604" t="str">
        <f>A26</f>
        <v>Abrir</v>
      </c>
      <c r="S5" s="604" t="str">
        <f>A27</f>
        <v>Cambiar Estado</v>
      </c>
      <c r="T5" s="551" t="str">
        <f>A30</f>
        <v>ObtenerEstadoReal</v>
      </c>
    </row>
    <row r="6" spans="1:20" s="12" customFormat="1" ht="51.95">
      <c r="A6" s="123" t="s">
        <v>74</v>
      </c>
      <c r="B6" s="70" t="s">
        <v>97</v>
      </c>
      <c r="C6" s="124">
        <v>36</v>
      </c>
      <c r="D6" s="124">
        <v>36</v>
      </c>
      <c r="E6" s="124"/>
      <c r="F6" s="124"/>
      <c r="G6" s="124"/>
      <c r="H6" s="70" t="s">
        <v>98</v>
      </c>
      <c r="I6" s="70"/>
      <c r="J6" s="68" t="s">
        <v>448</v>
      </c>
      <c r="K6" s="70" t="s">
        <v>100</v>
      </c>
      <c r="L6" s="70" t="s">
        <v>101</v>
      </c>
      <c r="M6" s="70" t="s">
        <v>100</v>
      </c>
      <c r="N6" s="70" t="s">
        <v>101</v>
      </c>
      <c r="O6" s="70" t="s">
        <v>100</v>
      </c>
      <c r="P6" s="67" t="s">
        <v>1143</v>
      </c>
      <c r="Q6" s="556" t="s">
        <v>103</v>
      </c>
      <c r="R6" s="556" t="s">
        <v>927</v>
      </c>
      <c r="S6" s="556" t="s">
        <v>103</v>
      </c>
      <c r="T6" s="552" t="s">
        <v>105</v>
      </c>
    </row>
    <row r="7" spans="1:20" s="12" customFormat="1" ht="26.1">
      <c r="A7" s="123" t="s">
        <v>16</v>
      </c>
      <c r="B7" s="555" t="s">
        <v>16</v>
      </c>
      <c r="C7" s="124"/>
      <c r="D7" s="124"/>
      <c r="E7" s="124"/>
      <c r="F7" s="124"/>
      <c r="G7" s="124"/>
      <c r="H7" s="70"/>
      <c r="I7" s="70"/>
      <c r="J7" s="68"/>
      <c r="K7" s="67" t="s">
        <v>101</v>
      </c>
      <c r="L7" s="67" t="s">
        <v>101</v>
      </c>
      <c r="M7" s="67" t="s">
        <v>100</v>
      </c>
      <c r="N7" s="67" t="s">
        <v>101</v>
      </c>
      <c r="O7" s="67" t="s">
        <v>101</v>
      </c>
      <c r="P7" s="67" t="s">
        <v>1144</v>
      </c>
      <c r="Q7" s="556" t="s">
        <v>103</v>
      </c>
      <c r="R7" s="556" t="s">
        <v>927</v>
      </c>
      <c r="S7" s="556" t="s">
        <v>105</v>
      </c>
      <c r="T7" s="552" t="s">
        <v>105</v>
      </c>
    </row>
    <row r="8" spans="1:20" s="12" customFormat="1" ht="26.1">
      <c r="A8" s="123" t="s">
        <v>1141</v>
      </c>
      <c r="B8" s="70" t="s">
        <v>1141</v>
      </c>
      <c r="C8" s="124"/>
      <c r="D8" s="124"/>
      <c r="E8" s="124"/>
      <c r="F8" s="124"/>
      <c r="G8" s="124"/>
      <c r="H8" s="70" t="s">
        <v>338</v>
      </c>
      <c r="I8" s="70" t="s">
        <v>339</v>
      </c>
      <c r="J8" s="68" t="s">
        <v>280</v>
      </c>
      <c r="K8" s="70" t="s">
        <v>340</v>
      </c>
      <c r="L8" s="70" t="s">
        <v>101</v>
      </c>
      <c r="M8" s="70" t="s">
        <v>100</v>
      </c>
      <c r="N8" s="70" t="s">
        <v>101</v>
      </c>
      <c r="O8" s="70" t="s">
        <v>101</v>
      </c>
      <c r="P8" s="70" t="s">
        <v>1145</v>
      </c>
      <c r="Q8" s="556" t="s">
        <v>103</v>
      </c>
      <c r="R8" s="556" t="s">
        <v>991</v>
      </c>
      <c r="S8" s="556" t="s">
        <v>105</v>
      </c>
      <c r="T8" s="552" t="s">
        <v>105</v>
      </c>
    </row>
    <row r="9" spans="1:20" s="12" customFormat="1" ht="33" customHeight="1">
      <c r="A9" s="123" t="s">
        <v>347</v>
      </c>
      <c r="B9" s="555" t="s">
        <v>42</v>
      </c>
      <c r="C9" s="124"/>
      <c r="D9" s="124"/>
      <c r="E9" s="124"/>
      <c r="F9" s="124"/>
      <c r="G9" s="124"/>
      <c r="H9" s="70"/>
      <c r="I9" s="70"/>
      <c r="J9" s="68"/>
      <c r="K9" s="67" t="s">
        <v>101</v>
      </c>
      <c r="L9" s="67" t="s">
        <v>101</v>
      </c>
      <c r="M9" s="67" t="s">
        <v>100</v>
      </c>
      <c r="N9" s="67" t="s">
        <v>101</v>
      </c>
      <c r="O9" s="67" t="s">
        <v>101</v>
      </c>
      <c r="P9" s="70" t="s">
        <v>1146</v>
      </c>
      <c r="Q9" s="556" t="s">
        <v>103</v>
      </c>
      <c r="R9" s="556" t="s">
        <v>927</v>
      </c>
      <c r="S9" s="556" t="s">
        <v>105</v>
      </c>
      <c r="T9" s="552" t="s">
        <v>105</v>
      </c>
    </row>
    <row r="10" spans="1:20" s="12" customFormat="1" ht="26.1">
      <c r="A10" s="123" t="s">
        <v>1142</v>
      </c>
      <c r="B10" s="555" t="s">
        <v>12</v>
      </c>
      <c r="C10" s="124"/>
      <c r="D10" s="124"/>
      <c r="E10" s="124"/>
      <c r="F10" s="124"/>
      <c r="G10" s="124"/>
      <c r="H10" s="70"/>
      <c r="I10" s="70"/>
      <c r="J10" s="68"/>
      <c r="K10" s="67" t="s">
        <v>101</v>
      </c>
      <c r="L10" s="67" t="s">
        <v>101</v>
      </c>
      <c r="M10" s="67" t="s">
        <v>100</v>
      </c>
      <c r="N10" s="67" t="s">
        <v>101</v>
      </c>
      <c r="O10" s="67" t="s">
        <v>101</v>
      </c>
      <c r="P10" s="70" t="s">
        <v>1147</v>
      </c>
      <c r="Q10" s="556" t="s">
        <v>121</v>
      </c>
      <c r="R10" s="556" t="s">
        <v>991</v>
      </c>
      <c r="S10" s="556" t="s">
        <v>105</v>
      </c>
      <c r="T10" s="552" t="s">
        <v>105</v>
      </c>
    </row>
    <row r="11" spans="1:20" s="12" customFormat="1" ht="57" customHeight="1">
      <c r="A11" s="123" t="s">
        <v>1148</v>
      </c>
      <c r="B11" s="555" t="s">
        <v>58</v>
      </c>
      <c r="C11" s="124"/>
      <c r="D11" s="124"/>
      <c r="E11" s="124"/>
      <c r="F11" s="124"/>
      <c r="G11" s="124"/>
      <c r="H11" s="70"/>
      <c r="I11" s="67"/>
      <c r="J11" s="68"/>
      <c r="K11" s="70" t="s">
        <v>101</v>
      </c>
      <c r="L11" s="70" t="s">
        <v>101</v>
      </c>
      <c r="M11" s="70" t="s">
        <v>100</v>
      </c>
      <c r="N11" s="70" t="s">
        <v>101</v>
      </c>
      <c r="O11" s="70" t="s">
        <v>101</v>
      </c>
      <c r="P11" s="67" t="s">
        <v>1149</v>
      </c>
      <c r="Q11" s="556" t="s">
        <v>105</v>
      </c>
      <c r="R11" s="556" t="s">
        <v>218</v>
      </c>
      <c r="S11" s="556" t="s">
        <v>105</v>
      </c>
      <c r="T11" s="552" t="s">
        <v>105</v>
      </c>
    </row>
    <row r="12" spans="1:20" s="12" customFormat="1" ht="30" customHeight="1">
      <c r="A12" s="260" t="s">
        <v>18</v>
      </c>
      <c r="B12" s="542" t="s">
        <v>18</v>
      </c>
      <c r="C12" s="314"/>
      <c r="D12" s="314"/>
      <c r="E12" s="314"/>
      <c r="F12" s="314"/>
      <c r="G12" s="314"/>
      <c r="H12" s="115"/>
      <c r="I12" s="115" t="s">
        <v>1150</v>
      </c>
      <c r="J12" s="116"/>
      <c r="K12" s="226" t="s">
        <v>101</v>
      </c>
      <c r="L12" s="226" t="s">
        <v>101</v>
      </c>
      <c r="M12" s="226" t="s">
        <v>100</v>
      </c>
      <c r="N12" s="226" t="s">
        <v>101</v>
      </c>
      <c r="O12" s="226" t="s">
        <v>101</v>
      </c>
      <c r="P12" s="226" t="s">
        <v>1151</v>
      </c>
      <c r="Q12" s="557" t="s">
        <v>103</v>
      </c>
      <c r="R12" s="557" t="s">
        <v>927</v>
      </c>
      <c r="S12" s="557" t="s">
        <v>891</v>
      </c>
      <c r="T12" s="591" t="s">
        <v>105</v>
      </c>
    </row>
    <row r="13" spans="1:20">
      <c r="A13" s="10"/>
      <c r="B13" s="10"/>
      <c r="C13" s="10"/>
      <c r="D13" s="10"/>
      <c r="E13" s="10"/>
      <c r="F13" s="10"/>
      <c r="G13" s="10"/>
      <c r="H13" s="10"/>
      <c r="I13" s="10"/>
      <c r="J13" s="10"/>
      <c r="K13" s="10"/>
      <c r="L13" s="10"/>
      <c r="M13" s="10"/>
      <c r="N13" s="10"/>
      <c r="O13" s="10"/>
      <c r="P13" s="10"/>
    </row>
    <row r="14" spans="1:20">
      <c r="A14" s="844" t="s">
        <v>112</v>
      </c>
      <c r="B14" s="845"/>
      <c r="C14" s="846"/>
      <c r="D14" s="10"/>
      <c r="E14" s="10"/>
      <c r="F14" s="10"/>
      <c r="G14" s="10"/>
      <c r="H14" s="10"/>
      <c r="I14" s="10"/>
      <c r="J14" s="10"/>
      <c r="K14" s="10"/>
      <c r="L14" s="10"/>
      <c r="M14" s="10"/>
      <c r="N14" s="10"/>
      <c r="O14" s="10"/>
      <c r="P14" s="10"/>
    </row>
    <row r="15" spans="1:20">
      <c r="A15" s="48" t="s">
        <v>113</v>
      </c>
      <c r="B15" s="49" t="s">
        <v>4</v>
      </c>
      <c r="C15" s="50" t="s">
        <v>114</v>
      </c>
      <c r="D15" s="10"/>
      <c r="E15" s="10"/>
      <c r="F15" s="10"/>
      <c r="G15" s="10"/>
      <c r="H15" s="10"/>
      <c r="I15" s="10"/>
      <c r="J15" s="10"/>
      <c r="K15" s="10"/>
      <c r="L15" s="10"/>
      <c r="M15" s="10"/>
      <c r="N15" s="10"/>
      <c r="O15" s="10"/>
      <c r="P15" s="10"/>
    </row>
    <row r="16" spans="1:20" ht="40.5" customHeight="1">
      <c r="A16" s="988" t="s">
        <v>1152</v>
      </c>
      <c r="B16" s="989" t="s">
        <v>1153</v>
      </c>
      <c r="C16" s="46" t="s">
        <v>347</v>
      </c>
      <c r="D16" s="10"/>
      <c r="F16" s="10"/>
      <c r="G16" s="10"/>
      <c r="H16" s="10"/>
      <c r="I16" s="10"/>
      <c r="J16" s="10"/>
      <c r="K16" s="10"/>
      <c r="L16" s="10"/>
      <c r="M16" s="10"/>
      <c r="N16" s="10"/>
      <c r="O16" s="10"/>
      <c r="P16" s="10"/>
    </row>
    <row r="17" spans="1:18">
      <c r="A17" s="988"/>
      <c r="B17" s="989"/>
      <c r="C17" s="47" t="s">
        <v>1141</v>
      </c>
    </row>
    <row r="18" spans="1:18" ht="26.25" customHeight="1">
      <c r="A18" s="988" t="s">
        <v>1154</v>
      </c>
      <c r="B18" s="989" t="s">
        <v>1155</v>
      </c>
      <c r="C18" s="46" t="s">
        <v>347</v>
      </c>
    </row>
    <row r="19" spans="1:18" ht="28.5" customHeight="1">
      <c r="A19" s="988"/>
      <c r="B19" s="989"/>
      <c r="C19" s="47" t="str">
        <f>$A$7</f>
        <v>Comentario</v>
      </c>
    </row>
    <row r="21" spans="1:18" ht="15" customHeight="1">
      <c r="A21" s="797" t="s">
        <v>117</v>
      </c>
      <c r="B21" s="802"/>
      <c r="C21" s="755" t="s">
        <v>4</v>
      </c>
      <c r="D21" s="755"/>
      <c r="E21" s="755"/>
      <c r="F21" s="755"/>
      <c r="G21" s="755" t="s">
        <v>118</v>
      </c>
      <c r="H21" s="755"/>
      <c r="I21" s="755"/>
      <c r="J21" s="755" t="s">
        <v>119</v>
      </c>
      <c r="K21" s="755"/>
      <c r="L21" s="755"/>
      <c r="M21" s="755"/>
      <c r="N21" s="755"/>
      <c r="O21" s="755" t="s">
        <v>120</v>
      </c>
      <c r="P21" s="755"/>
      <c r="Q21" s="755" t="s">
        <v>121</v>
      </c>
      <c r="R21" s="755"/>
    </row>
    <row r="22" spans="1:18" ht="15" customHeight="1">
      <c r="A22" s="799"/>
      <c r="B22" s="804"/>
      <c r="C22" s="755"/>
      <c r="D22" s="755"/>
      <c r="E22" s="755"/>
      <c r="F22" s="755"/>
      <c r="G22" s="231" t="s">
        <v>122</v>
      </c>
      <c r="H22" s="231" t="s">
        <v>123</v>
      </c>
      <c r="I22" s="231" t="s">
        <v>4</v>
      </c>
      <c r="J22" s="231" t="s">
        <v>83</v>
      </c>
      <c r="K22" s="755" t="s">
        <v>4</v>
      </c>
      <c r="L22" s="755"/>
      <c r="M22" s="755"/>
      <c r="N22" s="755"/>
      <c r="O22" s="231" t="s">
        <v>124</v>
      </c>
      <c r="P22" s="231" t="s">
        <v>4</v>
      </c>
      <c r="Q22" s="231" t="s">
        <v>125</v>
      </c>
      <c r="R22" s="231" t="s">
        <v>126</v>
      </c>
    </row>
    <row r="23" spans="1:18" ht="43.5">
      <c r="A23" s="791" t="s">
        <v>1156</v>
      </c>
      <c r="B23" s="992"/>
      <c r="C23" s="777" t="s">
        <v>1157</v>
      </c>
      <c r="D23" s="777"/>
      <c r="E23" s="777"/>
      <c r="F23" s="777"/>
      <c r="G23" s="777" t="s">
        <v>1158</v>
      </c>
      <c r="H23" s="766" t="e">
        <f>'Objetos de Dominio'!#REF!</f>
        <v>#REF!</v>
      </c>
      <c r="I23" s="778" t="s">
        <v>1159</v>
      </c>
      <c r="J23" s="777"/>
      <c r="K23" s="777"/>
      <c r="L23" s="777"/>
      <c r="M23" s="777"/>
      <c r="N23" s="777"/>
      <c r="O23" s="315">
        <v>1</v>
      </c>
      <c r="P23" s="317" t="s">
        <v>1160</v>
      </c>
      <c r="Q23" s="317" t="s">
        <v>1161</v>
      </c>
      <c r="R23" s="317" t="s">
        <v>230</v>
      </c>
    </row>
    <row r="24" spans="1:18" ht="43.5">
      <c r="A24" s="791"/>
      <c r="B24" s="992"/>
      <c r="C24" s="777"/>
      <c r="D24" s="777"/>
      <c r="E24" s="777"/>
      <c r="F24" s="777"/>
      <c r="G24" s="777"/>
      <c r="H24" s="766"/>
      <c r="I24" s="778"/>
      <c r="J24" s="777"/>
      <c r="K24" s="777"/>
      <c r="L24" s="777"/>
      <c r="M24" s="777"/>
      <c r="N24" s="777"/>
      <c r="O24" s="315">
        <v>2</v>
      </c>
      <c r="P24" s="317" t="s">
        <v>1162</v>
      </c>
      <c r="Q24" s="317" t="s">
        <v>1163</v>
      </c>
      <c r="R24" s="317" t="s">
        <v>233</v>
      </c>
    </row>
    <row r="25" spans="1:18" ht="57.95">
      <c r="A25" s="791"/>
      <c r="B25" s="992"/>
      <c r="C25" s="777"/>
      <c r="D25" s="777"/>
      <c r="E25" s="777"/>
      <c r="F25" s="777"/>
      <c r="G25" s="777"/>
      <c r="H25" s="766"/>
      <c r="I25" s="778"/>
      <c r="J25" s="777"/>
      <c r="K25" s="777"/>
      <c r="L25" s="777"/>
      <c r="M25" s="777"/>
      <c r="N25" s="777"/>
      <c r="O25" s="315">
        <v>3</v>
      </c>
      <c r="P25" s="317" t="s">
        <v>1164</v>
      </c>
      <c r="Q25" s="317" t="s">
        <v>138</v>
      </c>
      <c r="R25" s="317" t="s">
        <v>233</v>
      </c>
    </row>
    <row r="26" spans="1:18" ht="72" customHeight="1">
      <c r="A26" s="744" t="s">
        <v>261</v>
      </c>
      <c r="B26" s="960"/>
      <c r="C26" s="777" t="s">
        <v>1165</v>
      </c>
      <c r="D26" s="777"/>
      <c r="E26" s="777"/>
      <c r="F26" s="777"/>
      <c r="G26" s="315" t="s">
        <v>1158</v>
      </c>
      <c r="H26" s="243" t="e">
        <f>'Objetos de Dominio'!#REF!</f>
        <v>#REF!</v>
      </c>
      <c r="I26" s="316" t="s">
        <v>1166</v>
      </c>
      <c r="J26" s="243" t="s">
        <v>1167</v>
      </c>
      <c r="K26" s="776" t="s">
        <v>1168</v>
      </c>
      <c r="L26" s="776"/>
      <c r="M26" s="776"/>
      <c r="N26" s="776"/>
      <c r="O26" s="317" t="s">
        <v>142</v>
      </c>
      <c r="P26" s="317" t="s">
        <v>142</v>
      </c>
      <c r="Q26" s="317" t="s">
        <v>142</v>
      </c>
      <c r="R26" s="317" t="s">
        <v>142</v>
      </c>
    </row>
    <row r="27" spans="1:18" ht="57.95">
      <c r="A27" s="744" t="s">
        <v>1169</v>
      </c>
      <c r="B27" s="960"/>
      <c r="C27" s="777" t="s">
        <v>1170</v>
      </c>
      <c r="D27" s="777"/>
      <c r="E27" s="777"/>
      <c r="F27" s="777"/>
      <c r="G27" s="777" t="s">
        <v>1158</v>
      </c>
      <c r="H27" s="766" t="e">
        <f>'Objetos de Dominio'!#REF!</f>
        <v>#REF!</v>
      </c>
      <c r="I27" s="778" t="s">
        <v>1171</v>
      </c>
      <c r="J27" s="776" t="s">
        <v>142</v>
      </c>
      <c r="K27" s="776" t="s">
        <v>142</v>
      </c>
      <c r="L27" s="776"/>
      <c r="M27" s="776"/>
      <c r="N27" s="776"/>
      <c r="O27" s="315">
        <v>4</v>
      </c>
      <c r="P27" s="317" t="s">
        <v>1172</v>
      </c>
      <c r="Q27" s="317" t="s">
        <v>138</v>
      </c>
      <c r="R27" s="317" t="s">
        <v>136</v>
      </c>
    </row>
    <row r="28" spans="1:18" ht="43.5">
      <c r="A28" s="744"/>
      <c r="B28" s="960"/>
      <c r="C28" s="777"/>
      <c r="D28" s="777"/>
      <c r="E28" s="777"/>
      <c r="F28" s="777"/>
      <c r="G28" s="777"/>
      <c r="H28" s="766"/>
      <c r="I28" s="778"/>
      <c r="J28" s="776"/>
      <c r="K28" s="776"/>
      <c r="L28" s="776"/>
      <c r="M28" s="776"/>
      <c r="N28" s="776"/>
      <c r="O28" s="315">
        <v>5</v>
      </c>
      <c r="P28" s="317" t="s">
        <v>1173</v>
      </c>
      <c r="Q28" s="317" t="s">
        <v>1174</v>
      </c>
      <c r="R28" s="317" t="s">
        <v>136</v>
      </c>
    </row>
    <row r="29" spans="1:18" ht="43.5">
      <c r="A29" s="744"/>
      <c r="B29" s="960"/>
      <c r="C29" s="777"/>
      <c r="D29" s="777"/>
      <c r="E29" s="777"/>
      <c r="F29" s="777"/>
      <c r="G29" s="777"/>
      <c r="H29" s="766"/>
      <c r="I29" s="778"/>
      <c r="J29" s="776"/>
      <c r="K29" s="776"/>
      <c r="L29" s="776"/>
      <c r="M29" s="776"/>
      <c r="N29" s="776"/>
      <c r="O29" s="315">
        <v>6</v>
      </c>
      <c r="P29" s="317" t="s">
        <v>1175</v>
      </c>
      <c r="Q29" s="317" t="s">
        <v>1176</v>
      </c>
      <c r="R29" s="317" t="s">
        <v>136</v>
      </c>
    </row>
    <row r="30" spans="1:18" s="12" customFormat="1" ht="45.75" customHeight="1">
      <c r="A30" s="744" t="s">
        <v>196</v>
      </c>
      <c r="B30" s="745"/>
      <c r="C30" s="777" t="s">
        <v>1177</v>
      </c>
      <c r="D30" s="777"/>
      <c r="E30" s="777"/>
      <c r="F30" s="777"/>
      <c r="G30" s="315"/>
      <c r="H30" s="243"/>
      <c r="I30" s="316"/>
      <c r="J30" s="243" t="s">
        <v>18</v>
      </c>
      <c r="K30" s="776" t="s">
        <v>1178</v>
      </c>
      <c r="L30" s="776"/>
      <c r="M30" s="776"/>
      <c r="N30" s="776"/>
      <c r="O30" s="317" t="s">
        <v>142</v>
      </c>
      <c r="P30" s="317" t="s">
        <v>142</v>
      </c>
      <c r="Q30" s="317" t="s">
        <v>142</v>
      </c>
      <c r="R30" s="318" t="s">
        <v>142</v>
      </c>
    </row>
  </sheetData>
  <mergeCells count="34">
    <mergeCell ref="A30:B30"/>
    <mergeCell ref="C30:F30"/>
    <mergeCell ref="K30:N30"/>
    <mergeCell ref="A26:B26"/>
    <mergeCell ref="C26:F26"/>
    <mergeCell ref="K26:N26"/>
    <mergeCell ref="A27:B29"/>
    <mergeCell ref="C27:F29"/>
    <mergeCell ref="G27:G29"/>
    <mergeCell ref="H27:H29"/>
    <mergeCell ref="I27:I29"/>
    <mergeCell ref="J27:J29"/>
    <mergeCell ref="K27:N29"/>
    <mergeCell ref="Q21:R21"/>
    <mergeCell ref="K22:N22"/>
    <mergeCell ref="A23:B25"/>
    <mergeCell ref="C23:F25"/>
    <mergeCell ref="G23:G25"/>
    <mergeCell ref="H23:H25"/>
    <mergeCell ref="I23:I25"/>
    <mergeCell ref="J23:J25"/>
    <mergeCell ref="K23:N25"/>
    <mergeCell ref="A21:B22"/>
    <mergeCell ref="C21:F22"/>
    <mergeCell ref="G21:I21"/>
    <mergeCell ref="J21:N21"/>
    <mergeCell ref="O21:P21"/>
    <mergeCell ref="A18:A19"/>
    <mergeCell ref="B18:B19"/>
    <mergeCell ref="B2:P2"/>
    <mergeCell ref="B3:P3"/>
    <mergeCell ref="A14:C14"/>
    <mergeCell ref="A16:A17"/>
    <mergeCell ref="B16:B17"/>
  </mergeCells>
  <hyperlinks>
    <hyperlink ref="A1" location="'Objetos de Dominio'!A1" display="&lt;- Volver al inicio" xr:uid="{1FCC28E5-6EF2-4C91-AF0D-7385AEFC2FDD}"/>
    <hyperlink ref="A4" location="'Reporte Comentario - M'!B1" display="Datos simulados" xr:uid="{213EAD5B-F4A9-47E3-9A16-A2D76168D764}"/>
    <hyperlink ref="C16" location="'Participante - E'!A1" display="Autor" xr:uid="{30FBEF71-6FF1-4467-A7D3-AA02ED66C073}"/>
    <hyperlink ref="B9" location="'Participante grupo - E'!A1" display="Participante Grupo" xr:uid="{D7C62315-90C0-4BF6-A3CA-1C3AB3C35991}"/>
    <hyperlink ref="B12" location="'Estado Reporte - E'!A1" display="Estado Reporte" xr:uid="{697FF252-5A97-4F1D-B054-8183D72A28D9}"/>
    <hyperlink ref="B10" location="'Causa Reporte - E'!A1" display="Causa Reporte" xr:uid="{3FF54D94-ECC6-4D5B-ADB3-B75581A0D592}"/>
    <hyperlink ref="C17" location="'Reporte Comentario - E'!A8" display="Fecha Hora" xr:uid="{FFAC56E0-04B0-4FA3-993F-E49F1E5EE0DF}"/>
    <hyperlink ref="C19" location="'Comentario - E'!A1" display="=$A$7" xr:uid="{FE62F747-AF21-402E-A1E5-C96820DAB832}"/>
    <hyperlink ref="B7" location="'Comentario - E'!A1" display="Comentario" xr:uid="{3B5C54F6-3C7A-4C6A-B848-C9344F41B219}"/>
    <hyperlink ref="Q5" location="'Reporte Comentario - E'!A24" display="=A24" xr:uid="{997EC82D-7582-4FD5-B4DB-FE4DF7F68DD8}"/>
    <hyperlink ref="R5" location="'Reporte Comentario - E'!A27" display="=A27" xr:uid="{072A85A9-20C2-4FB1-8219-71BD8024E5DB}"/>
    <hyperlink ref="S5" location="'Reporte Comentario - E'!A28" display="=A28" xr:uid="{14C89033-4A0C-4CE6-A90A-1CB6A8D7004C}"/>
    <hyperlink ref="H23" location="'Escritor - E'!A1" display="='Objetos de Dominio'!$B$2" xr:uid="{E25D3FC5-4E0A-4C33-8A87-528C2D63346E}"/>
    <hyperlink ref="H23:H25" location="'Objetos de Dominio'!B30" display="='Objetos de Dominio'!$B$24" xr:uid="{8C226517-26E7-4617-A61C-B3775F4282F1}"/>
    <hyperlink ref="H27" location="'Escritor - E'!A1" display="='Objetos de Dominio'!$B$2" xr:uid="{0D6BC298-2732-48C1-B511-7F7606F015B8}"/>
    <hyperlink ref="H27:H29" location="'Objetos de Dominio'!B30" display="='Objetos de Dominio'!$B$24" xr:uid="{2CD4C216-FCBF-41F9-8F4C-FFB47181640B}"/>
    <hyperlink ref="H26" location="'objetos de dominio'!B2" display="='Objetos de Dominio'!$B$2" xr:uid="{209FE545-DA29-43A8-B9E8-EF6A31C7A8A7}"/>
    <hyperlink ref="H26" location="'Objetos de Dominio'!B30" display="='Objetos de Dominio'!$B$24" xr:uid="{085223C9-07D9-41AB-8A09-CDEA99ED6DD6}"/>
    <hyperlink ref="J26" location="'Reporte Comentario - E'!A1" display="Reporte Comentario[]" xr:uid="{8FDB2ADC-17CD-4852-983F-48D8F261A3CF}"/>
    <hyperlink ref="C18" location="'Participante - E'!A1" display="Autor" xr:uid="{6E09EC05-0CF7-48F4-A4BC-F9D7BFDB9C8C}"/>
    <hyperlink ref="J30" location="'estados - E'!A1" display="Estado" xr:uid="{2AA2E65B-5E8E-4411-B822-3975851F71C1}"/>
    <hyperlink ref="B11" location="'RespuestaReporteComentario - e'!A1" display="Respuesta Reporte Comentario" xr:uid="{871FAE30-413B-4E86-A6B7-AADDDA61518F}"/>
    <hyperlink ref="T5" location="'Reporte Comentario - E'!A30" display="=A30" xr:uid="{B753E3F1-65C4-49C8-AEAB-CAE9CB08BC8F}"/>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2BAB6-5CC4-4032-8C58-927E1C5F5873}">
  <sheetPr>
    <tabColor rgb="FFD9E1F2"/>
  </sheetPr>
  <dimension ref="A1:H5"/>
  <sheetViews>
    <sheetView workbookViewId="0">
      <selection activeCell="F19" sqref="F19"/>
    </sheetView>
  </sheetViews>
  <sheetFormatPr defaultColWidth="9.140625" defaultRowHeight="14.45"/>
  <cols>
    <col min="1" max="1" width="15.7109375" style="14" customWidth="1"/>
    <col min="2" max="2" width="67.140625" style="14" customWidth="1"/>
    <col min="3" max="3" width="16.140625" style="14" bestFit="1" customWidth="1"/>
    <col min="4" max="4" width="54.42578125" style="14" customWidth="1"/>
    <col min="5" max="6" width="10.5703125" style="14" customWidth="1"/>
    <col min="7" max="7" width="35.140625" style="14" customWidth="1"/>
    <col min="8" max="8" width="48.28515625" style="14" bestFit="1" customWidth="1"/>
    <col min="9" max="16384" width="9.140625" style="14"/>
  </cols>
  <sheetData>
    <row r="1" spans="1:8">
      <c r="A1" s="163" t="s">
        <v>72</v>
      </c>
      <c r="B1" s="793" t="s">
        <v>199</v>
      </c>
      <c r="C1" s="793"/>
    </row>
    <row r="2" spans="1:8">
      <c r="A2" s="263" t="s">
        <v>74</v>
      </c>
      <c r="B2" s="90" t="s">
        <v>32</v>
      </c>
      <c r="C2" s="90" t="s">
        <v>1141</v>
      </c>
      <c r="D2" s="90" t="s">
        <v>347</v>
      </c>
      <c r="E2" s="264" t="s">
        <v>1142</v>
      </c>
      <c r="F2" s="264" t="s">
        <v>18</v>
      </c>
      <c r="G2" s="265" t="s">
        <v>165</v>
      </c>
      <c r="H2" s="474"/>
    </row>
    <row r="3" spans="1:8" ht="15" customHeight="1">
      <c r="A3" s="691">
        <v>1</v>
      </c>
      <c r="B3" s="158" t="str">
        <f>'Mensaje - M'!$H$3</f>
        <v>M 2023-10-10 - Valentina.Llanos3233 Matemáticas Especiales 2023-1 Grupo1</v>
      </c>
      <c r="C3" s="266">
        <v>44942.875</v>
      </c>
      <c r="D3" s="189" t="str">
        <f>'Participante Grupo - M'!$F$3</f>
        <v>Valentina.Llanos3233 Matemáticas Especiales 2023-1 Grupo1</v>
      </c>
      <c r="E3" s="158" t="s">
        <v>275</v>
      </c>
      <c r="F3" s="158" t="str">
        <f>'Estados - M'!E44</f>
        <v>Pendiente</v>
      </c>
      <c r="G3" s="114" t="str">
        <f xml:space="preserve"> CONCATENATE("RM ",TEXT(C3, "yyyy-mm-dd")," - ",TEXT(C3, "hh-mm-ss")," - ",E3)</f>
        <v>RM 2023-01-16 - 21-00-00 - Fake News</v>
      </c>
    </row>
    <row r="4" spans="1:8" ht="15" customHeight="1">
      <c r="A4" s="693">
        <v>2</v>
      </c>
      <c r="B4" s="161" t="str">
        <f>'Mensaje - M'!$H$6</f>
        <v>M 2023-10-13 - Manuel.Torres6712 Antropología 1 2023-1 Grupo3</v>
      </c>
      <c r="C4" s="267">
        <v>44974.541666666664</v>
      </c>
      <c r="D4" s="191" t="str">
        <f>'Participante Grupo - M'!$F$10</f>
        <v>Elkin.Narvaéz2222 Diseno Orientado a Objetos 2023-1 Grupo1</v>
      </c>
      <c r="E4" s="161" t="s">
        <v>274</v>
      </c>
      <c r="F4" s="161" t="str">
        <f>'Estados - M'!E45</f>
        <v>Penalizado</v>
      </c>
      <c r="G4" s="126" t="str">
        <f xml:space="preserve"> CONCATENATE("RM ",TEXT(C4, "yyyy-mm-dd")," - ",TEXT(C4, "hh-mm-ss")," - ",E4)</f>
        <v>RM 2023-02-17 - 13-00-00 - Terrorismo</v>
      </c>
    </row>
    <row r="5" spans="1:8">
      <c r="D5" s="694"/>
    </row>
  </sheetData>
  <mergeCells count="1">
    <mergeCell ref="B1:C1"/>
  </mergeCells>
  <hyperlinks>
    <hyperlink ref="F3" location="'Estados - M'!A44" display="Pendiente" xr:uid="{2E106B15-3BA0-4096-8461-A47BE8C78810}"/>
    <hyperlink ref="B4" location="'Mensaje - M'!A6" display="='Mensaje - M'!$I$3" xr:uid="{92DF9795-35D9-4A88-8FFB-98CEBAA0DD6A}"/>
    <hyperlink ref="F4" location="'Estados - M'!A45" display="Penalizado" xr:uid="{C689DA51-F3F0-4E47-98E8-48987A79AC97}"/>
    <hyperlink ref="A1" location="'Objetos de Dominio'!A1" display="&lt;- Volver al inicio" xr:uid="{65B61445-7DBC-4118-8FA4-68BAF8D823BB}"/>
    <hyperlink ref="B3" location="'Publicación - M'!A3" display="Publicación" xr:uid="{2E1CFDFD-F383-425E-8432-95AB64009860}"/>
    <hyperlink ref="E3" location="'Causa Reporte - M'!A8" display="Fake News" xr:uid="{54938510-5B19-4E1A-8B22-D4E287F91C21}"/>
    <hyperlink ref="E4" location="'Causa Reporte - M'!A7" display="Terrorismo" xr:uid="{C7200E17-7E7F-45FA-9610-6B7649300B25}"/>
    <hyperlink ref="B1" location="Causa Reporte - E!A4" display="Modelo enriquecido" xr:uid="{1EB225DF-86D1-498E-9BFC-98BCFFDA4412}"/>
    <hyperlink ref="B1:C1" location="'Reporte Mensaje - E'!A4" display="Modelo enriquecido" xr:uid="{477D7DA3-6560-4781-887B-FBB31B236F8A}"/>
    <hyperlink ref="D3" location="'Participante grupo - M'!A3" display="='Participante Grupo - M'!$F$3" xr:uid="{7BF448C4-F37F-4565-96CD-BA7360B154B2}"/>
    <hyperlink ref="D4" location="'Participante grupo - M'!A10" display="='Participante Grupo - M'!$F$10" xr:uid="{35F09F57-E2B6-49E0-8177-A21170137926}"/>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A8001-E665-4491-A4A2-F489436C3656}">
  <sheetPr>
    <tabColor rgb="FFD9E1F2"/>
  </sheetPr>
  <dimension ref="A1:T30"/>
  <sheetViews>
    <sheetView topLeftCell="I1" workbookViewId="0">
      <selection activeCell="B3" sqref="B3:P3"/>
    </sheetView>
  </sheetViews>
  <sheetFormatPr defaultColWidth="9.140625" defaultRowHeight="14.45"/>
  <cols>
    <col min="1" max="1" width="20.7109375" style="9" customWidth="1"/>
    <col min="2" max="2" width="25.140625" style="9" customWidth="1"/>
    <col min="3" max="6" width="15.7109375" style="9" customWidth="1"/>
    <col min="7" max="7" width="21.140625" style="9" customWidth="1"/>
    <col min="8" max="8" width="50.7109375" style="9" customWidth="1"/>
    <col min="9" max="9" width="47.7109375" style="9" customWidth="1"/>
    <col min="10" max="10" width="37.140625" style="9" customWidth="1"/>
    <col min="11" max="11" width="14.42578125" style="9" bestFit="1" customWidth="1"/>
    <col min="12" max="12" width="10.42578125" style="9" bestFit="1" customWidth="1"/>
    <col min="13" max="13" width="11.5703125" style="9" bestFit="1" customWidth="1"/>
    <col min="14" max="14" width="9.28515625" style="9" bestFit="1" customWidth="1"/>
    <col min="15" max="15" width="18.42578125" style="9" bestFit="1" customWidth="1"/>
    <col min="16" max="16" width="43.5703125" style="9" customWidth="1"/>
    <col min="17" max="17" width="53" style="9" customWidth="1"/>
    <col min="18" max="19" width="36" style="9" customWidth="1"/>
    <col min="20" max="20" width="22.28515625" style="9" customWidth="1"/>
    <col min="21" max="16384" width="9.140625" style="9"/>
  </cols>
  <sheetData>
    <row r="1" spans="1:20">
      <c r="A1" s="22" t="s">
        <v>72</v>
      </c>
    </row>
    <row r="2" spans="1:20" s="14" customFormat="1">
      <c r="A2" s="148" t="s">
        <v>79</v>
      </c>
      <c r="B2" s="955" t="str">
        <f>'Objetos de Dominio'!$B$25</f>
        <v>Reporte Mensaje</v>
      </c>
      <c r="C2" s="781"/>
      <c r="D2" s="781"/>
      <c r="E2" s="781"/>
      <c r="F2" s="781"/>
      <c r="G2" s="781"/>
      <c r="H2" s="781"/>
      <c r="I2" s="781"/>
      <c r="J2" s="781"/>
      <c r="K2" s="781"/>
      <c r="L2" s="781"/>
      <c r="M2" s="781"/>
      <c r="N2" s="781"/>
      <c r="O2" s="781"/>
      <c r="P2" s="782"/>
    </row>
    <row r="3" spans="1:20">
      <c r="A3" s="149" t="s">
        <v>80</v>
      </c>
      <c r="B3" s="783" t="str">
        <f>'Objetos de Dominio'!$E$25</f>
        <v>Objeto de dominio que representa el Reporte Mensaje que tiene un Mensaje. Por ejemplo, en un momento determinado un mensaje reportado pudiera ser reportado y evaluado por el administrador de estructura el resultado del sistema.</v>
      </c>
      <c r="C3" s="784"/>
      <c r="D3" s="784"/>
      <c r="E3" s="784"/>
      <c r="F3" s="784"/>
      <c r="G3" s="784"/>
      <c r="H3" s="784"/>
      <c r="I3" s="784"/>
      <c r="J3" s="784"/>
      <c r="K3" s="784"/>
      <c r="L3" s="784"/>
      <c r="M3" s="784"/>
      <c r="N3" s="784"/>
      <c r="O3" s="784"/>
      <c r="P3" s="785"/>
    </row>
    <row r="4" spans="1:20">
      <c r="A4" s="8" t="s">
        <v>81</v>
      </c>
      <c r="B4" s="10"/>
      <c r="C4" s="10"/>
      <c r="D4" s="10"/>
      <c r="E4" s="10"/>
      <c r="F4" s="10"/>
      <c r="G4" s="10"/>
      <c r="H4" s="10"/>
      <c r="I4" s="10"/>
      <c r="J4" s="10"/>
      <c r="K4" s="10"/>
      <c r="L4" s="10"/>
      <c r="M4" s="10"/>
      <c r="N4" s="10"/>
      <c r="O4" s="10"/>
      <c r="P4" s="10"/>
    </row>
    <row r="5" spans="1:20" s="12" customFormat="1" ht="15" customHeight="1">
      <c r="A5" s="258" t="s">
        <v>82</v>
      </c>
      <c r="B5" s="259" t="s">
        <v>83</v>
      </c>
      <c r="C5" s="259" t="s">
        <v>84</v>
      </c>
      <c r="D5" s="259" t="s">
        <v>85</v>
      </c>
      <c r="E5" s="259" t="s">
        <v>86</v>
      </c>
      <c r="F5" s="259" t="s">
        <v>87</v>
      </c>
      <c r="G5" s="259" t="s">
        <v>88</v>
      </c>
      <c r="H5" s="259" t="s">
        <v>89</v>
      </c>
      <c r="I5" s="259" t="s">
        <v>90</v>
      </c>
      <c r="J5" s="259" t="s">
        <v>91</v>
      </c>
      <c r="K5" s="457" t="s">
        <v>92</v>
      </c>
      <c r="L5" s="457" t="s">
        <v>93</v>
      </c>
      <c r="M5" s="457" t="s">
        <v>94</v>
      </c>
      <c r="N5" s="457" t="s">
        <v>95</v>
      </c>
      <c r="O5" s="457" t="s">
        <v>96</v>
      </c>
      <c r="P5" s="259" t="s">
        <v>4</v>
      </c>
      <c r="Q5" s="604" t="str">
        <f>A23</f>
        <v xml:space="preserve">Reportar </v>
      </c>
      <c r="R5" s="604" t="str">
        <f>A26</f>
        <v>Abrir</v>
      </c>
      <c r="S5" s="551" t="str">
        <f>A27</f>
        <v xml:space="preserve">Cambiar estado </v>
      </c>
      <c r="T5" s="551" t="str">
        <f>A30</f>
        <v>ObtenerEstadoReal</v>
      </c>
    </row>
    <row r="6" spans="1:20" s="12" customFormat="1" ht="51.95">
      <c r="A6" s="123" t="s">
        <v>74</v>
      </c>
      <c r="B6" s="70" t="s">
        <v>97</v>
      </c>
      <c r="C6" s="124">
        <v>36</v>
      </c>
      <c r="D6" s="124">
        <v>36</v>
      </c>
      <c r="E6" s="124"/>
      <c r="F6" s="124"/>
      <c r="G6" s="124"/>
      <c r="H6" s="70" t="s">
        <v>98</v>
      </c>
      <c r="I6" s="70"/>
      <c r="J6" s="68" t="s">
        <v>448</v>
      </c>
      <c r="K6" s="70" t="s">
        <v>100</v>
      </c>
      <c r="L6" s="70" t="s">
        <v>101</v>
      </c>
      <c r="M6" s="70" t="s">
        <v>100</v>
      </c>
      <c r="N6" s="70" t="s">
        <v>101</v>
      </c>
      <c r="O6" s="70" t="s">
        <v>100</v>
      </c>
      <c r="P6" s="67" t="s">
        <v>1179</v>
      </c>
      <c r="Q6" s="556" t="s">
        <v>103</v>
      </c>
      <c r="R6" s="556" t="s">
        <v>927</v>
      </c>
      <c r="S6" s="552" t="s">
        <v>103</v>
      </c>
      <c r="T6" s="552" t="s">
        <v>105</v>
      </c>
    </row>
    <row r="7" spans="1:20" s="12" customFormat="1" ht="26.1">
      <c r="A7" s="123" t="s">
        <v>32</v>
      </c>
      <c r="B7" s="555" t="s">
        <v>32</v>
      </c>
      <c r="C7" s="124"/>
      <c r="D7" s="124"/>
      <c r="E7" s="124"/>
      <c r="F7" s="124"/>
      <c r="G7" s="124"/>
      <c r="H7" s="70"/>
      <c r="I7" s="70"/>
      <c r="J7" s="68"/>
      <c r="K7" s="67" t="s">
        <v>101</v>
      </c>
      <c r="L7" s="67" t="s">
        <v>101</v>
      </c>
      <c r="M7" s="67" t="s">
        <v>100</v>
      </c>
      <c r="N7" s="67" t="s">
        <v>101</v>
      </c>
      <c r="O7" s="67" t="s">
        <v>101</v>
      </c>
      <c r="P7" s="67" t="s">
        <v>1180</v>
      </c>
      <c r="Q7" s="556" t="s">
        <v>103</v>
      </c>
      <c r="R7" s="556" t="s">
        <v>927</v>
      </c>
      <c r="S7" s="552" t="s">
        <v>105</v>
      </c>
      <c r="T7" s="552" t="s">
        <v>105</v>
      </c>
    </row>
    <row r="8" spans="1:20" s="12" customFormat="1" ht="26.1">
      <c r="A8" s="123" t="s">
        <v>1141</v>
      </c>
      <c r="B8" s="70" t="s">
        <v>215</v>
      </c>
      <c r="C8" s="124"/>
      <c r="D8" s="124"/>
      <c r="E8" s="124"/>
      <c r="F8" s="124"/>
      <c r="G8" s="124"/>
      <c r="H8" s="70" t="s">
        <v>338</v>
      </c>
      <c r="I8" s="70"/>
      <c r="J8" s="70" t="s">
        <v>339</v>
      </c>
      <c r="K8" s="70" t="s">
        <v>340</v>
      </c>
      <c r="L8" s="70" t="s">
        <v>101</v>
      </c>
      <c r="M8" s="70" t="s">
        <v>100</v>
      </c>
      <c r="N8" s="70" t="s">
        <v>101</v>
      </c>
      <c r="O8" s="70" t="s">
        <v>101</v>
      </c>
      <c r="P8" s="70" t="s">
        <v>1181</v>
      </c>
      <c r="Q8" s="556" t="s">
        <v>103</v>
      </c>
      <c r="R8" s="556" t="s">
        <v>991</v>
      </c>
      <c r="S8" s="552" t="s">
        <v>105</v>
      </c>
      <c r="T8" s="552" t="s">
        <v>105</v>
      </c>
    </row>
    <row r="9" spans="1:20" s="12" customFormat="1" ht="26.1">
      <c r="A9" s="123" t="s">
        <v>347</v>
      </c>
      <c r="B9" s="555" t="s">
        <v>42</v>
      </c>
      <c r="C9" s="124"/>
      <c r="D9" s="124"/>
      <c r="E9" s="124"/>
      <c r="F9" s="124"/>
      <c r="G9" s="124"/>
      <c r="H9" s="70"/>
      <c r="I9" s="70"/>
      <c r="J9" s="68"/>
      <c r="K9" s="67" t="s">
        <v>101</v>
      </c>
      <c r="L9" s="67" t="s">
        <v>101</v>
      </c>
      <c r="M9" s="67" t="s">
        <v>100</v>
      </c>
      <c r="N9" s="67" t="s">
        <v>101</v>
      </c>
      <c r="O9" s="67" t="s">
        <v>101</v>
      </c>
      <c r="P9" s="70" t="s">
        <v>1182</v>
      </c>
      <c r="Q9" s="556" t="s">
        <v>103</v>
      </c>
      <c r="R9" s="556" t="s">
        <v>927</v>
      </c>
      <c r="S9" s="552" t="s">
        <v>105</v>
      </c>
      <c r="T9" s="552" t="s">
        <v>105</v>
      </c>
    </row>
    <row r="10" spans="1:20" s="12" customFormat="1" ht="26.1">
      <c r="A10" s="123" t="s">
        <v>1142</v>
      </c>
      <c r="B10" s="555" t="s">
        <v>12</v>
      </c>
      <c r="C10" s="124"/>
      <c r="D10" s="124"/>
      <c r="E10" s="124"/>
      <c r="F10" s="124"/>
      <c r="G10" s="124"/>
      <c r="H10" s="70"/>
      <c r="I10" s="70"/>
      <c r="J10" s="68"/>
      <c r="K10" s="67" t="s">
        <v>101</v>
      </c>
      <c r="L10" s="67" t="s">
        <v>101</v>
      </c>
      <c r="M10" s="67" t="s">
        <v>100</v>
      </c>
      <c r="N10" s="67" t="s">
        <v>101</v>
      </c>
      <c r="O10" s="67" t="s">
        <v>101</v>
      </c>
      <c r="P10" s="70" t="s">
        <v>1183</v>
      </c>
      <c r="Q10" s="556" t="s">
        <v>121</v>
      </c>
      <c r="R10" s="556" t="s">
        <v>991</v>
      </c>
      <c r="S10" s="552" t="s">
        <v>105</v>
      </c>
      <c r="T10" s="552" t="s">
        <v>105</v>
      </c>
    </row>
    <row r="11" spans="1:20" s="12" customFormat="1" ht="39">
      <c r="A11" s="123" t="s">
        <v>1148</v>
      </c>
      <c r="B11" s="555" t="s">
        <v>60</v>
      </c>
      <c r="C11" s="124"/>
      <c r="D11" s="124"/>
      <c r="E11" s="124"/>
      <c r="F11" s="124"/>
      <c r="G11" s="124"/>
      <c r="H11" s="70"/>
      <c r="I11" s="67"/>
      <c r="J11" s="68"/>
      <c r="K11" s="70" t="s">
        <v>101</v>
      </c>
      <c r="L11" s="70" t="s">
        <v>101</v>
      </c>
      <c r="M11" s="70" t="s">
        <v>100</v>
      </c>
      <c r="N11" s="70" t="s">
        <v>101</v>
      </c>
      <c r="O11" s="70" t="s">
        <v>101</v>
      </c>
      <c r="P11" s="67" t="s">
        <v>1184</v>
      </c>
      <c r="Q11" s="556" t="s">
        <v>105</v>
      </c>
      <c r="R11" s="556" t="s">
        <v>218</v>
      </c>
      <c r="S11" s="552" t="s">
        <v>105</v>
      </c>
      <c r="T11" s="552" t="s">
        <v>105</v>
      </c>
    </row>
    <row r="12" spans="1:20" s="12" customFormat="1" ht="28.5" customHeight="1">
      <c r="A12" s="260" t="s">
        <v>18</v>
      </c>
      <c r="B12" s="542" t="s">
        <v>1185</v>
      </c>
      <c r="C12" s="314"/>
      <c r="D12" s="314"/>
      <c r="E12" s="314"/>
      <c r="F12" s="314"/>
      <c r="G12" s="314"/>
      <c r="H12" s="115"/>
      <c r="I12" s="115" t="s">
        <v>1150</v>
      </c>
      <c r="J12" s="116"/>
      <c r="K12" s="226" t="s">
        <v>101</v>
      </c>
      <c r="L12" s="226" t="s">
        <v>101</v>
      </c>
      <c r="M12" s="226" t="s">
        <v>100</v>
      </c>
      <c r="N12" s="226" t="s">
        <v>101</v>
      </c>
      <c r="O12" s="226" t="s">
        <v>101</v>
      </c>
      <c r="P12" s="226" t="s">
        <v>1151</v>
      </c>
      <c r="Q12" s="557" t="s">
        <v>103</v>
      </c>
      <c r="R12" s="557" t="s">
        <v>927</v>
      </c>
      <c r="S12" s="591" t="s">
        <v>891</v>
      </c>
      <c r="T12" s="552" t="s">
        <v>105</v>
      </c>
    </row>
    <row r="13" spans="1:20">
      <c r="A13" s="10"/>
      <c r="B13" s="10"/>
      <c r="C13" s="10"/>
      <c r="D13" s="10"/>
      <c r="E13" s="10"/>
      <c r="F13" s="10"/>
      <c r="G13" s="10"/>
      <c r="H13" s="10"/>
      <c r="I13" s="10"/>
      <c r="J13" s="10"/>
      <c r="K13" s="10"/>
      <c r="L13" s="10"/>
      <c r="M13" s="10"/>
      <c r="N13" s="10"/>
      <c r="O13" s="10"/>
      <c r="P13" s="10"/>
    </row>
    <row r="14" spans="1:20">
      <c r="A14" s="844" t="s">
        <v>112</v>
      </c>
      <c r="B14" s="845"/>
      <c r="C14" s="846"/>
      <c r="D14" s="10"/>
      <c r="E14" s="10"/>
      <c r="F14" s="10"/>
      <c r="G14" s="10"/>
      <c r="H14" s="10"/>
      <c r="I14" s="10"/>
      <c r="J14" s="10"/>
      <c r="K14" s="10"/>
      <c r="L14" s="10"/>
      <c r="M14" s="10"/>
      <c r="N14" s="10"/>
      <c r="O14" s="10"/>
      <c r="P14" s="10"/>
    </row>
    <row r="15" spans="1:20">
      <c r="A15" s="48" t="s">
        <v>113</v>
      </c>
      <c r="B15" s="49" t="s">
        <v>4</v>
      </c>
      <c r="C15" s="50" t="s">
        <v>114</v>
      </c>
      <c r="D15" s="10"/>
      <c r="E15" s="10"/>
      <c r="F15" s="10"/>
      <c r="G15" s="10"/>
      <c r="H15" s="10"/>
      <c r="I15" s="10"/>
      <c r="J15" s="10"/>
      <c r="K15" s="10"/>
      <c r="L15" s="10"/>
      <c r="M15" s="10"/>
      <c r="N15" s="10"/>
      <c r="O15" s="10"/>
      <c r="P15" s="10"/>
    </row>
    <row r="16" spans="1:20" ht="40.5" customHeight="1">
      <c r="A16" s="988" t="s">
        <v>1152</v>
      </c>
      <c r="B16" s="989" t="s">
        <v>1153</v>
      </c>
      <c r="C16" s="46" t="s">
        <v>347</v>
      </c>
      <c r="D16" s="10"/>
      <c r="F16" s="10"/>
      <c r="G16" s="10"/>
      <c r="H16" s="10"/>
      <c r="I16" s="10"/>
      <c r="J16" s="10"/>
      <c r="K16" s="10"/>
      <c r="L16" s="10"/>
      <c r="M16" s="10"/>
      <c r="N16" s="10"/>
      <c r="O16" s="10"/>
      <c r="P16" s="10"/>
    </row>
    <row r="17" spans="1:18">
      <c r="A17" s="988"/>
      <c r="B17" s="989"/>
      <c r="C17" s="47" t="s">
        <v>1141</v>
      </c>
    </row>
    <row r="18" spans="1:18" ht="26.25" customHeight="1">
      <c r="A18" s="988" t="s">
        <v>1154</v>
      </c>
      <c r="B18" s="989" t="s">
        <v>1186</v>
      </c>
      <c r="C18" s="46" t="s">
        <v>347</v>
      </c>
    </row>
    <row r="19" spans="1:18" ht="28.5" customHeight="1">
      <c r="A19" s="988"/>
      <c r="B19" s="989"/>
      <c r="C19" s="47" t="str">
        <f>$A$7</f>
        <v>Mensaje</v>
      </c>
    </row>
    <row r="21" spans="1:18" ht="15" customHeight="1">
      <c r="A21" s="797" t="s">
        <v>117</v>
      </c>
      <c r="B21" s="802"/>
      <c r="C21" s="755" t="s">
        <v>4</v>
      </c>
      <c r="D21" s="755"/>
      <c r="E21" s="755"/>
      <c r="F21" s="755"/>
      <c r="G21" s="755" t="s">
        <v>118</v>
      </c>
      <c r="H21" s="755"/>
      <c r="I21" s="755"/>
      <c r="J21" s="755" t="s">
        <v>119</v>
      </c>
      <c r="K21" s="755"/>
      <c r="L21" s="755"/>
      <c r="M21" s="755"/>
      <c r="N21" s="755"/>
      <c r="O21" s="755" t="s">
        <v>120</v>
      </c>
      <c r="P21" s="755"/>
      <c r="Q21" s="755" t="s">
        <v>121</v>
      </c>
      <c r="R21" s="755"/>
    </row>
    <row r="22" spans="1:18" ht="22.5" customHeight="1">
      <c r="A22" s="799"/>
      <c r="B22" s="804"/>
      <c r="C22" s="755"/>
      <c r="D22" s="755"/>
      <c r="E22" s="755"/>
      <c r="F22" s="755"/>
      <c r="G22" s="231" t="s">
        <v>122</v>
      </c>
      <c r="H22" s="231" t="s">
        <v>123</v>
      </c>
      <c r="I22" s="231" t="s">
        <v>4</v>
      </c>
      <c r="J22" s="231" t="s">
        <v>83</v>
      </c>
      <c r="K22" s="755" t="s">
        <v>4</v>
      </c>
      <c r="L22" s="755"/>
      <c r="M22" s="755"/>
      <c r="N22" s="755"/>
      <c r="O22" s="231" t="s">
        <v>124</v>
      </c>
      <c r="P22" s="231" t="s">
        <v>4</v>
      </c>
      <c r="Q22" s="231" t="s">
        <v>125</v>
      </c>
      <c r="R22" s="231" t="s">
        <v>126</v>
      </c>
    </row>
    <row r="23" spans="1:18" ht="43.5">
      <c r="A23" s="791" t="s">
        <v>1187</v>
      </c>
      <c r="B23" s="992"/>
      <c r="C23" s="777" t="s">
        <v>1188</v>
      </c>
      <c r="D23" s="777"/>
      <c r="E23" s="777"/>
      <c r="F23" s="777"/>
      <c r="G23" s="777" t="s">
        <v>1189</v>
      </c>
      <c r="H23" s="766" t="str">
        <f>'Objetos de Dominio'!$B$30</f>
        <v>Tipo Estado</v>
      </c>
      <c r="I23" s="778" t="s">
        <v>1190</v>
      </c>
      <c r="J23" s="777"/>
      <c r="K23" s="777"/>
      <c r="L23" s="777"/>
      <c r="M23" s="777"/>
      <c r="N23" s="777"/>
      <c r="O23" s="315">
        <v>1</v>
      </c>
      <c r="P23" s="317" t="s">
        <v>1191</v>
      </c>
      <c r="Q23" s="317" t="s">
        <v>1192</v>
      </c>
      <c r="R23" s="317" t="s">
        <v>230</v>
      </c>
    </row>
    <row r="24" spans="1:18" ht="29.1">
      <c r="A24" s="791"/>
      <c r="B24" s="992"/>
      <c r="C24" s="777"/>
      <c r="D24" s="777"/>
      <c r="E24" s="777"/>
      <c r="F24" s="777"/>
      <c r="G24" s="777"/>
      <c r="H24" s="766"/>
      <c r="I24" s="778"/>
      <c r="J24" s="777"/>
      <c r="K24" s="777"/>
      <c r="L24" s="777"/>
      <c r="M24" s="777"/>
      <c r="N24" s="777"/>
      <c r="O24" s="315">
        <v>2</v>
      </c>
      <c r="P24" s="317" t="s">
        <v>1193</v>
      </c>
      <c r="Q24" s="317" t="s">
        <v>1194</v>
      </c>
      <c r="R24" s="317" t="s">
        <v>233</v>
      </c>
    </row>
    <row r="25" spans="1:18" ht="43.5">
      <c r="A25" s="791"/>
      <c r="B25" s="992"/>
      <c r="C25" s="777"/>
      <c r="D25" s="777"/>
      <c r="E25" s="777"/>
      <c r="F25" s="777"/>
      <c r="G25" s="777"/>
      <c r="H25" s="766"/>
      <c r="I25" s="778"/>
      <c r="J25" s="777"/>
      <c r="K25" s="777"/>
      <c r="L25" s="777"/>
      <c r="M25" s="777"/>
      <c r="N25" s="777"/>
      <c r="O25" s="315">
        <v>3</v>
      </c>
      <c r="P25" s="317" t="s">
        <v>1195</v>
      </c>
      <c r="Q25" s="317" t="s">
        <v>138</v>
      </c>
      <c r="R25" s="317" t="s">
        <v>233</v>
      </c>
    </row>
    <row r="26" spans="1:18" ht="45" customHeight="1">
      <c r="A26" s="744" t="s">
        <v>261</v>
      </c>
      <c r="B26" s="960"/>
      <c r="C26" s="777" t="s">
        <v>1196</v>
      </c>
      <c r="D26" s="777"/>
      <c r="E26" s="777"/>
      <c r="F26" s="777"/>
      <c r="G26" s="315" t="s">
        <v>1189</v>
      </c>
      <c r="H26" s="243" t="str">
        <f>'Objetos de Dominio'!$B$30</f>
        <v>Tipo Estado</v>
      </c>
      <c r="I26" s="316" t="s">
        <v>1197</v>
      </c>
      <c r="J26" s="243" t="s">
        <v>1198</v>
      </c>
      <c r="K26" s="776" t="s">
        <v>1199</v>
      </c>
      <c r="L26" s="776"/>
      <c r="M26" s="776"/>
      <c r="N26" s="776"/>
      <c r="O26" s="317" t="s">
        <v>142</v>
      </c>
      <c r="P26" s="317" t="s">
        <v>142</v>
      </c>
      <c r="Q26" s="317" t="s">
        <v>142</v>
      </c>
      <c r="R26" s="317" t="s">
        <v>142</v>
      </c>
    </row>
    <row r="27" spans="1:18" ht="57.95">
      <c r="A27" s="744" t="s">
        <v>139</v>
      </c>
      <c r="B27" s="960"/>
      <c r="C27" s="777" t="s">
        <v>1200</v>
      </c>
      <c r="D27" s="777"/>
      <c r="E27" s="777"/>
      <c r="F27" s="777"/>
      <c r="G27" s="777" t="s">
        <v>1189</v>
      </c>
      <c r="H27" s="766" t="str">
        <f>'Objetos de Dominio'!$B$30</f>
        <v>Tipo Estado</v>
      </c>
      <c r="I27" s="778" t="s">
        <v>1201</v>
      </c>
      <c r="J27" s="776" t="s">
        <v>142</v>
      </c>
      <c r="K27" s="776" t="s">
        <v>142</v>
      </c>
      <c r="L27" s="776"/>
      <c r="M27" s="776"/>
      <c r="N27" s="776"/>
      <c r="O27" s="315">
        <v>4</v>
      </c>
      <c r="P27" s="317" t="s">
        <v>1202</v>
      </c>
      <c r="Q27" s="317" t="s">
        <v>138</v>
      </c>
      <c r="R27" s="317" t="s">
        <v>136</v>
      </c>
    </row>
    <row r="28" spans="1:18" ht="29.1">
      <c r="A28" s="744"/>
      <c r="B28" s="960"/>
      <c r="C28" s="777"/>
      <c r="D28" s="777"/>
      <c r="E28" s="777"/>
      <c r="F28" s="777"/>
      <c r="G28" s="777"/>
      <c r="H28" s="766"/>
      <c r="I28" s="778"/>
      <c r="J28" s="776"/>
      <c r="K28" s="776"/>
      <c r="L28" s="776"/>
      <c r="M28" s="776"/>
      <c r="N28" s="776"/>
      <c r="O28" s="315">
        <v>5</v>
      </c>
      <c r="P28" s="317" t="s">
        <v>1203</v>
      </c>
      <c r="Q28" s="317" t="s">
        <v>1204</v>
      </c>
      <c r="R28" s="317" t="s">
        <v>136</v>
      </c>
    </row>
    <row r="29" spans="1:18" ht="28.5" customHeight="1">
      <c r="A29" s="744"/>
      <c r="B29" s="960"/>
      <c r="C29" s="777"/>
      <c r="D29" s="777"/>
      <c r="E29" s="777"/>
      <c r="F29" s="777"/>
      <c r="G29" s="777"/>
      <c r="H29" s="766"/>
      <c r="I29" s="778"/>
      <c r="J29" s="776"/>
      <c r="K29" s="776"/>
      <c r="L29" s="776"/>
      <c r="M29" s="776"/>
      <c r="N29" s="776"/>
      <c r="O29" s="315">
        <v>6</v>
      </c>
      <c r="P29" s="317" t="s">
        <v>1205</v>
      </c>
      <c r="Q29" s="317" t="s">
        <v>1206</v>
      </c>
      <c r="R29" s="317" t="s">
        <v>136</v>
      </c>
    </row>
    <row r="30" spans="1:18" s="12" customFormat="1" ht="30.75" customHeight="1">
      <c r="A30" s="744" t="s">
        <v>196</v>
      </c>
      <c r="B30" s="745"/>
      <c r="C30" s="777" t="s">
        <v>1207</v>
      </c>
      <c r="D30" s="777"/>
      <c r="E30" s="777"/>
      <c r="F30" s="777"/>
      <c r="G30" s="315"/>
      <c r="H30" s="243"/>
      <c r="I30" s="316"/>
      <c r="J30" s="243" t="s">
        <v>18</v>
      </c>
      <c r="K30" s="776" t="s">
        <v>1208</v>
      </c>
      <c r="L30" s="776"/>
      <c r="M30" s="776"/>
      <c r="N30" s="776"/>
      <c r="O30" s="317" t="s">
        <v>142</v>
      </c>
      <c r="P30" s="317" t="s">
        <v>142</v>
      </c>
      <c r="Q30" s="317" t="s">
        <v>142</v>
      </c>
      <c r="R30" s="318" t="s">
        <v>142</v>
      </c>
    </row>
  </sheetData>
  <mergeCells count="34">
    <mergeCell ref="A30:B30"/>
    <mergeCell ref="C30:F30"/>
    <mergeCell ref="K30:N30"/>
    <mergeCell ref="A26:B26"/>
    <mergeCell ref="C26:F26"/>
    <mergeCell ref="K26:N26"/>
    <mergeCell ref="A27:B29"/>
    <mergeCell ref="C27:F29"/>
    <mergeCell ref="G27:G29"/>
    <mergeCell ref="H27:H29"/>
    <mergeCell ref="I27:I29"/>
    <mergeCell ref="J27:J29"/>
    <mergeCell ref="K27:N29"/>
    <mergeCell ref="Q21:R21"/>
    <mergeCell ref="K22:N22"/>
    <mergeCell ref="A23:B25"/>
    <mergeCell ref="C23:F25"/>
    <mergeCell ref="G23:G25"/>
    <mergeCell ref="H23:H25"/>
    <mergeCell ref="I23:I25"/>
    <mergeCell ref="J23:J25"/>
    <mergeCell ref="K23:N25"/>
    <mergeCell ref="A21:B22"/>
    <mergeCell ref="C21:F22"/>
    <mergeCell ref="G21:I21"/>
    <mergeCell ref="J21:N21"/>
    <mergeCell ref="O21:P21"/>
    <mergeCell ref="A18:A19"/>
    <mergeCell ref="B18:B19"/>
    <mergeCell ref="B2:P2"/>
    <mergeCell ref="B3:P3"/>
    <mergeCell ref="A14:C14"/>
    <mergeCell ref="A16:A17"/>
    <mergeCell ref="B16:B17"/>
  </mergeCells>
  <hyperlinks>
    <hyperlink ref="A1" location="'Objetos de Dominio'!A1" display="&lt;- Volver al inicio" xr:uid="{1E18A73E-5FD0-42DF-AB58-7B7CCDAE0C0D}"/>
    <hyperlink ref="A4" location="'Reporte Mensaje - M'!B1" display="Datos simulados" xr:uid="{0B807A8C-C8C1-4E26-BDF4-44EDDFCE6CBB}"/>
    <hyperlink ref="B9" location="'Participante grupo - E'!A1" display="Participante" xr:uid="{9C00716C-26F7-476F-A7A4-C893228E7D0D}"/>
    <hyperlink ref="B12" location="'Estado Reporte - E'!A1" display="Estado Reporte" xr:uid="{6B7B5F31-335B-4926-B2B3-179689328D31}"/>
    <hyperlink ref="B10" location="'Causa Reporte - E'!A1" display="Causa Reporte" xr:uid="{704AE026-28E3-42E3-A151-32ABA51564A6}"/>
    <hyperlink ref="B7" location="'Mensaje - E'!A1" display="Mensaje" xr:uid="{0367DB69-ED51-45A0-B560-3BFADF83F982}"/>
    <hyperlink ref="Q5" location="'Reporte Mensaje - E'!A24" display="=A24" xr:uid="{FFD5A0F2-CEBD-49CC-A4B9-068754F4272F}"/>
    <hyperlink ref="R5" location="'Reporte Mensaje - E'!A27" display="=A27" xr:uid="{26255859-F303-46E7-A709-FB3AF76D5426}"/>
    <hyperlink ref="S5" location="'Reporte Mensaje - E'!A28" display="=A28" xr:uid="{DA2C9B10-D396-487E-9825-482D8A2A20B1}"/>
    <hyperlink ref="H23" location="'Escritor - E'!A1" display="='Objetos de Dominio'!$B$2" xr:uid="{9D88DA19-C281-492D-B429-7E339DBFF479}"/>
    <hyperlink ref="H23:H25" location="'Objetos de Dominio'!B31" display="='Objetos de Dominio'!$B$25" xr:uid="{492B329A-434C-4A66-9AAF-B462BBF6643F}"/>
    <hyperlink ref="H27" location="'Escritor - E'!A1" display="='Objetos de Dominio'!$B$2" xr:uid="{CE270EAE-3E2B-4DB4-9408-0D01C17611A5}"/>
    <hyperlink ref="H27:H29" location="'Objetos de Dominio'!B31" display="='Objetos de Dominio'!$B$25" xr:uid="{BFAE83B4-774E-4119-931D-EFDBF0A06D32}"/>
    <hyperlink ref="H26" location="'objetos de dominio'!B2" display="='Objetos de Dominio'!$B$2" xr:uid="{FD9EB884-A3B7-4AF1-8D25-5E018F400189}"/>
    <hyperlink ref="H26" location="'Objetos de Dominio'!B31" display="='Objetos de Dominio'!$B$25" xr:uid="{BD141EEC-23FF-4791-B1D5-BD39F93973E9}"/>
    <hyperlink ref="J26" location="'Reporte Mensaje - E'!A1" display="Reporte Mensaje[]_x000a_" xr:uid="{6F392BB1-336C-4E0C-9F86-FAFE2D8C2541}"/>
    <hyperlink ref="C16" location="'Participante - E'!A1" display="Autor" xr:uid="{CE45D1B4-E695-4FC9-8C57-1CCB6FF9313D}"/>
    <hyperlink ref="C17" location="'Reporte Comentario - E'!A8" display="Fecha Hora" xr:uid="{19D226BC-A3E4-4C42-853F-DCB6CD66D510}"/>
    <hyperlink ref="C19" location="'Comentario - E'!A1" display="=$A$7" xr:uid="{8726F3C0-7B9C-4BA0-9A37-CE2DBA641AB5}"/>
    <hyperlink ref="C18" location="'Participante - E'!A1" display="Autor" xr:uid="{1DA22AB1-A7EF-4FDF-BF09-215CCC41B5F6}"/>
    <hyperlink ref="B11" location="'Respuestareportemensaje - e'!A1" display="Respuesta Reporte Mensaje" xr:uid="{CD35D189-40AA-4D30-9969-627AF2CA751A}"/>
    <hyperlink ref="J30" location="'estados - E'!A1" display="Estado" xr:uid="{14169700-A983-4BE8-A360-E7AE02AFEFC7}"/>
    <hyperlink ref="T5" location="'Reporte Mensaje - E'!A30" display="=A30" xr:uid="{542348CD-F8CF-48D1-8F44-E9641DCE4A7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63456-AB79-4FAD-A602-D18BE6D5BC77}">
  <sheetPr>
    <tabColor rgb="FFD9E1F2"/>
  </sheetPr>
  <dimension ref="A1:U26"/>
  <sheetViews>
    <sheetView workbookViewId="0"/>
  </sheetViews>
  <sheetFormatPr defaultColWidth="9.140625" defaultRowHeight="14.45"/>
  <cols>
    <col min="1" max="1" width="20.7109375" style="12" customWidth="1"/>
    <col min="2" max="2" width="25.5703125" style="12" customWidth="1"/>
    <col min="3" max="3" width="14.28515625" style="6" bestFit="1" customWidth="1"/>
    <col min="4" max="4" width="14.5703125" style="12" bestFit="1" customWidth="1"/>
    <col min="5" max="5" width="8.140625" style="12" bestFit="1" customWidth="1"/>
    <col min="6" max="6" width="11" style="12" bestFit="1" customWidth="1"/>
    <col min="7" max="7" width="17.85546875" style="12" customWidth="1"/>
    <col min="8" max="8" width="40.42578125" style="12" bestFit="1" customWidth="1"/>
    <col min="9" max="9" width="49.42578125" style="12" customWidth="1"/>
    <col min="10" max="10" width="45.140625" style="12" customWidth="1"/>
    <col min="11" max="11" width="14.42578125" style="12" bestFit="1" customWidth="1"/>
    <col min="12" max="12" width="10.42578125" style="12" bestFit="1" customWidth="1"/>
    <col min="13" max="13" width="11.5703125" style="12" bestFit="1" customWidth="1"/>
    <col min="14" max="14" width="10.85546875" style="12" customWidth="1"/>
    <col min="15" max="15" width="17.85546875" style="12" customWidth="1"/>
    <col min="16" max="16" width="49.42578125" style="12" customWidth="1"/>
    <col min="17" max="17" width="56.85546875" style="12" customWidth="1"/>
    <col min="18" max="18" width="50.140625" style="12" customWidth="1"/>
    <col min="19" max="19" width="40.42578125" style="12" bestFit="1" customWidth="1"/>
    <col min="20" max="20" width="35" style="12" bestFit="1" customWidth="1"/>
    <col min="21" max="21" width="49.85546875" style="12" bestFit="1" customWidth="1"/>
    <col min="22" max="16384" width="9.140625" style="12"/>
  </cols>
  <sheetData>
    <row r="1" spans="1:21">
      <c r="A1" s="22" t="s">
        <v>72</v>
      </c>
      <c r="B1" s="20"/>
      <c r="C1" s="20"/>
      <c r="D1" s="20"/>
      <c r="E1" s="9"/>
      <c r="F1" s="20"/>
      <c r="G1" s="20"/>
      <c r="H1" s="20"/>
      <c r="I1" s="20"/>
      <c r="J1" s="9"/>
      <c r="K1" s="9"/>
      <c r="L1" s="9"/>
      <c r="M1" s="9"/>
      <c r="N1" s="9"/>
      <c r="O1" s="9"/>
      <c r="P1" s="9"/>
      <c r="Q1" s="9"/>
      <c r="R1" s="9"/>
    </row>
    <row r="2" spans="1:21">
      <c r="A2" s="234" t="s">
        <v>79</v>
      </c>
      <c r="B2" s="738" t="str">
        <f>'Objetos de Dominio'!$B$13</f>
        <v>Historial Chat Grupo</v>
      </c>
      <c r="C2" s="739"/>
      <c r="D2" s="739"/>
      <c r="E2" s="739"/>
      <c r="F2" s="739"/>
      <c r="G2" s="739"/>
      <c r="H2" s="739"/>
      <c r="I2" s="739"/>
      <c r="J2" s="739"/>
      <c r="K2" s="739"/>
      <c r="L2" s="739"/>
      <c r="M2" s="739"/>
      <c r="N2" s="739"/>
      <c r="O2" s="739"/>
      <c r="P2" s="740"/>
      <c r="Q2" s="9"/>
      <c r="R2" s="9"/>
    </row>
    <row r="3" spans="1:21" ht="15" customHeight="1">
      <c r="A3" s="235" t="s">
        <v>80</v>
      </c>
      <c r="B3" s="741" t="str">
        <f>'Objetos de Dominio'!$E$13</f>
        <v>Objeto de dominio principalmente asociado a la funcionalidad del chat en un grupo, encargado de almacenar allí todos los mensajes pertenecientes a dicho chat, con su respectiva información</v>
      </c>
      <c r="C3" s="742"/>
      <c r="D3" s="742"/>
      <c r="E3" s="742"/>
      <c r="F3" s="742"/>
      <c r="G3" s="742"/>
      <c r="H3" s="742"/>
      <c r="I3" s="742"/>
      <c r="J3" s="742"/>
      <c r="K3" s="742"/>
      <c r="L3" s="742"/>
      <c r="M3" s="742"/>
      <c r="N3" s="742"/>
      <c r="O3" s="742"/>
      <c r="P3" s="743"/>
      <c r="Q3" s="9"/>
      <c r="R3" s="9"/>
    </row>
    <row r="4" spans="1:21" ht="15" customHeight="1">
      <c r="A4" s="236" t="s">
        <v>81</v>
      </c>
      <c r="B4" s="55"/>
      <c r="C4" s="55"/>
      <c r="D4" s="55"/>
      <c r="E4" s="55"/>
      <c r="F4" s="55"/>
      <c r="G4" s="55"/>
      <c r="H4" s="55"/>
      <c r="I4" s="55"/>
      <c r="J4" s="55"/>
      <c r="K4" s="55"/>
      <c r="L4" s="55"/>
      <c r="M4" s="55"/>
      <c r="N4" s="55"/>
      <c r="O4" s="55"/>
      <c r="P4" s="55"/>
      <c r="Q4" s="9"/>
      <c r="R4" s="9"/>
    </row>
    <row r="5" spans="1:21">
      <c r="A5" s="237" t="s">
        <v>82</v>
      </c>
      <c r="B5" s="232" t="s">
        <v>83</v>
      </c>
      <c r="C5" s="232" t="s">
        <v>84</v>
      </c>
      <c r="D5" s="232" t="s">
        <v>85</v>
      </c>
      <c r="E5" s="232" t="s">
        <v>86</v>
      </c>
      <c r="F5" s="232" t="s">
        <v>87</v>
      </c>
      <c r="G5" s="232" t="s">
        <v>88</v>
      </c>
      <c r="H5" s="232" t="s">
        <v>89</v>
      </c>
      <c r="I5" s="232" t="s">
        <v>90</v>
      </c>
      <c r="J5" s="232" t="s">
        <v>91</v>
      </c>
      <c r="K5" s="232" t="s">
        <v>92</v>
      </c>
      <c r="L5" s="232" t="s">
        <v>93</v>
      </c>
      <c r="M5" s="232" t="s">
        <v>94</v>
      </c>
      <c r="N5" s="232" t="s">
        <v>95</v>
      </c>
      <c r="O5" s="232" t="s">
        <v>96</v>
      </c>
      <c r="P5" s="232" t="s">
        <v>4</v>
      </c>
      <c r="Q5" s="261" t="str">
        <f>A16</f>
        <v>Conceder Permisos</v>
      </c>
      <c r="R5" s="261" t="str">
        <f>A19</f>
        <v xml:space="preserve">Cambiar estado </v>
      </c>
      <c r="S5" s="261" t="str">
        <f>A22</f>
        <v>Consultar</v>
      </c>
      <c r="T5" s="261" t="str">
        <f>A23</f>
        <v xml:space="preserve">Eliminar </v>
      </c>
      <c r="U5" s="262" t="str">
        <f>A26</f>
        <v>ObtenerEstadoReal</v>
      </c>
    </row>
    <row r="6" spans="1:21" ht="26.1">
      <c r="A6" s="107" t="s">
        <v>74</v>
      </c>
      <c r="B6" s="69" t="s">
        <v>97</v>
      </c>
      <c r="C6" s="71">
        <v>36</v>
      </c>
      <c r="D6" s="71">
        <v>36</v>
      </c>
      <c r="E6" s="71"/>
      <c r="F6" s="71"/>
      <c r="G6" s="71"/>
      <c r="H6" s="69" t="s">
        <v>98</v>
      </c>
      <c r="I6" s="69"/>
      <c r="J6" s="68" t="s">
        <v>166</v>
      </c>
      <c r="K6" s="69" t="s">
        <v>100</v>
      </c>
      <c r="L6" s="69" t="s">
        <v>101</v>
      </c>
      <c r="M6" s="69" t="s">
        <v>100</v>
      </c>
      <c r="N6" s="69" t="s">
        <v>101</v>
      </c>
      <c r="O6" s="69" t="s">
        <v>100</v>
      </c>
      <c r="P6" s="67" t="s">
        <v>167</v>
      </c>
      <c r="Q6" s="229" t="s">
        <v>103</v>
      </c>
      <c r="R6" s="229" t="s">
        <v>103</v>
      </c>
      <c r="S6" s="229" t="s">
        <v>104</v>
      </c>
      <c r="T6" s="269" t="s">
        <v>103</v>
      </c>
      <c r="U6" s="75" t="s">
        <v>105</v>
      </c>
    </row>
    <row r="7" spans="1:21" ht="29.1">
      <c r="A7" s="74" t="s">
        <v>106</v>
      </c>
      <c r="B7" s="151" t="s">
        <v>44</v>
      </c>
      <c r="C7" s="58"/>
      <c r="D7" s="58"/>
      <c r="E7" s="58"/>
      <c r="F7" s="58"/>
      <c r="G7" s="58"/>
      <c r="H7" s="58"/>
      <c r="I7" s="58"/>
      <c r="J7" s="477"/>
      <c r="K7" s="58" t="s">
        <v>101</v>
      </c>
      <c r="L7" s="58" t="s">
        <v>101</v>
      </c>
      <c r="M7" s="58" t="s">
        <v>100</v>
      </c>
      <c r="N7" s="58" t="s">
        <v>101</v>
      </c>
      <c r="O7" s="58" t="s">
        <v>101</v>
      </c>
      <c r="P7" s="67" t="s">
        <v>168</v>
      </c>
      <c r="Q7" s="229" t="s">
        <v>103</v>
      </c>
      <c r="R7" s="229" t="s">
        <v>105</v>
      </c>
      <c r="S7" s="229" t="s">
        <v>108</v>
      </c>
      <c r="T7" s="270" t="s">
        <v>105</v>
      </c>
      <c r="U7" s="75" t="s">
        <v>105</v>
      </c>
    </row>
    <row r="8" spans="1:21">
      <c r="A8" s="131" t="s">
        <v>109</v>
      </c>
      <c r="B8" s="152" t="s">
        <v>18</v>
      </c>
      <c r="C8" s="132"/>
      <c r="D8" s="132"/>
      <c r="E8" s="132"/>
      <c r="F8" s="132"/>
      <c r="G8" s="132"/>
      <c r="H8" s="132"/>
      <c r="I8" s="132"/>
      <c r="J8" s="238"/>
      <c r="K8" s="132" t="s">
        <v>101</v>
      </c>
      <c r="L8" s="132" t="s">
        <v>101</v>
      </c>
      <c r="M8" s="132" t="s">
        <v>100</v>
      </c>
      <c r="N8" s="132" t="s">
        <v>101</v>
      </c>
      <c r="O8" s="132" t="s">
        <v>101</v>
      </c>
      <c r="P8" s="226" t="s">
        <v>110</v>
      </c>
      <c r="Q8" s="271" t="s">
        <v>103</v>
      </c>
      <c r="R8" s="271" t="s">
        <v>103</v>
      </c>
      <c r="S8" s="271" t="s">
        <v>111</v>
      </c>
      <c r="T8" s="272" t="s">
        <v>105</v>
      </c>
      <c r="U8" s="110" t="s">
        <v>105</v>
      </c>
    </row>
    <row r="9" spans="1:21">
      <c r="A9" s="55"/>
      <c r="B9" s="55"/>
      <c r="C9" s="55"/>
      <c r="D9" s="55"/>
      <c r="E9" s="55"/>
      <c r="F9" s="55"/>
      <c r="G9" s="55"/>
      <c r="H9" s="55"/>
      <c r="I9" s="55"/>
      <c r="J9" s="55"/>
      <c r="K9" s="55"/>
      <c r="L9" s="55"/>
      <c r="M9" s="55"/>
      <c r="N9" s="55"/>
      <c r="O9" s="55"/>
      <c r="P9" s="55"/>
      <c r="Q9" s="9"/>
      <c r="R9" s="9"/>
      <c r="S9" s="479"/>
      <c r="T9" s="479"/>
      <c r="U9" s="480"/>
    </row>
    <row r="10" spans="1:21">
      <c r="A10" s="749" t="s">
        <v>112</v>
      </c>
      <c r="B10" s="750"/>
      <c r="C10" s="751"/>
      <c r="D10" s="55"/>
      <c r="E10" s="55"/>
      <c r="F10" s="55"/>
      <c r="G10" s="55"/>
      <c r="H10" s="55"/>
      <c r="I10" s="55"/>
      <c r="J10" s="55"/>
      <c r="K10" s="55"/>
      <c r="L10" s="55"/>
      <c r="M10" s="55"/>
      <c r="N10" s="55"/>
      <c r="O10" s="55"/>
      <c r="P10" s="55"/>
      <c r="Q10" s="9"/>
      <c r="R10" s="9"/>
    </row>
    <row r="11" spans="1:21">
      <c r="A11" s="239" t="s">
        <v>113</v>
      </c>
      <c r="B11" s="56" t="s">
        <v>4</v>
      </c>
      <c r="C11" s="240" t="s">
        <v>114</v>
      </c>
      <c r="D11" s="55"/>
      <c r="E11" s="55"/>
      <c r="F11" s="55"/>
      <c r="G11" s="55"/>
      <c r="H11" s="55"/>
      <c r="I11" s="55"/>
      <c r="J11" s="55"/>
      <c r="K11" s="55"/>
      <c r="L11" s="55"/>
      <c r="M11" s="55"/>
      <c r="N11" s="55"/>
      <c r="O11" s="55"/>
      <c r="P11" s="55"/>
      <c r="Q11" s="9"/>
      <c r="R11" s="9"/>
    </row>
    <row r="12" spans="1:21" ht="117.75" customHeight="1">
      <c r="A12" s="241" t="s">
        <v>115</v>
      </c>
      <c r="B12" s="57" t="s">
        <v>169</v>
      </c>
      <c r="C12" s="242" t="s">
        <v>44</v>
      </c>
      <c r="D12" s="55"/>
      <c r="E12" s="55"/>
      <c r="F12" s="55"/>
      <c r="G12" s="55"/>
      <c r="H12" s="55"/>
      <c r="I12" s="55"/>
      <c r="J12" s="55"/>
      <c r="K12" s="55"/>
      <c r="L12" s="55"/>
      <c r="M12" s="55"/>
      <c r="N12" s="55"/>
      <c r="O12" s="55"/>
      <c r="P12" s="55"/>
      <c r="Q12" s="9"/>
      <c r="R12" s="9"/>
    </row>
    <row r="13" spans="1:21">
      <c r="A13" s="9"/>
      <c r="B13" s="9"/>
      <c r="C13" s="14"/>
      <c r="D13" s="9"/>
      <c r="E13" s="9"/>
      <c r="F13" s="9"/>
      <c r="G13" s="9"/>
      <c r="H13" s="9"/>
      <c r="I13" s="9"/>
      <c r="J13" s="9"/>
      <c r="K13" s="9"/>
      <c r="L13" s="9"/>
      <c r="M13" s="9"/>
      <c r="N13" s="9"/>
      <c r="O13" s="9"/>
      <c r="P13" s="9"/>
      <c r="Q13" s="9"/>
      <c r="R13" s="9"/>
    </row>
    <row r="14" spans="1:21" ht="15" customHeight="1">
      <c r="A14" s="752" t="s">
        <v>117</v>
      </c>
      <c r="B14" s="753"/>
      <c r="C14" s="753" t="s">
        <v>4</v>
      </c>
      <c r="D14" s="753"/>
      <c r="E14" s="753"/>
      <c r="F14" s="753"/>
      <c r="G14" s="753" t="s">
        <v>118</v>
      </c>
      <c r="H14" s="753"/>
      <c r="I14" s="753"/>
      <c r="J14" s="753" t="s">
        <v>119</v>
      </c>
      <c r="K14" s="753"/>
      <c r="L14" s="753"/>
      <c r="M14" s="753"/>
      <c r="N14" s="753"/>
      <c r="O14" s="753" t="s">
        <v>120</v>
      </c>
      <c r="P14" s="753"/>
      <c r="Q14" s="753" t="s">
        <v>121</v>
      </c>
      <c r="R14" s="764"/>
    </row>
    <row r="15" spans="1:21">
      <c r="A15" s="754"/>
      <c r="B15" s="755"/>
      <c r="C15" s="755"/>
      <c r="D15" s="755"/>
      <c r="E15" s="755"/>
      <c r="F15" s="755"/>
      <c r="G15" s="231" t="s">
        <v>122</v>
      </c>
      <c r="H15" s="231" t="s">
        <v>123</v>
      </c>
      <c r="I15" s="231" t="s">
        <v>4</v>
      </c>
      <c r="J15" s="231" t="s">
        <v>83</v>
      </c>
      <c r="K15" s="755" t="s">
        <v>4</v>
      </c>
      <c r="L15" s="755"/>
      <c r="M15" s="755"/>
      <c r="N15" s="755"/>
      <c r="O15" s="231" t="s">
        <v>124</v>
      </c>
      <c r="P15" s="231" t="s">
        <v>4</v>
      </c>
      <c r="Q15" s="231" t="s">
        <v>125</v>
      </c>
      <c r="R15" s="245" t="s">
        <v>126</v>
      </c>
    </row>
    <row r="16" spans="1:21" ht="31.5" customHeight="1">
      <c r="A16" s="765" t="s">
        <v>127</v>
      </c>
      <c r="B16" s="746"/>
      <c r="C16" s="746" t="s">
        <v>128</v>
      </c>
      <c r="D16" s="746"/>
      <c r="E16" s="746"/>
      <c r="F16" s="746"/>
      <c r="G16" s="746" t="s">
        <v>170</v>
      </c>
      <c r="H16" s="747" t="str">
        <f>'Objetos de Dominio'!$B$3</f>
        <v>Administrador Organización</v>
      </c>
      <c r="I16" s="748" t="s">
        <v>171</v>
      </c>
      <c r="J16" s="746"/>
      <c r="K16" s="746"/>
      <c r="L16" s="746"/>
      <c r="M16" s="746"/>
      <c r="N16" s="746"/>
      <c r="O16" s="227">
        <v>1</v>
      </c>
      <c r="P16" s="229" t="s">
        <v>172</v>
      </c>
      <c r="Q16" s="229" t="s">
        <v>173</v>
      </c>
      <c r="R16" s="246" t="s">
        <v>133</v>
      </c>
    </row>
    <row r="17" spans="1:18" ht="29.1">
      <c r="A17" s="765"/>
      <c r="B17" s="746"/>
      <c r="C17" s="746"/>
      <c r="D17" s="746"/>
      <c r="E17" s="746"/>
      <c r="F17" s="746"/>
      <c r="G17" s="746"/>
      <c r="H17" s="747"/>
      <c r="I17" s="748"/>
      <c r="J17" s="746"/>
      <c r="K17" s="746"/>
      <c r="L17" s="746"/>
      <c r="M17" s="746"/>
      <c r="N17" s="746"/>
      <c r="O17" s="227">
        <v>2</v>
      </c>
      <c r="P17" s="229" t="s">
        <v>174</v>
      </c>
      <c r="Q17" s="229" t="s">
        <v>175</v>
      </c>
      <c r="R17" s="246" t="s">
        <v>136</v>
      </c>
    </row>
    <row r="18" spans="1:18" ht="43.5">
      <c r="A18" s="765"/>
      <c r="B18" s="746"/>
      <c r="C18" s="746"/>
      <c r="D18" s="746"/>
      <c r="E18" s="746"/>
      <c r="F18" s="746"/>
      <c r="G18" s="746"/>
      <c r="H18" s="747"/>
      <c r="I18" s="748"/>
      <c r="J18" s="746"/>
      <c r="K18" s="746"/>
      <c r="L18" s="746"/>
      <c r="M18" s="746"/>
      <c r="N18" s="746"/>
      <c r="O18" s="227">
        <v>3</v>
      </c>
      <c r="P18" s="229" t="s">
        <v>176</v>
      </c>
      <c r="Q18" s="229" t="s">
        <v>138</v>
      </c>
      <c r="R18" s="246" t="s">
        <v>136</v>
      </c>
    </row>
    <row r="19" spans="1:18" ht="57.95">
      <c r="A19" s="744" t="s">
        <v>139</v>
      </c>
      <c r="B19" s="745"/>
      <c r="C19" s="746" t="s">
        <v>177</v>
      </c>
      <c r="D19" s="746"/>
      <c r="E19" s="746"/>
      <c r="F19" s="746"/>
      <c r="G19" s="746" t="s">
        <v>170</v>
      </c>
      <c r="H19" s="747" t="str">
        <f>'Objetos de Dominio'!$B$3</f>
        <v>Administrador Organización</v>
      </c>
      <c r="I19" s="748" t="s">
        <v>178</v>
      </c>
      <c r="J19" s="757" t="s">
        <v>142</v>
      </c>
      <c r="K19" s="757" t="s">
        <v>142</v>
      </c>
      <c r="L19" s="757"/>
      <c r="M19" s="757"/>
      <c r="N19" s="757"/>
      <c r="O19" s="227">
        <v>4</v>
      </c>
      <c r="P19" s="229" t="s">
        <v>179</v>
      </c>
      <c r="Q19" s="229" t="s">
        <v>138</v>
      </c>
      <c r="R19" s="246" t="s">
        <v>136</v>
      </c>
    </row>
    <row r="20" spans="1:18" ht="29.1">
      <c r="A20" s="744"/>
      <c r="B20" s="745"/>
      <c r="C20" s="746"/>
      <c r="D20" s="746"/>
      <c r="E20" s="746"/>
      <c r="F20" s="746"/>
      <c r="G20" s="746"/>
      <c r="H20" s="747"/>
      <c r="I20" s="748"/>
      <c r="J20" s="757"/>
      <c r="K20" s="757"/>
      <c r="L20" s="757"/>
      <c r="M20" s="757"/>
      <c r="N20" s="757"/>
      <c r="O20" s="227">
        <v>5</v>
      </c>
      <c r="P20" s="229" t="s">
        <v>180</v>
      </c>
      <c r="Q20" s="229" t="s">
        <v>181</v>
      </c>
      <c r="R20" s="246" t="s">
        <v>136</v>
      </c>
    </row>
    <row r="21" spans="1:18" ht="43.5">
      <c r="A21" s="744"/>
      <c r="B21" s="745"/>
      <c r="C21" s="746"/>
      <c r="D21" s="746"/>
      <c r="E21" s="746"/>
      <c r="F21" s="746"/>
      <c r="G21" s="746"/>
      <c r="H21" s="747"/>
      <c r="I21" s="748"/>
      <c r="J21" s="757"/>
      <c r="K21" s="757"/>
      <c r="L21" s="757"/>
      <c r="M21" s="757"/>
      <c r="N21" s="757"/>
      <c r="O21" s="227">
        <v>6</v>
      </c>
      <c r="P21" s="229" t="s">
        <v>182</v>
      </c>
      <c r="Q21" s="229" t="s">
        <v>183</v>
      </c>
      <c r="R21" s="246" t="s">
        <v>136</v>
      </c>
    </row>
    <row r="22" spans="1:18" ht="43.5">
      <c r="A22" s="744" t="s">
        <v>148</v>
      </c>
      <c r="B22" s="745"/>
      <c r="C22" s="746" t="s">
        <v>184</v>
      </c>
      <c r="D22" s="746"/>
      <c r="E22" s="746"/>
      <c r="F22" s="746"/>
      <c r="G22" s="227" t="s">
        <v>185</v>
      </c>
      <c r="H22" s="243" t="str">
        <f>'Objetos de Dominio'!$B$3</f>
        <v>Administrador Organización</v>
      </c>
      <c r="I22" s="228" t="s">
        <v>186</v>
      </c>
      <c r="J22" s="243" t="s">
        <v>187</v>
      </c>
      <c r="K22" s="757" t="s">
        <v>188</v>
      </c>
      <c r="L22" s="757"/>
      <c r="M22" s="757"/>
      <c r="N22" s="757"/>
      <c r="O22" s="229" t="s">
        <v>142</v>
      </c>
      <c r="P22" s="229" t="s">
        <v>142</v>
      </c>
      <c r="Q22" s="229" t="s">
        <v>142</v>
      </c>
      <c r="R22" s="246" t="s">
        <v>142</v>
      </c>
    </row>
    <row r="23" spans="1:18" ht="43.5">
      <c r="A23" s="744" t="s">
        <v>154</v>
      </c>
      <c r="B23" s="745"/>
      <c r="C23" s="745" t="s">
        <v>189</v>
      </c>
      <c r="D23" s="745"/>
      <c r="E23" s="745"/>
      <c r="F23" s="745"/>
      <c r="G23" s="745" t="s">
        <v>190</v>
      </c>
      <c r="H23" s="745" t="s">
        <v>97</v>
      </c>
      <c r="I23" s="763" t="s">
        <v>191</v>
      </c>
      <c r="J23" s="745"/>
      <c r="K23" s="745"/>
      <c r="L23" s="745"/>
      <c r="M23" s="745"/>
      <c r="N23" s="745"/>
      <c r="O23" s="230">
        <v>7</v>
      </c>
      <c r="P23" s="244" t="s">
        <v>192</v>
      </c>
      <c r="Q23" s="244" t="s">
        <v>138</v>
      </c>
      <c r="R23" s="246" t="s">
        <v>136</v>
      </c>
    </row>
    <row r="24" spans="1:18" ht="29.1">
      <c r="A24" s="744"/>
      <c r="B24" s="745"/>
      <c r="C24" s="745"/>
      <c r="D24" s="745"/>
      <c r="E24" s="745"/>
      <c r="F24" s="745"/>
      <c r="G24" s="745"/>
      <c r="H24" s="762"/>
      <c r="I24" s="763"/>
      <c r="J24" s="745"/>
      <c r="K24" s="745"/>
      <c r="L24" s="745"/>
      <c r="M24" s="745"/>
      <c r="N24" s="745"/>
      <c r="O24" s="230">
        <v>8</v>
      </c>
      <c r="P24" s="244" t="s">
        <v>180</v>
      </c>
      <c r="Q24" s="244" t="s">
        <v>193</v>
      </c>
      <c r="R24" s="246" t="s">
        <v>136</v>
      </c>
    </row>
    <row r="25" spans="1:18" ht="43.5" customHeight="1">
      <c r="A25" s="744"/>
      <c r="B25" s="745"/>
      <c r="C25" s="745"/>
      <c r="D25" s="745"/>
      <c r="E25" s="745"/>
      <c r="F25" s="745"/>
      <c r="G25" s="745"/>
      <c r="H25" s="762"/>
      <c r="I25" s="763"/>
      <c r="J25" s="745"/>
      <c r="K25" s="745"/>
      <c r="L25" s="745"/>
      <c r="M25" s="745"/>
      <c r="N25" s="745"/>
      <c r="O25" s="230">
        <v>9</v>
      </c>
      <c r="P25" s="244" t="s">
        <v>194</v>
      </c>
      <c r="Q25" s="244" t="s">
        <v>195</v>
      </c>
      <c r="R25" s="246" t="s">
        <v>136</v>
      </c>
    </row>
    <row r="26" spans="1:18" ht="45" customHeight="1">
      <c r="A26" s="744" t="s">
        <v>196</v>
      </c>
      <c r="B26" s="745"/>
      <c r="C26" s="746" t="s">
        <v>197</v>
      </c>
      <c r="D26" s="746"/>
      <c r="E26" s="746"/>
      <c r="F26" s="746"/>
      <c r="G26" s="227"/>
      <c r="H26" s="243"/>
      <c r="I26" s="228"/>
      <c r="J26" s="243" t="s">
        <v>18</v>
      </c>
      <c r="K26" s="757" t="s">
        <v>198</v>
      </c>
      <c r="L26" s="757"/>
      <c r="M26" s="757"/>
      <c r="N26" s="757"/>
      <c r="O26" s="229" t="s">
        <v>142</v>
      </c>
      <c r="P26" s="229" t="s">
        <v>142</v>
      </c>
      <c r="Q26" s="229" t="s">
        <v>142</v>
      </c>
      <c r="R26" s="246" t="s">
        <v>142</v>
      </c>
    </row>
  </sheetData>
  <mergeCells count="37">
    <mergeCell ref="A26:B26"/>
    <mergeCell ref="C26:F26"/>
    <mergeCell ref="K26:N26"/>
    <mergeCell ref="J19:J21"/>
    <mergeCell ref="K19:N21"/>
    <mergeCell ref="A19:B21"/>
    <mergeCell ref="C19:F21"/>
    <mergeCell ref="G19:G21"/>
    <mergeCell ref="H19:H21"/>
    <mergeCell ref="I19:I21"/>
    <mergeCell ref="A22:B22"/>
    <mergeCell ref="C22:F22"/>
    <mergeCell ref="K22:N22"/>
    <mergeCell ref="A23:B25"/>
    <mergeCell ref="C23:F25"/>
    <mergeCell ref="G23:G25"/>
    <mergeCell ref="H23:H25"/>
    <mergeCell ref="I23:I25"/>
    <mergeCell ref="J23:J25"/>
    <mergeCell ref="K23:N25"/>
    <mergeCell ref="Q14:R14"/>
    <mergeCell ref="K15:N15"/>
    <mergeCell ref="J16:J18"/>
    <mergeCell ref="K16:N18"/>
    <mergeCell ref="A16:B18"/>
    <mergeCell ref="C16:F18"/>
    <mergeCell ref="G16:G18"/>
    <mergeCell ref="H16:H18"/>
    <mergeCell ref="I16:I18"/>
    <mergeCell ref="B2:P2"/>
    <mergeCell ref="B3:P3"/>
    <mergeCell ref="A10:C10"/>
    <mergeCell ref="A14:B15"/>
    <mergeCell ref="C14:F15"/>
    <mergeCell ref="G14:I14"/>
    <mergeCell ref="J14:N14"/>
    <mergeCell ref="O14:P14"/>
  </mergeCells>
  <hyperlinks>
    <hyperlink ref="S5" location="'Administrador Organización - E'!A22" display="=A22" xr:uid="{5921340F-636B-40DF-92F4-64F87CA9688C}"/>
    <hyperlink ref="T5" location="'Administrador Organización - E'!A23" display="=A23" xr:uid="{CACC9018-7483-47C4-97A5-5B4C134FBF67}"/>
    <hyperlink ref="U5" location="'Administrador Organización - E'!A26" display="=A26" xr:uid="{12FF50F7-0EE5-4638-A975-2DB8D718AF25}"/>
    <hyperlink ref="A1" location="'Objetos de Dominio'!A1" display="&lt;- Volver al inicio" xr:uid="{688374AA-68FB-4595-B8E5-DBB3EBDC3EE4}"/>
    <hyperlink ref="A4" location="'Administrador Estructura - M'!B1" display="Datos simulados" xr:uid="{3C473FEF-F406-469F-9C91-52E7424A4A63}"/>
    <hyperlink ref="B7" location="'Persona - E'!A1" display="Persona" xr:uid="{618CAEAB-4DF3-427E-B79C-191AB23CB7B4}"/>
    <hyperlink ref="B8" location="'estados - E'!A1" display="Estado" xr:uid="{E42F262C-4124-4574-939E-65D27A0705A8}"/>
    <hyperlink ref="H22" location="'Objetos de Dominio'!B3" display="='Objetos de Dominio'!$B$3" xr:uid="{730670FE-8305-492B-90C7-D735E5F8E14D}"/>
    <hyperlink ref="H22:H24" location="'Escritor - E'!A1" display="='Objetos de Dominio'!$B$2" xr:uid="{6A24FC78-67DC-4B5C-BFBB-B34F4540BA2F}"/>
    <hyperlink ref="C12" location="'persona - E'!A1" display="Información Personal" xr:uid="{FAD42E6B-88A3-4031-981F-D95EA89B9E9B}"/>
    <hyperlink ref="J22" location="'Objetos de Dominio'!B3" display="Administrador Organizacion[]_x000a__x000a_" xr:uid="{65D57693-5C6A-4427-B8DD-93BD540DE6F3}"/>
    <hyperlink ref="Q5" location="'Administrador Organización - E'!A16" display="=A16" xr:uid="{2FA956E4-A14A-483A-98C1-FAFA8A83881B}"/>
    <hyperlink ref="R5" location="'Administrador organización - E'!A19" display="=A19" xr:uid="{CF3D3623-9410-40C0-B827-B7D627C79E37}"/>
    <hyperlink ref="J26" location="'Administrador Estructura - E'!A1" display="Administrador Estructura[]_x000a__x000a_" xr:uid="{3E08F6C9-E60A-461A-A8D9-704AE1FFD0AA}"/>
    <hyperlink ref="H16:H18" location="'Objetos de dominio'!B3" display="='Objetos de Dominio'!$B$19" xr:uid="{E78D334C-84C2-4F0D-8349-C283097E9EED}"/>
    <hyperlink ref="H19:H21" location="'Objetos de dominio'!B3" display="='Objetos de Dominio'!$B$19" xr:uid="{BC6CFB1F-7755-488F-AF6F-31BBCAE604B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6E86E-227D-4768-A0B7-01126557DBDB}">
  <sheetPr>
    <tabColor rgb="FFD9E1F2"/>
  </sheetPr>
  <dimension ref="A1:H5"/>
  <sheetViews>
    <sheetView workbookViewId="0">
      <selection activeCell="H12" sqref="H12"/>
    </sheetView>
  </sheetViews>
  <sheetFormatPr defaultColWidth="9.140625" defaultRowHeight="14.45"/>
  <cols>
    <col min="1" max="1" width="15.7109375" style="7" customWidth="1"/>
    <col min="2" max="2" width="39.42578125" style="7" bestFit="1" customWidth="1"/>
    <col min="3" max="3" width="17.42578125" style="7" bestFit="1" customWidth="1"/>
    <col min="4" max="4" width="57.28515625" style="7" customWidth="1"/>
    <col min="5" max="5" width="10.85546875" style="7" bestFit="1" customWidth="1"/>
    <col min="6" max="6" width="12.28515625" style="7" bestFit="1" customWidth="1"/>
    <col min="7" max="7" width="35.42578125" style="7" bestFit="1" customWidth="1"/>
    <col min="8" max="8" width="46.28515625" style="7" customWidth="1"/>
    <col min="9" max="16384" width="9.140625" style="7"/>
  </cols>
  <sheetData>
    <row r="1" spans="1:8">
      <c r="A1" s="163" t="s">
        <v>72</v>
      </c>
      <c r="B1" s="954" t="s">
        <v>199</v>
      </c>
      <c r="C1" s="954"/>
    </row>
    <row r="2" spans="1:8">
      <c r="A2" s="263" t="s">
        <v>74</v>
      </c>
      <c r="B2" s="90" t="s">
        <v>46</v>
      </c>
      <c r="C2" s="90" t="s">
        <v>1141</v>
      </c>
      <c r="D2" s="90" t="s">
        <v>347</v>
      </c>
      <c r="E2" s="264" t="s">
        <v>1142</v>
      </c>
      <c r="F2" s="264" t="s">
        <v>18</v>
      </c>
      <c r="G2" s="265" t="s">
        <v>165</v>
      </c>
      <c r="H2" s="474"/>
    </row>
    <row r="3" spans="1:8" s="14" customFormat="1" ht="15" customHeight="1">
      <c r="A3" s="691">
        <v>1</v>
      </c>
      <c r="B3" s="158" t="str">
        <f>'Publicación - M'!$H$3</f>
        <v>Semilleros uco Ingeniería sistemas 2023 - 1</v>
      </c>
      <c r="C3" s="266">
        <f ca="1">TODAY()</f>
        <v>45503</v>
      </c>
      <c r="D3" s="189" t="str">
        <f>'Participante Grupo - M'!$F$3</f>
        <v>Valentina.Llanos3233 Matemáticas Especiales 2023-1 Grupo1</v>
      </c>
      <c r="E3" s="158" t="s">
        <v>275</v>
      </c>
      <c r="F3" s="158" t="str">
        <f>'Estados - M'!E44</f>
        <v>Pendiente</v>
      </c>
      <c r="G3" s="114" t="str">
        <f ca="1" xml:space="preserve"> CONCATENATE("RP ",TEXT(C3, "yyyy-mm-dd")," - ",TEXT(C3, "hh-mm-ss")," - ",E3)</f>
        <v>RP 2024-07-30 - 00-00-00 - Fake News</v>
      </c>
    </row>
    <row r="4" spans="1:8" ht="15" customHeight="1">
      <c r="A4" s="693">
        <v>2</v>
      </c>
      <c r="B4" s="161" t="str">
        <f>'Publicación - M'!$H$6</f>
        <v>Signos en una ecuacion  - 4</v>
      </c>
      <c r="C4" s="267">
        <v>44974.625</v>
      </c>
      <c r="D4" s="191" t="str">
        <f>'Participante Grupo - M'!$F$10</f>
        <v>Elkin.Narvaéz2222 Diseno Orientado a Objetos 2023-1 Grupo1</v>
      </c>
      <c r="E4" s="161" t="s">
        <v>274</v>
      </c>
      <c r="F4" s="161" t="str">
        <f>'Estados - M'!E45</f>
        <v>Penalizado</v>
      </c>
      <c r="G4" s="126" t="str">
        <f xml:space="preserve"> CONCATENATE("RP ",TEXT(C4, "yyyy-mm-dd")," - ",TEXT(C4, "hh-mm-ss")," - ",E4)</f>
        <v>RP 2023-02-17 - 15-00-00 - Terrorismo</v>
      </c>
      <c r="H4" s="14"/>
    </row>
    <row r="5" spans="1:8">
      <c r="D5" s="694"/>
    </row>
  </sheetData>
  <mergeCells count="1">
    <mergeCell ref="B1:C1"/>
  </mergeCells>
  <hyperlinks>
    <hyperlink ref="B4" location="'Publicación - M'!A6" display="='Publicación - M'!$I$6" xr:uid="{57A62BC2-B93E-486D-9FF1-0C4BD46DCAD2}"/>
    <hyperlink ref="A1" location="'Objetos de Dominio'!A1" display="&lt;- Volver al inicio" xr:uid="{39FA20E1-2B41-4037-B659-A9D082686078}"/>
    <hyperlink ref="B3" location="'Publicación - M'!A3" display="Publicación" xr:uid="{C294FA10-D4A9-4167-980D-FA6BDA410FEF}"/>
    <hyperlink ref="E3" location="'Causa Reporte - M'!A8" display="Fake News" xr:uid="{3AE9033B-800A-42BD-8280-73687BFADD48}"/>
    <hyperlink ref="E4" location="'Causa Reporte - M'!A7" display="Terrorismo" xr:uid="{FF8F29BF-D919-4C48-A384-752D05B993EF}"/>
    <hyperlink ref="B1" location="Causa Reporte - E!A4" display="Modelo enriquecido" xr:uid="{A718D1C7-8880-4529-BC3F-419433036620}"/>
    <hyperlink ref="B1:C1" location="'Reporte Publicación - E'!A4" display="Modelo enriquecido" xr:uid="{FF514D78-0A89-4F97-A73A-2B36C10E320C}"/>
    <hyperlink ref="D3" location="'Participante grupo - M'!A3" display="='Participante Grupo - M'!$F$3" xr:uid="{F172326B-745F-4390-907D-5877678E40B1}"/>
    <hyperlink ref="D4" location="'Participante grupo - M'!A10" display="='Participante Grupo - M'!$F$10" xr:uid="{FF288671-C99C-492A-AF8A-C7904A11A3FF}"/>
    <hyperlink ref="F3" location="'Estados - M'!A44" display="Pendiente" xr:uid="{32BBB5FA-06AC-4B07-87B4-ECE58E34954C}"/>
    <hyperlink ref="F4" location="'Estados - M'!A45" display="Penalizado" xr:uid="{915CAE2C-2888-44D7-AC38-2543A35F92FE}"/>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B442D-4585-44D3-8A0F-17C6ED09B785}">
  <sheetPr>
    <tabColor rgb="FFD9E1F2"/>
  </sheetPr>
  <dimension ref="A1:T30"/>
  <sheetViews>
    <sheetView topLeftCell="R1" workbookViewId="0">
      <selection activeCell="H23" sqref="H23:H25"/>
    </sheetView>
  </sheetViews>
  <sheetFormatPr defaultColWidth="9.140625" defaultRowHeight="14.45"/>
  <cols>
    <col min="1" max="1" width="20.7109375" style="9" customWidth="1"/>
    <col min="2" max="2" width="26.140625" style="9" customWidth="1"/>
    <col min="3" max="6" width="15.7109375" style="9" customWidth="1"/>
    <col min="7" max="7" width="30.28515625" style="9" customWidth="1"/>
    <col min="8" max="8" width="43.42578125" style="9" customWidth="1"/>
    <col min="9" max="9" width="47.7109375" style="9" customWidth="1"/>
    <col min="10" max="10" width="37.140625" style="9" customWidth="1"/>
    <col min="11" max="15" width="10.7109375" style="9" customWidth="1"/>
    <col min="16" max="16" width="43.5703125" style="9" customWidth="1"/>
    <col min="17" max="20" width="50.140625" style="9" customWidth="1"/>
    <col min="21" max="16384" width="9.140625" style="9"/>
  </cols>
  <sheetData>
    <row r="1" spans="1:20">
      <c r="A1" s="22" t="s">
        <v>72</v>
      </c>
    </row>
    <row r="2" spans="1:20" s="14" customFormat="1">
      <c r="A2" s="148" t="s">
        <v>79</v>
      </c>
      <c r="B2" s="955" t="str">
        <f>'Objetos de Dominio'!$B$27</f>
        <v>Respuesta Reporte Publicación</v>
      </c>
      <c r="C2" s="781"/>
      <c r="D2" s="781"/>
      <c r="E2" s="781"/>
      <c r="F2" s="781"/>
      <c r="G2" s="781"/>
      <c r="H2" s="781"/>
      <c r="I2" s="781"/>
      <c r="J2" s="781"/>
      <c r="K2" s="781"/>
      <c r="L2" s="781"/>
      <c r="M2" s="781"/>
      <c r="N2" s="781"/>
      <c r="O2" s="781"/>
      <c r="P2" s="782"/>
    </row>
    <row r="3" spans="1:20">
      <c r="A3" s="149" t="s">
        <v>80</v>
      </c>
      <c r="B3" s="993" t="str">
        <f>'Objetos de Dominio'!$E$27</f>
        <v>Objeto de dominio que representa la respuesta que efectuó el administrador frente a un Reporte Publicación.</v>
      </c>
      <c r="C3" s="742"/>
      <c r="D3" s="742"/>
      <c r="E3" s="742"/>
      <c r="F3" s="742"/>
      <c r="G3" s="742"/>
      <c r="H3" s="742"/>
      <c r="I3" s="742"/>
      <c r="J3" s="742"/>
      <c r="K3" s="742"/>
      <c r="L3" s="742"/>
      <c r="M3" s="742"/>
      <c r="N3" s="742"/>
      <c r="O3" s="742"/>
      <c r="P3" s="743"/>
    </row>
    <row r="4" spans="1:20">
      <c r="A4" s="8" t="s">
        <v>81</v>
      </c>
      <c r="B4" s="10"/>
      <c r="C4" s="10"/>
      <c r="D4" s="10"/>
      <c r="E4" s="10"/>
      <c r="F4" s="10"/>
      <c r="G4" s="10"/>
      <c r="H4" s="10"/>
      <c r="I4" s="10"/>
      <c r="J4" s="10"/>
      <c r="K4" s="10"/>
      <c r="L4" s="10"/>
      <c r="M4" s="10"/>
      <c r="N4" s="10"/>
      <c r="O4" s="10"/>
      <c r="P4" s="10"/>
    </row>
    <row r="5" spans="1:20" s="12" customFormat="1" ht="26.1">
      <c r="A5" s="258" t="s">
        <v>82</v>
      </c>
      <c r="B5" s="259" t="s">
        <v>83</v>
      </c>
      <c r="C5" s="259" t="s">
        <v>84</v>
      </c>
      <c r="D5" s="259" t="s">
        <v>85</v>
      </c>
      <c r="E5" s="259" t="s">
        <v>86</v>
      </c>
      <c r="F5" s="259" t="s">
        <v>87</v>
      </c>
      <c r="G5" s="259" t="s">
        <v>88</v>
      </c>
      <c r="H5" s="259" t="s">
        <v>89</v>
      </c>
      <c r="I5" s="259" t="s">
        <v>90</v>
      </c>
      <c r="J5" s="259" t="s">
        <v>91</v>
      </c>
      <c r="K5" s="259" t="s">
        <v>92</v>
      </c>
      <c r="L5" s="259" t="s">
        <v>93</v>
      </c>
      <c r="M5" s="259" t="s">
        <v>94</v>
      </c>
      <c r="N5" s="259" t="s">
        <v>95</v>
      </c>
      <c r="O5" s="259" t="s">
        <v>96</v>
      </c>
      <c r="P5" s="259" t="s">
        <v>4</v>
      </c>
      <c r="Q5" s="459" t="str">
        <f>A23</f>
        <v>Reportar</v>
      </c>
      <c r="R5" s="459" t="str">
        <f>A26</f>
        <v>Abrir</v>
      </c>
      <c r="S5" s="460" t="str">
        <f>A27</f>
        <v>Cambiar estado</v>
      </c>
      <c r="T5" s="450" t="str">
        <f>A30</f>
        <v>ObtenerEstadoReal</v>
      </c>
    </row>
    <row r="6" spans="1:20" s="12" customFormat="1" ht="33" customHeight="1">
      <c r="A6" s="123" t="s">
        <v>74</v>
      </c>
      <c r="B6" s="70" t="s">
        <v>97</v>
      </c>
      <c r="C6" s="124">
        <v>36</v>
      </c>
      <c r="D6" s="124">
        <v>36</v>
      </c>
      <c r="E6" s="124"/>
      <c r="F6" s="124"/>
      <c r="G6" s="124"/>
      <c r="H6" s="70" t="s">
        <v>98</v>
      </c>
      <c r="I6" s="70"/>
      <c r="J6" s="68" t="s">
        <v>448</v>
      </c>
      <c r="K6" s="70" t="s">
        <v>100</v>
      </c>
      <c r="L6" s="70" t="s">
        <v>101</v>
      </c>
      <c r="M6" s="70" t="s">
        <v>100</v>
      </c>
      <c r="N6" s="70" t="s">
        <v>101</v>
      </c>
      <c r="O6" s="70" t="s">
        <v>100</v>
      </c>
      <c r="P6" s="67" t="s">
        <v>1209</v>
      </c>
      <c r="Q6" s="244" t="s">
        <v>103</v>
      </c>
      <c r="R6" s="244" t="s">
        <v>927</v>
      </c>
      <c r="S6" s="451" t="s">
        <v>103</v>
      </c>
      <c r="T6" s="451" t="s">
        <v>105</v>
      </c>
    </row>
    <row r="7" spans="1:20" s="12" customFormat="1" ht="26.1">
      <c r="A7" s="123" t="s">
        <v>46</v>
      </c>
      <c r="B7" s="224" t="s">
        <v>46</v>
      </c>
      <c r="C7" s="124"/>
      <c r="D7" s="124"/>
      <c r="E7" s="124"/>
      <c r="F7" s="124"/>
      <c r="G7" s="124"/>
      <c r="H7" s="70"/>
      <c r="I7" s="70"/>
      <c r="J7" s="68"/>
      <c r="K7" s="67" t="s">
        <v>101</v>
      </c>
      <c r="L7" s="67" t="s">
        <v>101</v>
      </c>
      <c r="M7" s="67" t="s">
        <v>100</v>
      </c>
      <c r="N7" s="67" t="s">
        <v>101</v>
      </c>
      <c r="O7" s="67" t="s">
        <v>101</v>
      </c>
      <c r="P7" s="67" t="s">
        <v>1210</v>
      </c>
      <c r="Q7" s="244" t="s">
        <v>103</v>
      </c>
      <c r="R7" s="244" t="s">
        <v>927</v>
      </c>
      <c r="S7" s="451" t="s">
        <v>105</v>
      </c>
      <c r="T7" s="451" t="s">
        <v>105</v>
      </c>
    </row>
    <row r="8" spans="1:20" s="12" customFormat="1" ht="26.1">
      <c r="A8" s="123" t="s">
        <v>1141</v>
      </c>
      <c r="B8" s="70" t="s">
        <v>215</v>
      </c>
      <c r="C8" s="124"/>
      <c r="D8" s="124"/>
      <c r="E8" s="124"/>
      <c r="F8" s="124"/>
      <c r="G8" s="124"/>
      <c r="H8" s="70" t="s">
        <v>338</v>
      </c>
      <c r="I8" s="70" t="s">
        <v>1211</v>
      </c>
      <c r="J8" s="68" t="s">
        <v>280</v>
      </c>
      <c r="K8" s="70" t="s">
        <v>340</v>
      </c>
      <c r="L8" s="70" t="s">
        <v>101</v>
      </c>
      <c r="M8" s="70" t="s">
        <v>100</v>
      </c>
      <c r="N8" s="70" t="s">
        <v>101</v>
      </c>
      <c r="O8" s="70" t="s">
        <v>101</v>
      </c>
      <c r="P8" s="70" t="s">
        <v>1212</v>
      </c>
      <c r="Q8" s="244" t="s">
        <v>103</v>
      </c>
      <c r="R8" s="244" t="s">
        <v>991</v>
      </c>
      <c r="S8" s="451" t="s">
        <v>105</v>
      </c>
      <c r="T8" s="451" t="s">
        <v>105</v>
      </c>
    </row>
    <row r="9" spans="1:20" s="12" customFormat="1" ht="33" customHeight="1">
      <c r="A9" s="123" t="s">
        <v>347</v>
      </c>
      <c r="B9" s="224" t="s">
        <v>42</v>
      </c>
      <c r="C9" s="124"/>
      <c r="D9" s="124"/>
      <c r="E9" s="124"/>
      <c r="F9" s="124"/>
      <c r="G9" s="124"/>
      <c r="H9" s="70"/>
      <c r="I9" s="70"/>
      <c r="J9" s="68"/>
      <c r="K9" s="67" t="s">
        <v>101</v>
      </c>
      <c r="L9" s="67" t="s">
        <v>101</v>
      </c>
      <c r="M9" s="67" t="s">
        <v>100</v>
      </c>
      <c r="N9" s="67" t="s">
        <v>101</v>
      </c>
      <c r="O9" s="67" t="s">
        <v>101</v>
      </c>
      <c r="P9" s="70" t="s">
        <v>1213</v>
      </c>
      <c r="Q9" s="244" t="s">
        <v>103</v>
      </c>
      <c r="R9" s="244" t="s">
        <v>927</v>
      </c>
      <c r="S9" s="451" t="s">
        <v>105</v>
      </c>
      <c r="T9" s="451" t="s">
        <v>105</v>
      </c>
    </row>
    <row r="10" spans="1:20" s="12" customFormat="1" ht="26.1">
      <c r="A10" s="123" t="s">
        <v>1142</v>
      </c>
      <c r="B10" s="224" t="s">
        <v>12</v>
      </c>
      <c r="C10" s="124"/>
      <c r="D10" s="124"/>
      <c r="E10" s="124"/>
      <c r="F10" s="124"/>
      <c r="G10" s="124"/>
      <c r="H10" s="70"/>
      <c r="I10" s="70"/>
      <c r="J10" s="68"/>
      <c r="K10" s="67" t="s">
        <v>101</v>
      </c>
      <c r="L10" s="67" t="s">
        <v>101</v>
      </c>
      <c r="M10" s="67" t="s">
        <v>100</v>
      </c>
      <c r="N10" s="67" t="s">
        <v>101</v>
      </c>
      <c r="O10" s="67" t="s">
        <v>101</v>
      </c>
      <c r="P10" s="70" t="s">
        <v>1147</v>
      </c>
      <c r="Q10" s="244" t="s">
        <v>121</v>
      </c>
      <c r="R10" s="244" t="s">
        <v>991</v>
      </c>
      <c r="S10" s="451" t="s">
        <v>105</v>
      </c>
      <c r="T10" s="451" t="s">
        <v>105</v>
      </c>
    </row>
    <row r="11" spans="1:20" s="12" customFormat="1" ht="55.5" customHeight="1">
      <c r="A11" s="123" t="s">
        <v>1148</v>
      </c>
      <c r="B11" s="224" t="s">
        <v>1214</v>
      </c>
      <c r="C11" s="124"/>
      <c r="D11" s="124"/>
      <c r="E11" s="124"/>
      <c r="F11" s="124"/>
      <c r="G11" s="124"/>
      <c r="H11" s="70"/>
      <c r="I11" s="67"/>
      <c r="J11" s="68"/>
      <c r="K11" s="70" t="s">
        <v>101</v>
      </c>
      <c r="L11" s="70" t="s">
        <v>101</v>
      </c>
      <c r="M11" s="70" t="s">
        <v>100</v>
      </c>
      <c r="N11" s="70" t="s">
        <v>101</v>
      </c>
      <c r="O11" s="70" t="s">
        <v>101</v>
      </c>
      <c r="P11" s="67" t="s">
        <v>1215</v>
      </c>
      <c r="Q11" s="244" t="s">
        <v>105</v>
      </c>
      <c r="R11" s="244" t="s">
        <v>218</v>
      </c>
      <c r="S11" s="451" t="s">
        <v>105</v>
      </c>
      <c r="T11" s="451" t="s">
        <v>105</v>
      </c>
    </row>
    <row r="12" spans="1:20" s="12" customFormat="1" ht="32.25" customHeight="1">
      <c r="A12" s="260" t="s">
        <v>18</v>
      </c>
      <c r="B12" s="225" t="s">
        <v>1185</v>
      </c>
      <c r="C12" s="314"/>
      <c r="D12" s="314"/>
      <c r="E12" s="314"/>
      <c r="F12" s="314"/>
      <c r="G12" s="314"/>
      <c r="H12" s="115"/>
      <c r="I12" s="115" t="s">
        <v>1150</v>
      </c>
      <c r="J12" s="116"/>
      <c r="K12" s="226" t="s">
        <v>101</v>
      </c>
      <c r="L12" s="226" t="s">
        <v>101</v>
      </c>
      <c r="M12" s="226" t="s">
        <v>100</v>
      </c>
      <c r="N12" s="226" t="s">
        <v>101</v>
      </c>
      <c r="O12" s="226" t="s">
        <v>101</v>
      </c>
      <c r="P12" s="226" t="s">
        <v>1151</v>
      </c>
      <c r="Q12" s="248" t="s">
        <v>103</v>
      </c>
      <c r="R12" s="248" t="s">
        <v>927</v>
      </c>
      <c r="S12" s="452" t="s">
        <v>891</v>
      </c>
      <c r="T12" s="451" t="s">
        <v>105</v>
      </c>
    </row>
    <row r="13" spans="1:20">
      <c r="A13" s="10"/>
      <c r="B13" s="10"/>
      <c r="C13" s="10"/>
      <c r="D13" s="10"/>
      <c r="E13" s="10"/>
      <c r="F13" s="10"/>
      <c r="G13" s="10"/>
      <c r="H13" s="10"/>
      <c r="I13" s="10"/>
      <c r="J13" s="10"/>
      <c r="K13" s="10"/>
      <c r="L13" s="10"/>
      <c r="M13" s="10"/>
      <c r="N13" s="10"/>
      <c r="O13" s="10"/>
      <c r="P13" s="10"/>
    </row>
    <row r="14" spans="1:20">
      <c r="A14" s="994" t="s">
        <v>112</v>
      </c>
      <c r="B14" s="995"/>
      <c r="C14" s="996"/>
      <c r="D14" s="10"/>
      <c r="E14" s="10"/>
      <c r="F14" s="10"/>
      <c r="G14" s="10"/>
      <c r="H14" s="10"/>
      <c r="I14" s="10"/>
      <c r="J14" s="10"/>
      <c r="K14" s="10"/>
      <c r="L14" s="10"/>
      <c r="M14" s="10"/>
      <c r="N14" s="10"/>
      <c r="O14" s="10"/>
      <c r="P14" s="10"/>
    </row>
    <row r="15" spans="1:20">
      <c r="A15" s="273" t="s">
        <v>113</v>
      </c>
      <c r="B15" s="49" t="s">
        <v>4</v>
      </c>
      <c r="C15" s="274" t="s">
        <v>114</v>
      </c>
      <c r="D15" s="10"/>
      <c r="E15" s="10"/>
      <c r="F15" s="10"/>
      <c r="G15" s="10"/>
      <c r="H15" s="10"/>
      <c r="I15" s="10"/>
      <c r="J15" s="10"/>
      <c r="K15" s="10"/>
      <c r="L15" s="10"/>
      <c r="M15" s="10"/>
      <c r="N15" s="10"/>
      <c r="O15" s="10"/>
      <c r="P15" s="10"/>
    </row>
    <row r="16" spans="1:20" ht="40.5" customHeight="1">
      <c r="A16" s="988" t="s">
        <v>1152</v>
      </c>
      <c r="B16" s="989" t="s">
        <v>1153</v>
      </c>
      <c r="C16" s="46" t="s">
        <v>347</v>
      </c>
      <c r="D16" s="10"/>
      <c r="F16" s="10"/>
      <c r="G16" s="10"/>
      <c r="H16" s="10"/>
      <c r="I16" s="10"/>
      <c r="J16" s="10"/>
      <c r="K16" s="10"/>
      <c r="L16" s="10"/>
      <c r="M16" s="10"/>
      <c r="N16" s="10"/>
      <c r="O16" s="10"/>
      <c r="P16" s="10"/>
    </row>
    <row r="17" spans="1:18">
      <c r="A17" s="988"/>
      <c r="B17" s="989"/>
      <c r="C17" s="47" t="s">
        <v>1141</v>
      </c>
    </row>
    <row r="18" spans="1:18" ht="26.25" customHeight="1">
      <c r="A18" s="988" t="s">
        <v>1154</v>
      </c>
      <c r="B18" s="989" t="s">
        <v>1216</v>
      </c>
      <c r="C18" s="46" t="s">
        <v>347</v>
      </c>
    </row>
    <row r="19" spans="1:18" ht="28.5" customHeight="1">
      <c r="A19" s="988"/>
      <c r="B19" s="989"/>
      <c r="C19" s="47" t="str">
        <f>$A$7</f>
        <v>Publicación</v>
      </c>
    </row>
    <row r="21" spans="1:18">
      <c r="A21" s="752" t="s">
        <v>117</v>
      </c>
      <c r="B21" s="753"/>
      <c r="C21" s="753" t="s">
        <v>4</v>
      </c>
      <c r="D21" s="753"/>
      <c r="E21" s="753"/>
      <c r="F21" s="753"/>
      <c r="G21" s="753" t="s">
        <v>118</v>
      </c>
      <c r="H21" s="753"/>
      <c r="I21" s="753"/>
      <c r="J21" s="753" t="s">
        <v>119</v>
      </c>
      <c r="K21" s="753"/>
      <c r="L21" s="753"/>
      <c r="M21" s="753"/>
      <c r="N21" s="753"/>
      <c r="O21" s="753" t="s">
        <v>120</v>
      </c>
      <c r="P21" s="753"/>
      <c r="Q21" s="753" t="s">
        <v>121</v>
      </c>
      <c r="R21" s="764"/>
    </row>
    <row r="22" spans="1:18">
      <c r="A22" s="754"/>
      <c r="B22" s="755"/>
      <c r="C22" s="755"/>
      <c r="D22" s="755"/>
      <c r="E22" s="755"/>
      <c r="F22" s="755"/>
      <c r="G22" s="231" t="s">
        <v>122</v>
      </c>
      <c r="H22" s="231" t="s">
        <v>123</v>
      </c>
      <c r="I22" s="231" t="s">
        <v>4</v>
      </c>
      <c r="J22" s="231" t="s">
        <v>83</v>
      </c>
      <c r="K22" s="755" t="s">
        <v>4</v>
      </c>
      <c r="L22" s="755"/>
      <c r="M22" s="755"/>
      <c r="N22" s="755"/>
      <c r="O22" s="231" t="s">
        <v>124</v>
      </c>
      <c r="P22" s="231" t="s">
        <v>4</v>
      </c>
      <c r="Q22" s="231" t="s">
        <v>125</v>
      </c>
      <c r="R22" s="245" t="s">
        <v>126</v>
      </c>
    </row>
    <row r="23" spans="1:18" ht="30" customHeight="1">
      <c r="A23" s="765" t="s">
        <v>1156</v>
      </c>
      <c r="B23" s="746"/>
      <c r="C23" s="746" t="s">
        <v>1217</v>
      </c>
      <c r="D23" s="746"/>
      <c r="E23" s="746"/>
      <c r="F23" s="746"/>
      <c r="G23" s="746" t="s">
        <v>1218</v>
      </c>
      <c r="H23" s="766" t="s">
        <v>1219</v>
      </c>
      <c r="I23" s="748" t="s">
        <v>1220</v>
      </c>
      <c r="J23" s="746"/>
      <c r="K23" s="746"/>
      <c r="L23" s="746"/>
      <c r="M23" s="746"/>
      <c r="N23" s="746"/>
      <c r="O23" s="227">
        <v>1</v>
      </c>
      <c r="P23" s="229" t="s">
        <v>1221</v>
      </c>
      <c r="Q23" s="229" t="s">
        <v>1222</v>
      </c>
      <c r="R23" s="246" t="s">
        <v>230</v>
      </c>
    </row>
    <row r="24" spans="1:18" ht="29.1">
      <c r="A24" s="765"/>
      <c r="B24" s="746"/>
      <c r="C24" s="746"/>
      <c r="D24" s="746"/>
      <c r="E24" s="746"/>
      <c r="F24" s="746"/>
      <c r="G24" s="746"/>
      <c r="H24" s="747"/>
      <c r="I24" s="748"/>
      <c r="J24" s="746"/>
      <c r="K24" s="746"/>
      <c r="L24" s="746"/>
      <c r="M24" s="746"/>
      <c r="N24" s="746"/>
      <c r="O24" s="227">
        <v>2</v>
      </c>
      <c r="P24" s="229" t="s">
        <v>1223</v>
      </c>
      <c r="Q24" s="229" t="s">
        <v>1224</v>
      </c>
      <c r="R24" s="246" t="s">
        <v>233</v>
      </c>
    </row>
    <row r="25" spans="1:18" ht="45" customHeight="1">
      <c r="A25" s="765"/>
      <c r="B25" s="746"/>
      <c r="C25" s="746"/>
      <c r="D25" s="746"/>
      <c r="E25" s="746"/>
      <c r="F25" s="746"/>
      <c r="G25" s="746"/>
      <c r="H25" s="747"/>
      <c r="I25" s="748"/>
      <c r="J25" s="746"/>
      <c r="K25" s="746"/>
      <c r="L25" s="746"/>
      <c r="M25" s="746"/>
      <c r="N25" s="746"/>
      <c r="O25" s="227">
        <v>3</v>
      </c>
      <c r="P25" s="229" t="s">
        <v>1225</v>
      </c>
      <c r="Q25" s="229" t="s">
        <v>138</v>
      </c>
      <c r="R25" s="246" t="s">
        <v>233</v>
      </c>
    </row>
    <row r="26" spans="1:18" ht="45.75" customHeight="1">
      <c r="A26" s="1000" t="s">
        <v>261</v>
      </c>
      <c r="B26" s="890"/>
      <c r="C26" s="1001" t="s">
        <v>1226</v>
      </c>
      <c r="D26" s="1001"/>
      <c r="E26" s="1001"/>
      <c r="F26" s="1001"/>
      <c r="G26" s="602" t="s">
        <v>1218</v>
      </c>
      <c r="H26" s="243" t="s">
        <v>1219</v>
      </c>
      <c r="I26" s="603" t="s">
        <v>1227</v>
      </c>
      <c r="J26" s="243" t="s">
        <v>1228</v>
      </c>
      <c r="K26" s="757" t="s">
        <v>1229</v>
      </c>
      <c r="L26" s="757"/>
      <c r="M26" s="757"/>
      <c r="N26" s="757"/>
      <c r="O26" s="229" t="s">
        <v>142</v>
      </c>
      <c r="P26" s="229" t="s">
        <v>142</v>
      </c>
      <c r="Q26" s="229" t="s">
        <v>142</v>
      </c>
      <c r="R26" s="246" t="s">
        <v>142</v>
      </c>
    </row>
    <row r="27" spans="1:18" ht="57.95">
      <c r="A27" s="745" t="s">
        <v>520</v>
      </c>
      <c r="B27" s="745"/>
      <c r="C27" s="1002" t="s">
        <v>1230</v>
      </c>
      <c r="D27" s="746"/>
      <c r="E27" s="746"/>
      <c r="F27" s="1003"/>
      <c r="G27" s="746" t="s">
        <v>1218</v>
      </c>
      <c r="H27" s="1004" t="s">
        <v>1219</v>
      </c>
      <c r="I27" s="748" t="s">
        <v>1231</v>
      </c>
      <c r="J27" s="999" t="s">
        <v>142</v>
      </c>
      <c r="K27" s="757" t="s">
        <v>142</v>
      </c>
      <c r="L27" s="757"/>
      <c r="M27" s="757"/>
      <c r="N27" s="757"/>
      <c r="O27" s="227">
        <v>4</v>
      </c>
      <c r="P27" s="229" t="s">
        <v>1232</v>
      </c>
      <c r="Q27" s="229" t="s">
        <v>138</v>
      </c>
      <c r="R27" s="246" t="s">
        <v>136</v>
      </c>
    </row>
    <row r="28" spans="1:18" ht="30" customHeight="1">
      <c r="A28" s="745"/>
      <c r="B28" s="745"/>
      <c r="C28" s="1002"/>
      <c r="D28" s="746"/>
      <c r="E28" s="746"/>
      <c r="F28" s="1003"/>
      <c r="G28" s="746"/>
      <c r="H28" s="1005"/>
      <c r="I28" s="748"/>
      <c r="J28" s="999"/>
      <c r="K28" s="757"/>
      <c r="L28" s="757"/>
      <c r="M28" s="757"/>
      <c r="N28" s="757"/>
      <c r="O28" s="227">
        <v>5</v>
      </c>
      <c r="P28" s="229" t="s">
        <v>1233</v>
      </c>
      <c r="Q28" s="229" t="s">
        <v>1234</v>
      </c>
      <c r="R28" s="246" t="s">
        <v>136</v>
      </c>
    </row>
    <row r="29" spans="1:18" ht="45" customHeight="1">
      <c r="A29" s="745"/>
      <c r="B29" s="745"/>
      <c r="C29" s="1002"/>
      <c r="D29" s="746"/>
      <c r="E29" s="746"/>
      <c r="F29" s="1003"/>
      <c r="G29" s="746"/>
      <c r="H29" s="1005"/>
      <c r="I29" s="748"/>
      <c r="J29" s="999"/>
      <c r="K29" s="757"/>
      <c r="L29" s="757"/>
      <c r="M29" s="757"/>
      <c r="N29" s="757"/>
      <c r="O29" s="227">
        <v>6</v>
      </c>
      <c r="P29" s="229" t="s">
        <v>1235</v>
      </c>
      <c r="Q29" s="229" t="s">
        <v>1236</v>
      </c>
      <c r="R29" s="246" t="s">
        <v>136</v>
      </c>
    </row>
    <row r="30" spans="1:18" s="12" customFormat="1" ht="45" customHeight="1">
      <c r="A30" s="997" t="s">
        <v>196</v>
      </c>
      <c r="B30" s="892"/>
      <c r="C30" s="998" t="s">
        <v>1237</v>
      </c>
      <c r="D30" s="998"/>
      <c r="E30" s="998"/>
      <c r="F30" s="998"/>
      <c r="G30" s="600"/>
      <c r="H30" s="327"/>
      <c r="I30" s="601"/>
      <c r="J30" s="327" t="s">
        <v>18</v>
      </c>
      <c r="K30" s="772" t="s">
        <v>1238</v>
      </c>
      <c r="L30" s="772"/>
      <c r="M30" s="772"/>
      <c r="N30" s="772"/>
      <c r="O30" s="322" t="s">
        <v>142</v>
      </c>
      <c r="P30" s="322" t="s">
        <v>142</v>
      </c>
      <c r="Q30" s="322" t="s">
        <v>142</v>
      </c>
      <c r="R30" s="319" t="s">
        <v>142</v>
      </c>
    </row>
  </sheetData>
  <mergeCells count="34">
    <mergeCell ref="A30:B30"/>
    <mergeCell ref="C30:F30"/>
    <mergeCell ref="K30:N30"/>
    <mergeCell ref="A18:A19"/>
    <mergeCell ref="B18:B19"/>
    <mergeCell ref="J27:J29"/>
    <mergeCell ref="K27:N29"/>
    <mergeCell ref="A26:B26"/>
    <mergeCell ref="C26:F26"/>
    <mergeCell ref="K26:N26"/>
    <mergeCell ref="A27:B29"/>
    <mergeCell ref="C27:F29"/>
    <mergeCell ref="G27:G29"/>
    <mergeCell ref="H27:H29"/>
    <mergeCell ref="I27:I29"/>
    <mergeCell ref="B2:P2"/>
    <mergeCell ref="B3:P3"/>
    <mergeCell ref="A14:C14"/>
    <mergeCell ref="B16:B17"/>
    <mergeCell ref="A16:A17"/>
    <mergeCell ref="Q21:R21"/>
    <mergeCell ref="K22:N22"/>
    <mergeCell ref="A23:B25"/>
    <mergeCell ref="C23:F25"/>
    <mergeCell ref="G23:G25"/>
    <mergeCell ref="H23:H25"/>
    <mergeCell ref="I23:I25"/>
    <mergeCell ref="J23:J25"/>
    <mergeCell ref="K23:N25"/>
    <mergeCell ref="A21:B22"/>
    <mergeCell ref="C21:F22"/>
    <mergeCell ref="G21:I21"/>
    <mergeCell ref="J21:N21"/>
    <mergeCell ref="O21:P21"/>
  </mergeCells>
  <hyperlinks>
    <hyperlink ref="A1" location="'Objetos de Dominio'!A1" display="&lt;- Volver al inicio" xr:uid="{CA9E44AC-3283-41C4-A74D-5F8B19A39DF1}"/>
    <hyperlink ref="A4" location="'Reporte Publicación - M'!B1" display="Datos simulados" xr:uid="{F5A904A4-AA7B-4869-8ED1-7EE00070D781}"/>
    <hyperlink ref="B9" location="'Participante grupo - E'!A1" display="Participante" xr:uid="{AA9107E2-673A-446F-AA1F-5AD87E68A210}"/>
    <hyperlink ref="B12" location="'Estado Reporte - E'!A1" display="Estado Reporte" xr:uid="{43F7BC96-249E-43B0-B0FA-4ABAF4473638}"/>
    <hyperlink ref="B10" location="'Causa Reporte - E'!A1" display="Causa Reporte" xr:uid="{19E117D3-8DE9-4F85-8D7C-27C4F8AD768F}"/>
    <hyperlink ref="B7" location="'Publicación - E'!A1" display="Publicación" xr:uid="{2F7B82E1-6874-4136-B644-93386B2630F5}"/>
    <hyperlink ref="H23" location="'Escritor - E'!A1" display="='Objetos de Dominio'!$B$2" xr:uid="{CF34505F-D91B-4C9D-B002-CB0D34FE74C5}"/>
    <hyperlink ref="H23:H25" location="'Objetos de Dominio'!B32" display="='Objetos de Dominio'!$B$26" xr:uid="{9FEE81B6-6056-485A-9BF9-4FE14E65CC2B}"/>
    <hyperlink ref="H27" location="'Escritor - E'!A1" display="='Objetos de Dominio'!$B$2" xr:uid="{3478BC25-6005-4BF0-BE13-B211D19502A4}"/>
    <hyperlink ref="H27:H29" location="'Objetos de Dominio'!B32" display="='Objetos de Dominio'!$B$26" xr:uid="{92474333-6AE0-4767-BB32-9AF5066326EE}"/>
    <hyperlink ref="H26" location="'objetos de dominio'!B2" display="='Objetos de Dominio'!$B$2" xr:uid="{3CDDDE11-F054-4655-BE15-71E96BEEE942}"/>
    <hyperlink ref="H26" location="'Objetos de Dominio'!B32" display="='Objetos de Dominio'!$B$26" xr:uid="{E31A8D7F-94F9-4177-95BB-40FDFDCC2F9B}"/>
    <hyperlink ref="J26" location="'Reporte Publicación - E'!A1" display="Reporte Publicación[]_x000a__x000a_" xr:uid="{245874B6-7A5B-4EF3-936C-B1075514D36F}"/>
    <hyperlink ref="Q5" location="'Reporte Publicación - E'!A24" display="=A24" xr:uid="{06260633-84C9-46F0-A106-758C62E3C972}"/>
    <hyperlink ref="R5" location="'Reporte Publicación - E'!A27" display="=A25" xr:uid="{04853ED4-3C0A-40A1-B141-701780D86BCD}"/>
    <hyperlink ref="S5" location="'Reporte Publicación - E'!A28" display="=A28" xr:uid="{9155F781-0924-4104-B1AB-B138DC47FE36}"/>
    <hyperlink ref="C16" location="'Participante - E'!A1" display="Autor" xr:uid="{1A3A32FC-3ED0-4A2F-AC79-1B281FCEC096}"/>
    <hyperlink ref="C17" location="'Reporte Comentario - E'!A8" display="Fecha Hora" xr:uid="{CAA9F7FD-E46A-4280-8578-216AF9718AD4}"/>
    <hyperlink ref="C19" location="'Comentario - E'!A1" display="=$A$7" xr:uid="{B3382394-DCEF-470F-B060-7B41DC9FCB2F}"/>
    <hyperlink ref="C18" location="'Participante - E'!A1" display="Autor" xr:uid="{9FB1CD23-C50B-4D5E-9008-8FBC71739839}"/>
    <hyperlink ref="B11" location="'respuestareportepublicacion - e'!A1" display="Respuesta Reporte Publicacion" xr:uid="{F13A2AAF-934A-44F0-9EAE-FF67809D5A98}"/>
    <hyperlink ref="J30" location="'estados - E'!A1" display="Estado" xr:uid="{7BEF3ADF-E35C-4D48-87E1-8A09DF04ADB5}"/>
    <hyperlink ref="T5" location="'Reporte Publicación - E'!A30" display="=A30" xr:uid="{24504268-BF9E-40D3-A6D9-224B011478B1}"/>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159C4-E234-4B2C-9E45-415E08709896}">
  <sheetPr>
    <tabColor theme="4" tint="0.79998168889431442"/>
  </sheetPr>
  <dimension ref="A1:F4"/>
  <sheetViews>
    <sheetView workbookViewId="0">
      <selection activeCell="E7" sqref="E7"/>
    </sheetView>
  </sheetViews>
  <sheetFormatPr defaultColWidth="9.140625" defaultRowHeight="14.45"/>
  <cols>
    <col min="1" max="1" width="21" style="14" customWidth="1"/>
    <col min="2" max="2" width="42.140625" style="14" customWidth="1"/>
    <col min="3" max="3" width="17.42578125" style="14" bestFit="1" customWidth="1"/>
    <col min="4" max="4" width="24" style="14" customWidth="1"/>
    <col min="5" max="5" width="33" style="14" customWidth="1"/>
    <col min="6" max="6" width="34.140625" style="14" customWidth="1"/>
    <col min="7" max="16384" width="9.140625" style="14"/>
  </cols>
  <sheetData>
    <row r="1" spans="1:6">
      <c r="A1" s="163" t="s">
        <v>72</v>
      </c>
      <c r="B1" s="1006" t="s">
        <v>199</v>
      </c>
      <c r="C1" s="1006"/>
    </row>
    <row r="2" spans="1:6">
      <c r="A2" s="263" t="s">
        <v>74</v>
      </c>
      <c r="B2" s="90" t="s">
        <v>1239</v>
      </c>
      <c r="C2" s="90" t="s">
        <v>1141</v>
      </c>
      <c r="D2" s="264" t="s">
        <v>1240</v>
      </c>
      <c r="E2" s="264" t="s">
        <v>1241</v>
      </c>
      <c r="F2" s="265" t="s">
        <v>165</v>
      </c>
    </row>
    <row r="3" spans="1:6">
      <c r="A3" s="691">
        <v>1</v>
      </c>
      <c r="B3" s="158" t="s">
        <v>1242</v>
      </c>
      <c r="C3" s="266">
        <f ca="1">TODAY()</f>
        <v>45503</v>
      </c>
      <c r="D3" s="699" t="s">
        <v>1243</v>
      </c>
      <c r="E3" s="160" t="str">
        <f>'Estructura Admin Estruc - M'!$E$4</f>
        <v>Académico Juan.Martinez1111 AdmE</v>
      </c>
      <c r="F3" s="114" t="str">
        <f ca="1">CONCATENATE("ResRC ",TEXT(C3, "yyyy-mm-dd")," - ",TEXT(C3, "hh-mm-ss"))</f>
        <v>ResRC 2024-07-30 - 00-00-00</v>
      </c>
    </row>
    <row r="4" spans="1:6" ht="30" customHeight="1">
      <c r="A4" s="693">
        <v>2</v>
      </c>
      <c r="B4" s="191" t="s">
        <v>1244</v>
      </c>
      <c r="C4" s="267">
        <v>44974.625</v>
      </c>
      <c r="D4" s="462" t="s">
        <v>1245</v>
      </c>
      <c r="E4" s="671" t="str">
        <f>'Estructura Admin Estruc - M'!$E$7</f>
        <v>Facultad Juan.Martinez1111 AdmE</v>
      </c>
      <c r="F4" s="126" t="str">
        <f>CONCATENATE("ResRC ",TEXT(C4, "yyyy-mm-dd")," - ",TEXT(C4, "hh-mm-ss"))</f>
        <v>ResRC 2023-02-17 - 15-00-00</v>
      </c>
    </row>
  </sheetData>
  <mergeCells count="1">
    <mergeCell ref="B1:C1"/>
  </mergeCells>
  <hyperlinks>
    <hyperlink ref="A1" location="'Objetos de Dominio'!A1" display="&lt;- Volver al inicio" xr:uid="{6120143B-57AC-4450-9CCD-300CB8086EDA}"/>
    <hyperlink ref="E3" location="'Estructura admin estruc - M'!A4" display="='Estructura Admin Estruc - M'!$E$4" xr:uid="{71C4C1FB-FF3C-497A-A61F-FE239263FA3E}"/>
    <hyperlink ref="B1" location="Causa Reporte - E!A4" display="Modelo enriquecido" xr:uid="{8D5CF471-AB79-4C42-B76F-E439DDC9DDDF}"/>
    <hyperlink ref="B1:C1" location="'Reporte Comentario - E'!A4" display="Modelo enriquecido" xr:uid="{2561D6F3-E103-4484-9E5E-BA45C72EA894}"/>
    <hyperlink ref="B3" location="'reporte comentario - m'!A3" display="RC Valentina.Llanos3233 - 00-00-00 - Fake News" xr:uid="{8CFB5819-C0DE-448F-9180-4FED238BAEEE}"/>
    <hyperlink ref="B4" location="'Reporte comentario - m'!A4" display="RC Elkin.Narvaéz2222 - 15-00-00 - Terrorismo" xr:uid="{25714B0C-E267-4D5C-9CF8-B30DEF786ACD}"/>
    <hyperlink ref="E4" location="'Estructura Admin Estruc - M'!A7" display="='Estructura Admin Estruc - M'!$E$7" xr:uid="{8D1F4EE2-D4C9-4372-B85D-31995AAEFFD3}"/>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B2179-DAFC-425C-BE07-F66AB9892661}">
  <sheetPr>
    <tabColor theme="4" tint="0.79998168889431442"/>
  </sheetPr>
  <dimension ref="A1:U31"/>
  <sheetViews>
    <sheetView topLeftCell="A11" workbookViewId="0">
      <selection activeCell="B17" sqref="B17:B18"/>
    </sheetView>
  </sheetViews>
  <sheetFormatPr defaultColWidth="8.7109375" defaultRowHeight="14.45"/>
  <cols>
    <col min="1" max="1" width="17.42578125" customWidth="1"/>
    <col min="2" max="2" width="21.85546875" customWidth="1"/>
    <col min="3" max="3" width="15.28515625" customWidth="1"/>
    <col min="7" max="7" width="13.5703125" customWidth="1"/>
    <col min="8" max="8" width="13.85546875" customWidth="1"/>
    <col min="9" max="9" width="31.42578125" customWidth="1"/>
    <col min="10" max="10" width="34.28515625" customWidth="1"/>
    <col min="12" max="12" width="10.140625" customWidth="1"/>
    <col min="13" max="13" width="11.42578125" customWidth="1"/>
    <col min="15" max="15" width="11.85546875" customWidth="1"/>
    <col min="16" max="16" width="29.5703125" customWidth="1"/>
    <col min="17" max="17" width="30.7109375" customWidth="1"/>
    <col min="18" max="18" width="29.28515625" customWidth="1"/>
    <col min="19" max="20" width="13.7109375" customWidth="1"/>
    <col min="21" max="21" width="14.140625" customWidth="1"/>
  </cols>
  <sheetData>
    <row r="1" spans="1:21" s="9" customFormat="1">
      <c r="A1" s="22" t="s">
        <v>72</v>
      </c>
    </row>
    <row r="2" spans="1:21" s="14" customFormat="1">
      <c r="A2" s="148" t="s">
        <v>79</v>
      </c>
      <c r="B2" s="955" t="str">
        <f>'Objetos de Dominio'!$B$28</f>
        <v>Respuesta Reporte Comentario</v>
      </c>
      <c r="C2" s="781"/>
      <c r="D2" s="781"/>
      <c r="E2" s="781"/>
      <c r="F2" s="781"/>
      <c r="G2" s="781"/>
      <c r="H2" s="781"/>
      <c r="I2" s="781"/>
      <c r="J2" s="781"/>
      <c r="K2" s="781"/>
      <c r="L2" s="781"/>
      <c r="M2" s="781"/>
      <c r="N2" s="781"/>
      <c r="O2" s="781"/>
      <c r="P2" s="782"/>
    </row>
    <row r="3" spans="1:21" s="9" customFormat="1">
      <c r="A3" s="149" t="s">
        <v>80</v>
      </c>
      <c r="B3" s="993" t="str">
        <f>'Objetos de Dominio'!$E$28</f>
        <v>Objeto de dominio que representa la respuesta que efectuó el administrador frente a un Reporte Comentario.</v>
      </c>
      <c r="C3" s="742"/>
      <c r="D3" s="742"/>
      <c r="E3" s="742"/>
      <c r="F3" s="742"/>
      <c r="G3" s="742"/>
      <c r="H3" s="742"/>
      <c r="I3" s="742"/>
      <c r="J3" s="742"/>
      <c r="K3" s="742"/>
      <c r="L3" s="742"/>
      <c r="M3" s="742"/>
      <c r="N3" s="742"/>
      <c r="O3" s="742"/>
      <c r="P3" s="743"/>
    </row>
    <row r="4" spans="1:21" s="9" customFormat="1">
      <c r="A4" s="650" t="s">
        <v>81</v>
      </c>
      <c r="B4" s="10"/>
      <c r="C4" s="10"/>
      <c r="D4" s="10"/>
      <c r="E4" s="10"/>
      <c r="F4" s="10"/>
      <c r="G4" s="10"/>
      <c r="H4" s="10"/>
      <c r="I4" s="10"/>
      <c r="J4" s="10"/>
      <c r="K4" s="10"/>
      <c r="L4" s="10"/>
      <c r="M4" s="10"/>
      <c r="N4" s="10"/>
      <c r="O4" s="10"/>
      <c r="P4" s="10"/>
    </row>
    <row r="5" spans="1:21" s="539" customFormat="1" ht="39">
      <c r="A5" s="216" t="s">
        <v>82</v>
      </c>
      <c r="B5" s="217" t="s">
        <v>83</v>
      </c>
      <c r="C5" s="217" t="s">
        <v>84</v>
      </c>
      <c r="D5" s="217" t="s">
        <v>85</v>
      </c>
      <c r="E5" s="217" t="s">
        <v>86</v>
      </c>
      <c r="F5" s="217" t="s">
        <v>87</v>
      </c>
      <c r="G5" s="217" t="s">
        <v>88</v>
      </c>
      <c r="H5" s="217" t="s">
        <v>89</v>
      </c>
      <c r="I5" s="217" t="s">
        <v>90</v>
      </c>
      <c r="J5" s="217" t="s">
        <v>91</v>
      </c>
      <c r="K5" s="217" t="s">
        <v>92</v>
      </c>
      <c r="L5" s="217" t="s">
        <v>93</v>
      </c>
      <c r="M5" s="217" t="s">
        <v>94</v>
      </c>
      <c r="N5" s="217" t="s">
        <v>95</v>
      </c>
      <c r="O5" s="217" t="s">
        <v>96</v>
      </c>
      <c r="P5" s="217" t="s">
        <v>4</v>
      </c>
      <c r="Q5" s="717" t="str">
        <f>A22</f>
        <v>Revisar</v>
      </c>
      <c r="R5" s="717" t="str">
        <f>A25</f>
        <v>Abrir</v>
      </c>
      <c r="S5" s="717" t="str">
        <f>A26</f>
        <v>CerrarRespuesta</v>
      </c>
      <c r="T5" s="717" t="str">
        <f>A29</f>
        <v xml:space="preserve">Eliminar </v>
      </c>
      <c r="U5" s="725" t="str">
        <f>A31</f>
        <v>ObtenerEstadoReal</v>
      </c>
    </row>
    <row r="6" spans="1:21" s="12" customFormat="1" ht="72" customHeight="1">
      <c r="A6" s="218" t="s">
        <v>74</v>
      </c>
      <c r="B6" s="219" t="s">
        <v>97</v>
      </c>
      <c r="C6" s="219">
        <v>36</v>
      </c>
      <c r="D6" s="219">
        <v>36</v>
      </c>
      <c r="E6" s="219"/>
      <c r="F6" s="219"/>
      <c r="G6" s="219"/>
      <c r="H6" s="219" t="s">
        <v>98</v>
      </c>
      <c r="I6" s="219"/>
      <c r="J6" s="220" t="s">
        <v>448</v>
      </c>
      <c r="K6" s="219" t="s">
        <v>100</v>
      </c>
      <c r="L6" s="219" t="s">
        <v>101</v>
      </c>
      <c r="M6" s="219" t="s">
        <v>100</v>
      </c>
      <c r="N6" s="219" t="s">
        <v>101</v>
      </c>
      <c r="O6" s="219" t="s">
        <v>100</v>
      </c>
      <c r="P6" s="718" t="s">
        <v>1209</v>
      </c>
      <c r="Q6" s="653" t="s">
        <v>103</v>
      </c>
      <c r="R6" s="653" t="s">
        <v>927</v>
      </c>
      <c r="S6" s="653" t="s">
        <v>103</v>
      </c>
      <c r="T6" s="653" t="s">
        <v>103</v>
      </c>
      <c r="U6" s="719" t="s">
        <v>105</v>
      </c>
    </row>
    <row r="7" spans="1:21" s="12" customFormat="1" ht="60" customHeight="1">
      <c r="A7" s="218" t="s">
        <v>1246</v>
      </c>
      <c r="B7" s="219" t="s">
        <v>215</v>
      </c>
      <c r="C7" s="219"/>
      <c r="D7" s="219"/>
      <c r="E7" s="219"/>
      <c r="F7" s="219"/>
      <c r="G7" s="219"/>
      <c r="H7" s="219"/>
      <c r="I7" s="219"/>
      <c r="J7" s="220"/>
      <c r="K7" s="718" t="s">
        <v>100</v>
      </c>
      <c r="L7" s="718" t="s">
        <v>101</v>
      </c>
      <c r="M7" s="718" t="s">
        <v>100</v>
      </c>
      <c r="N7" s="718" t="s">
        <v>101</v>
      </c>
      <c r="O7" s="718" t="s">
        <v>101</v>
      </c>
      <c r="P7" s="219" t="s">
        <v>1247</v>
      </c>
      <c r="Q7" s="653" t="s">
        <v>103</v>
      </c>
      <c r="R7" s="653" t="s">
        <v>927</v>
      </c>
      <c r="S7" s="653" t="s">
        <v>105</v>
      </c>
      <c r="T7" s="653" t="s">
        <v>105</v>
      </c>
      <c r="U7" s="719" t="s">
        <v>105</v>
      </c>
    </row>
    <row r="8" spans="1:21" s="12" customFormat="1" ht="27.75" customHeight="1">
      <c r="A8" s="218" t="s">
        <v>1248</v>
      </c>
      <c r="B8" s="720" t="s">
        <v>50</v>
      </c>
      <c r="C8" s="219"/>
      <c r="D8" s="219"/>
      <c r="E8" s="219"/>
      <c r="F8" s="219"/>
      <c r="G8" s="219"/>
      <c r="H8" s="219"/>
      <c r="I8" s="219"/>
      <c r="J8" s="220"/>
      <c r="K8" s="219" t="s">
        <v>101</v>
      </c>
      <c r="L8" s="219" t="s">
        <v>101</v>
      </c>
      <c r="M8" s="219" t="s">
        <v>100</v>
      </c>
      <c r="N8" s="219" t="s">
        <v>101</v>
      </c>
      <c r="O8" s="219" t="s">
        <v>101</v>
      </c>
      <c r="P8" s="219" t="s">
        <v>1249</v>
      </c>
      <c r="Q8" s="653" t="s">
        <v>103</v>
      </c>
      <c r="R8" s="653" t="s">
        <v>991</v>
      </c>
      <c r="S8" s="653" t="s">
        <v>105</v>
      </c>
      <c r="T8" s="653" t="s">
        <v>105</v>
      </c>
      <c r="U8" s="719" t="s">
        <v>105</v>
      </c>
    </row>
    <row r="9" spans="1:21" s="12" customFormat="1" ht="42" customHeight="1">
      <c r="A9" s="218" t="s">
        <v>1250</v>
      </c>
      <c r="B9" s="219" t="s">
        <v>97</v>
      </c>
      <c r="C9" s="219">
        <v>1</v>
      </c>
      <c r="D9" s="219">
        <v>150</v>
      </c>
      <c r="E9" s="219"/>
      <c r="F9" s="219"/>
      <c r="G9" s="219"/>
      <c r="H9" s="219"/>
      <c r="I9" s="219"/>
      <c r="J9" s="220"/>
      <c r="K9" s="718" t="s">
        <v>101</v>
      </c>
      <c r="L9" s="718" t="s">
        <v>101</v>
      </c>
      <c r="M9" s="718" t="s">
        <v>100</v>
      </c>
      <c r="N9" s="718" t="s">
        <v>101</v>
      </c>
      <c r="O9" s="718" t="s">
        <v>101</v>
      </c>
      <c r="P9" s="219" t="s">
        <v>1251</v>
      </c>
      <c r="Q9" s="653" t="s">
        <v>103</v>
      </c>
      <c r="R9" s="653" t="s">
        <v>927</v>
      </c>
      <c r="S9" s="653" t="s">
        <v>105</v>
      </c>
      <c r="T9" s="653" t="s">
        <v>105</v>
      </c>
      <c r="U9" s="719" t="s">
        <v>105</v>
      </c>
    </row>
    <row r="10" spans="1:21" s="12" customFormat="1" ht="42" customHeight="1">
      <c r="A10" s="218" t="s">
        <v>1241</v>
      </c>
      <c r="B10" s="720" t="s">
        <v>5</v>
      </c>
      <c r="C10" s="219"/>
      <c r="D10" s="219"/>
      <c r="E10" s="219"/>
      <c r="F10" s="219"/>
      <c r="G10" s="219"/>
      <c r="H10" s="219"/>
      <c r="I10" s="219"/>
      <c r="J10" s="220"/>
      <c r="K10" s="718" t="s">
        <v>101</v>
      </c>
      <c r="L10" s="718" t="s">
        <v>101</v>
      </c>
      <c r="M10" s="718" t="s">
        <v>100</v>
      </c>
      <c r="N10" s="718" t="s">
        <v>101</v>
      </c>
      <c r="O10" s="718" t="s">
        <v>101</v>
      </c>
      <c r="P10" s="219" t="s">
        <v>1252</v>
      </c>
      <c r="Q10" s="653" t="s">
        <v>103</v>
      </c>
      <c r="R10" s="653" t="s">
        <v>991</v>
      </c>
      <c r="S10" s="653" t="s">
        <v>105</v>
      </c>
      <c r="T10" s="653" t="s">
        <v>105</v>
      </c>
      <c r="U10" s="719" t="s">
        <v>105</v>
      </c>
    </row>
    <row r="11" spans="1:21" s="12" customFormat="1" ht="42" customHeight="1">
      <c r="A11" s="386" t="s">
        <v>18</v>
      </c>
      <c r="B11" s="721" t="s">
        <v>18</v>
      </c>
      <c r="C11" s="221"/>
      <c r="D11" s="221"/>
      <c r="E11" s="221"/>
      <c r="F11" s="221"/>
      <c r="G11" s="221"/>
      <c r="H11" s="221"/>
      <c r="I11" s="221"/>
      <c r="J11" s="222"/>
      <c r="K11" s="722" t="s">
        <v>101</v>
      </c>
      <c r="L11" s="722" t="s">
        <v>101</v>
      </c>
      <c r="M11" s="722" t="s">
        <v>100</v>
      </c>
      <c r="N11" s="722" t="s">
        <v>101</v>
      </c>
      <c r="O11" s="722" t="s">
        <v>101</v>
      </c>
      <c r="P11" s="722" t="s">
        <v>1253</v>
      </c>
      <c r="Q11" s="655" t="s">
        <v>103</v>
      </c>
      <c r="R11" s="655" t="s">
        <v>927</v>
      </c>
      <c r="S11" s="655" t="s">
        <v>891</v>
      </c>
      <c r="T11" s="655" t="s">
        <v>105</v>
      </c>
      <c r="U11" s="723" t="s">
        <v>105</v>
      </c>
    </row>
    <row r="12" spans="1:21" s="9" customFormat="1">
      <c r="A12" s="10"/>
      <c r="B12" s="10"/>
      <c r="C12" s="10"/>
      <c r="D12" s="10"/>
      <c r="E12" s="10"/>
      <c r="F12" s="10"/>
      <c r="G12" s="10"/>
      <c r="H12" s="10"/>
      <c r="I12" s="10"/>
      <c r="J12" s="10"/>
      <c r="K12" s="10"/>
      <c r="L12" s="10"/>
      <c r="M12" s="10"/>
      <c r="N12" s="10"/>
      <c r="O12" s="10"/>
      <c r="P12" s="10"/>
    </row>
    <row r="13" spans="1:21" s="9" customFormat="1">
      <c r="A13" s="994" t="s">
        <v>112</v>
      </c>
      <c r="B13" s="995"/>
      <c r="C13" s="996"/>
      <c r="D13" s="10"/>
      <c r="E13" s="10"/>
      <c r="F13" s="10"/>
      <c r="G13" s="10"/>
      <c r="H13" s="10"/>
      <c r="I13" s="10"/>
      <c r="J13" s="10"/>
      <c r="K13" s="10"/>
      <c r="L13" s="10"/>
      <c r="M13" s="10"/>
      <c r="N13" s="10"/>
      <c r="O13" s="10"/>
      <c r="P13" s="10"/>
    </row>
    <row r="14" spans="1:21" s="9" customFormat="1">
      <c r="A14" s="273" t="s">
        <v>113</v>
      </c>
      <c r="B14" s="49" t="s">
        <v>4</v>
      </c>
      <c r="C14" s="274" t="s">
        <v>114</v>
      </c>
      <c r="D14" s="10"/>
      <c r="E14" s="10"/>
      <c r="F14" s="10"/>
      <c r="G14" s="10"/>
      <c r="H14" s="10"/>
      <c r="I14" s="10"/>
      <c r="J14" s="10"/>
      <c r="K14" s="10"/>
      <c r="L14" s="10"/>
      <c r="M14" s="10"/>
      <c r="N14" s="10"/>
      <c r="O14" s="10"/>
      <c r="P14" s="10"/>
    </row>
    <row r="15" spans="1:21" s="9" customFormat="1" ht="40.5" customHeight="1">
      <c r="A15" s="988" t="s">
        <v>1152</v>
      </c>
      <c r="B15" s="989" t="s">
        <v>1254</v>
      </c>
      <c r="C15" s="728" t="s">
        <v>1241</v>
      </c>
      <c r="D15" s="10"/>
      <c r="F15" s="10"/>
      <c r="G15" s="10"/>
      <c r="H15" s="10"/>
      <c r="I15" s="10"/>
      <c r="J15" s="10"/>
      <c r="K15" s="10"/>
      <c r="L15" s="10"/>
      <c r="M15" s="10"/>
      <c r="N15" s="10"/>
      <c r="O15" s="10"/>
      <c r="P15" s="10"/>
    </row>
    <row r="16" spans="1:21" s="9" customFormat="1">
      <c r="A16" s="988"/>
      <c r="B16" s="989"/>
      <c r="C16" s="47" t="s">
        <v>1141</v>
      </c>
    </row>
    <row r="17" spans="1:18" s="9" customFormat="1" ht="26.25" customHeight="1">
      <c r="A17" s="988" t="s">
        <v>1154</v>
      </c>
      <c r="B17" s="989" t="s">
        <v>1255</v>
      </c>
      <c r="C17" s="728" t="s">
        <v>1241</v>
      </c>
    </row>
    <row r="18" spans="1:18" s="9" customFormat="1" ht="48.75" customHeight="1">
      <c r="A18" s="988"/>
      <c r="B18" s="989"/>
      <c r="C18" s="47" t="str">
        <f>$A$7</f>
        <v>Fecha Respuesta</v>
      </c>
    </row>
    <row r="19" spans="1:18" s="9" customFormat="1"/>
    <row r="20" spans="1:18" s="9" customFormat="1">
      <c r="A20" s="752" t="s">
        <v>117</v>
      </c>
      <c r="B20" s="753"/>
      <c r="C20" s="753" t="s">
        <v>4</v>
      </c>
      <c r="D20" s="753"/>
      <c r="E20" s="753"/>
      <c r="F20" s="753"/>
      <c r="G20" s="753" t="s">
        <v>118</v>
      </c>
      <c r="H20" s="753"/>
      <c r="I20" s="753"/>
      <c r="J20" s="753" t="s">
        <v>119</v>
      </c>
      <c r="K20" s="753"/>
      <c r="L20" s="753"/>
      <c r="M20" s="753"/>
      <c r="N20" s="753"/>
      <c r="O20" s="753" t="s">
        <v>120</v>
      </c>
      <c r="P20" s="753"/>
      <c r="Q20" s="753" t="s">
        <v>121</v>
      </c>
      <c r="R20" s="764"/>
    </row>
    <row r="21" spans="1:18" s="9" customFormat="1">
      <c r="A21" s="754"/>
      <c r="B21" s="755"/>
      <c r="C21" s="755"/>
      <c r="D21" s="755"/>
      <c r="E21" s="755"/>
      <c r="F21" s="755"/>
      <c r="G21" s="231" t="s">
        <v>122</v>
      </c>
      <c r="H21" s="231" t="s">
        <v>123</v>
      </c>
      <c r="I21" s="231" t="s">
        <v>4</v>
      </c>
      <c r="J21" s="231" t="s">
        <v>83</v>
      </c>
      <c r="K21" s="755" t="s">
        <v>4</v>
      </c>
      <c r="L21" s="755"/>
      <c r="M21" s="755"/>
      <c r="N21" s="755"/>
      <c r="O21" s="231" t="s">
        <v>124</v>
      </c>
      <c r="P21" s="231" t="s">
        <v>4</v>
      </c>
      <c r="Q21" s="231" t="s">
        <v>125</v>
      </c>
      <c r="R21" s="245" t="s">
        <v>126</v>
      </c>
    </row>
    <row r="22" spans="1:18" s="9" customFormat="1" ht="59.25" customHeight="1">
      <c r="A22" s="765" t="s">
        <v>1256</v>
      </c>
      <c r="B22" s="746"/>
      <c r="C22" s="746" t="s">
        <v>1257</v>
      </c>
      <c r="D22" s="746"/>
      <c r="E22" s="746"/>
      <c r="F22" s="746"/>
      <c r="G22" s="746" t="s">
        <v>1258</v>
      </c>
      <c r="H22" s="1007" t="s">
        <v>58</v>
      </c>
      <c r="I22" s="748" t="s">
        <v>1259</v>
      </c>
      <c r="J22" s="746"/>
      <c r="K22" s="746"/>
      <c r="L22" s="746"/>
      <c r="M22" s="746"/>
      <c r="N22" s="746"/>
      <c r="O22" s="227">
        <v>1</v>
      </c>
      <c r="P22" s="229" t="s">
        <v>1260</v>
      </c>
      <c r="Q22" s="229" t="s">
        <v>1261</v>
      </c>
      <c r="R22" s="246" t="s">
        <v>230</v>
      </c>
    </row>
    <row r="23" spans="1:18" s="9" customFormat="1" ht="72.599999999999994">
      <c r="A23" s="765"/>
      <c r="B23" s="746"/>
      <c r="C23" s="746"/>
      <c r="D23" s="746"/>
      <c r="E23" s="746"/>
      <c r="F23" s="746"/>
      <c r="G23" s="746"/>
      <c r="H23" s="1008"/>
      <c r="I23" s="748"/>
      <c r="J23" s="746"/>
      <c r="K23" s="746"/>
      <c r="L23" s="746"/>
      <c r="M23" s="746"/>
      <c r="N23" s="746"/>
      <c r="O23" s="227">
        <v>2</v>
      </c>
      <c r="P23" s="229" t="s">
        <v>1262</v>
      </c>
      <c r="Q23" s="229" t="s">
        <v>1263</v>
      </c>
      <c r="R23" s="246" t="s">
        <v>1264</v>
      </c>
    </row>
    <row r="24" spans="1:18" s="9" customFormat="1" ht="90" customHeight="1">
      <c r="A24" s="765"/>
      <c r="B24" s="746"/>
      <c r="C24" s="746"/>
      <c r="D24" s="746"/>
      <c r="E24" s="746"/>
      <c r="F24" s="746"/>
      <c r="G24" s="746"/>
      <c r="H24" s="1008"/>
      <c r="I24" s="748"/>
      <c r="J24" s="746"/>
      <c r="K24" s="746"/>
      <c r="L24" s="746"/>
      <c r="M24" s="746"/>
      <c r="N24" s="746"/>
      <c r="O24" s="227">
        <v>3</v>
      </c>
      <c r="P24" s="229" t="s">
        <v>1265</v>
      </c>
      <c r="Q24" s="229" t="s">
        <v>138</v>
      </c>
      <c r="R24" s="246" t="s">
        <v>1264</v>
      </c>
    </row>
    <row r="25" spans="1:18" s="9" customFormat="1" ht="73.5" customHeight="1">
      <c r="A25" s="1000" t="s">
        <v>261</v>
      </c>
      <c r="B25" s="890"/>
      <c r="C25" s="1001" t="s">
        <v>1266</v>
      </c>
      <c r="D25" s="1001"/>
      <c r="E25" s="1001"/>
      <c r="F25" s="1001"/>
      <c r="G25" s="602" t="s">
        <v>1258</v>
      </c>
      <c r="H25" s="656" t="s">
        <v>58</v>
      </c>
      <c r="I25" s="603" t="s">
        <v>1267</v>
      </c>
      <c r="J25" s="656" t="s">
        <v>1268</v>
      </c>
      <c r="K25" s="757" t="s">
        <v>1269</v>
      </c>
      <c r="L25" s="757"/>
      <c r="M25" s="757"/>
      <c r="N25" s="757"/>
      <c r="O25" s="229" t="s">
        <v>142</v>
      </c>
      <c r="P25" s="229" t="s">
        <v>142</v>
      </c>
      <c r="Q25" s="229" t="s">
        <v>142</v>
      </c>
      <c r="R25" s="246" t="s">
        <v>142</v>
      </c>
    </row>
    <row r="26" spans="1:18" s="9" customFormat="1" ht="89.25" customHeight="1">
      <c r="A26" s="744" t="s">
        <v>1270</v>
      </c>
      <c r="B26" s="745"/>
      <c r="C26" s="1002" t="s">
        <v>1271</v>
      </c>
      <c r="D26" s="746"/>
      <c r="E26" s="746"/>
      <c r="F26" s="1003"/>
      <c r="G26" s="746" t="s">
        <v>1258</v>
      </c>
      <c r="H26" s="1007" t="s">
        <v>58</v>
      </c>
      <c r="I26" s="748" t="s">
        <v>1272</v>
      </c>
      <c r="J26" s="999" t="s">
        <v>142</v>
      </c>
      <c r="K26" s="757" t="s">
        <v>142</v>
      </c>
      <c r="L26" s="757"/>
      <c r="M26" s="757"/>
      <c r="N26" s="757"/>
      <c r="O26" s="227">
        <v>4</v>
      </c>
      <c r="P26" s="229" t="s">
        <v>1273</v>
      </c>
      <c r="Q26" s="229" t="s">
        <v>138</v>
      </c>
      <c r="R26" s="246" t="s">
        <v>136</v>
      </c>
    </row>
    <row r="27" spans="1:18" s="9" customFormat="1" ht="62.25" customHeight="1">
      <c r="A27" s="744"/>
      <c r="B27" s="745"/>
      <c r="C27" s="1002"/>
      <c r="D27" s="746"/>
      <c r="E27" s="746"/>
      <c r="F27" s="1003"/>
      <c r="G27" s="746"/>
      <c r="H27" s="1008"/>
      <c r="I27" s="748"/>
      <c r="J27" s="999"/>
      <c r="K27" s="757"/>
      <c r="L27" s="757"/>
      <c r="M27" s="757"/>
      <c r="N27" s="757"/>
      <c r="O27" s="227">
        <v>5</v>
      </c>
      <c r="P27" s="229" t="s">
        <v>1274</v>
      </c>
      <c r="Q27" s="229" t="s">
        <v>1275</v>
      </c>
      <c r="R27" s="246" t="s">
        <v>136</v>
      </c>
    </row>
    <row r="28" spans="1:18" s="9" customFormat="1" ht="82.5" customHeight="1">
      <c r="A28" s="744"/>
      <c r="B28" s="745"/>
      <c r="C28" s="1002"/>
      <c r="D28" s="746"/>
      <c r="E28" s="746"/>
      <c r="F28" s="1003"/>
      <c r="G28" s="746"/>
      <c r="H28" s="1008"/>
      <c r="I28" s="748"/>
      <c r="J28" s="999"/>
      <c r="K28" s="757"/>
      <c r="L28" s="757"/>
      <c r="M28" s="757"/>
      <c r="N28" s="757"/>
      <c r="O28" s="227">
        <v>6</v>
      </c>
      <c r="P28" s="229" t="s">
        <v>1276</v>
      </c>
      <c r="Q28" s="229" t="s">
        <v>1277</v>
      </c>
      <c r="R28" s="246" t="s">
        <v>136</v>
      </c>
    </row>
    <row r="29" spans="1:18" s="9" customFormat="1" ht="89.25" customHeight="1">
      <c r="A29" s="744" t="s">
        <v>154</v>
      </c>
      <c r="B29" s="745"/>
      <c r="C29" s="745" t="s">
        <v>1278</v>
      </c>
      <c r="D29" s="745"/>
      <c r="E29" s="745"/>
      <c r="F29" s="745"/>
      <c r="G29" s="745" t="s">
        <v>1279</v>
      </c>
      <c r="H29" s="745" t="s">
        <v>97</v>
      </c>
      <c r="I29" s="745" t="s">
        <v>1280</v>
      </c>
      <c r="J29" s="745"/>
      <c r="K29" s="745"/>
      <c r="L29" s="745"/>
      <c r="M29" s="745"/>
      <c r="N29" s="745"/>
      <c r="O29" s="230">
        <v>4</v>
      </c>
      <c r="P29" s="244" t="s">
        <v>1281</v>
      </c>
      <c r="Q29" s="244" t="s">
        <v>138</v>
      </c>
      <c r="R29" s="451" t="s">
        <v>136</v>
      </c>
    </row>
    <row r="30" spans="1:18" s="9" customFormat="1" ht="58.5" customHeight="1">
      <c r="A30" s="744"/>
      <c r="B30" s="745"/>
      <c r="C30" s="745"/>
      <c r="D30" s="745"/>
      <c r="E30" s="745"/>
      <c r="F30" s="745"/>
      <c r="G30" s="745"/>
      <c r="H30" s="745"/>
      <c r="I30" s="745"/>
      <c r="J30" s="745"/>
      <c r="K30" s="745"/>
      <c r="L30" s="745"/>
      <c r="M30" s="745"/>
      <c r="N30" s="745"/>
      <c r="O30" s="230">
        <v>5</v>
      </c>
      <c r="P30" s="244" t="s">
        <v>1274</v>
      </c>
      <c r="Q30" s="244" t="s">
        <v>1282</v>
      </c>
      <c r="R30" s="451" t="s">
        <v>136</v>
      </c>
    </row>
    <row r="31" spans="1:18" s="12" customFormat="1" ht="60" customHeight="1">
      <c r="A31" s="997" t="s">
        <v>196</v>
      </c>
      <c r="B31" s="892"/>
      <c r="C31" s="998" t="s">
        <v>1283</v>
      </c>
      <c r="D31" s="998"/>
      <c r="E31" s="998"/>
      <c r="F31" s="998"/>
      <c r="G31" s="600"/>
      <c r="H31" s="724" t="s">
        <v>58</v>
      </c>
      <c r="I31" s="601"/>
      <c r="J31" s="327" t="s">
        <v>18</v>
      </c>
      <c r="K31" s="772" t="s">
        <v>1284</v>
      </c>
      <c r="L31" s="772"/>
      <c r="M31" s="772"/>
      <c r="N31" s="772"/>
      <c r="O31" s="322" t="s">
        <v>142</v>
      </c>
      <c r="P31" s="322" t="s">
        <v>142</v>
      </c>
      <c r="Q31" s="322" t="s">
        <v>142</v>
      </c>
      <c r="R31" s="319" t="s">
        <v>142</v>
      </c>
    </row>
  </sheetData>
  <mergeCells count="41">
    <mergeCell ref="Q20:R20"/>
    <mergeCell ref="K21:N21"/>
    <mergeCell ref="B2:P2"/>
    <mergeCell ref="B3:P3"/>
    <mergeCell ref="A13:C13"/>
    <mergeCell ref="A15:A16"/>
    <mergeCell ref="B15:B16"/>
    <mergeCell ref="A17:A18"/>
    <mergeCell ref="B17:B18"/>
    <mergeCell ref="A20:B21"/>
    <mergeCell ref="C20:F21"/>
    <mergeCell ref="G20:I20"/>
    <mergeCell ref="J20:N20"/>
    <mergeCell ref="O20:P20"/>
    <mergeCell ref="K22:N24"/>
    <mergeCell ref="A25:B25"/>
    <mergeCell ref="C25:F25"/>
    <mergeCell ref="K25:N25"/>
    <mergeCell ref="A26:B28"/>
    <mergeCell ref="C26:F28"/>
    <mergeCell ref="G26:G28"/>
    <mergeCell ref="H26:H28"/>
    <mergeCell ref="I26:I28"/>
    <mergeCell ref="J26:J28"/>
    <mergeCell ref="A22:B24"/>
    <mergeCell ref="C22:F24"/>
    <mergeCell ref="G22:G24"/>
    <mergeCell ref="H22:H24"/>
    <mergeCell ref="I22:I24"/>
    <mergeCell ref="J22:J24"/>
    <mergeCell ref="A29:B30"/>
    <mergeCell ref="C29:F30"/>
    <mergeCell ref="K26:N28"/>
    <mergeCell ref="A31:B31"/>
    <mergeCell ref="C31:F31"/>
    <mergeCell ref="K31:N31"/>
    <mergeCell ref="G29:G30"/>
    <mergeCell ref="H29:H30"/>
    <mergeCell ref="I29:I30"/>
    <mergeCell ref="J29:J30"/>
    <mergeCell ref="K29:N30"/>
  </mergeCells>
  <hyperlinks>
    <hyperlink ref="A1" location="'Objetos de Dominio'!A1" display="&lt;- Volver al inicio" xr:uid="{22889283-C135-4739-AC7A-5AC1C1F2730D}"/>
    <hyperlink ref="A4" location="'Reporte Comentario - M'!B1" display="Datos simulados" xr:uid="{EBD49CAB-17CC-4461-9D58-08E773F4D04A}"/>
    <hyperlink ref="B11" location="'Estados - E'!A1" display="Estado" xr:uid="{8C181FE4-2862-4A5C-9D9F-EDFA068A3CCF}"/>
    <hyperlink ref="B10" location="'Administrador Estructura - E'!A1" display="Administrador Estructura" xr:uid="{B574F2F3-A6DA-4D5E-B050-445FC983D04E}"/>
    <hyperlink ref="H22" location="'Escritor - E'!A1" display="='Objetos de Dominio'!$B$2" xr:uid="{34BB220A-4E65-44F9-852F-9129219C38AB}"/>
    <hyperlink ref="H22:H24" location="'Objetos de Dominio'!B28" display="Respuesta Reporte Comentario" xr:uid="{CF11859E-6E52-44BB-A3B7-DD3D9310246C}"/>
    <hyperlink ref="J25" location="'Respuesta ReporteComentario - E'!A1" display="Respuesta Reporte Comentario[]_x000a_" xr:uid="{E7DF4BB5-BD0F-42CF-8DC8-5D60EB215D78}"/>
    <hyperlink ref="Q5" location="'Reporte Publicación - E'!A24" display="=A24" xr:uid="{A761AB1A-305C-40B7-9185-E0F274A4DBDC}"/>
    <hyperlink ref="R5" location="'Reporte Publicación - E'!A27" display="=A25" xr:uid="{7AEF1B69-B7F9-4965-AE22-4FEE969574E2}"/>
    <hyperlink ref="S5" location="'Reporte Publicación - E'!A28" display="=A28" xr:uid="{64DC5C6F-6FBB-4C5C-9F72-A32641B03FA3}"/>
    <hyperlink ref="C15" location="'Estructura Admin Estruc - E'!A1" display="Autor" xr:uid="{A443A03E-46BB-40B5-AE58-406D50BA4620}"/>
    <hyperlink ref="C16" location="'Reporte Comentario - E'!A8" display="Fecha Hora" xr:uid="{866B3555-63E9-4A13-A7B3-7A603E2053FD}"/>
    <hyperlink ref="C18" location="'Comentario - E'!A1" display="=$A$7" xr:uid="{83DB2FD4-A240-4AA4-8DD1-764F78541305}"/>
    <hyperlink ref="J31" location="'estados - E'!A1" display="Estado" xr:uid="{658CAE12-7409-4D3C-96B4-92EC13243FEB}"/>
    <hyperlink ref="T5" location="'Reporte Publicación - E'!A30" display="=A30" xr:uid="{96000E86-2258-4F7C-90D8-637050468769}"/>
    <hyperlink ref="B8" location="'Reporte Comentario - E'!A1" display="Reporte Comentario" xr:uid="{61ADF0E8-2299-43B6-87F2-738B9F56CD55}"/>
    <hyperlink ref="H25" location="'Objetos de Dominio'!B28" display="Respuesta Reporte Comentario" xr:uid="{6924ADD7-655B-4050-84FF-7F16F29A75E9}"/>
    <hyperlink ref="H26" location="'Escritor - E'!A1" display="='Objetos de Dominio'!$B$2" xr:uid="{70478B89-797B-4B29-80FB-65BDEDE5D289}"/>
    <hyperlink ref="H26:H28" location="'Objetos de Dominio'!B28" display="Respuesta Reporte Comentario" xr:uid="{3F4CBB4F-24FB-4CF7-86D7-85D02B1B97DA}"/>
    <hyperlink ref="H31" location="'Objetos de dominio'!B28" display="Respuesta Reporte Comentario" xr:uid="{B479ECFF-1F3E-487D-9C5D-2CD965285B55}"/>
    <hyperlink ref="C17" location="'Estructura Admin Estruc - E'!A1" display="Autor" xr:uid="{5C7D5149-72DC-490A-9319-8A7C94E80D17}"/>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6ED66-EBCE-47D2-9238-D15686118301}">
  <sheetPr>
    <tabColor theme="4" tint="0.79998168889431442"/>
  </sheetPr>
  <dimension ref="A1:F4"/>
  <sheetViews>
    <sheetView workbookViewId="0">
      <selection activeCell="E9" sqref="E9"/>
    </sheetView>
  </sheetViews>
  <sheetFormatPr defaultColWidth="8.7109375" defaultRowHeight="14.45"/>
  <cols>
    <col min="1" max="1" width="16.28515625" bestFit="1" customWidth="1"/>
    <col min="2" max="2" width="34.85546875" customWidth="1"/>
    <col min="3" max="3" width="17.42578125" bestFit="1" customWidth="1"/>
    <col min="4" max="4" width="18.28515625" customWidth="1"/>
    <col min="5" max="5" width="49.7109375" bestFit="1" customWidth="1"/>
    <col min="6" max="6" width="27.7109375" bestFit="1" customWidth="1"/>
  </cols>
  <sheetData>
    <row r="1" spans="1:6">
      <c r="A1" s="163" t="s">
        <v>72</v>
      </c>
      <c r="B1" s="954" t="s">
        <v>199</v>
      </c>
      <c r="C1" s="954"/>
      <c r="D1" s="14"/>
      <c r="E1" s="14"/>
      <c r="F1" s="14"/>
    </row>
    <row r="2" spans="1:6">
      <c r="A2" s="263" t="s">
        <v>74</v>
      </c>
      <c r="B2" s="90" t="s">
        <v>1285</v>
      </c>
      <c r="C2" s="90" t="s">
        <v>1141</v>
      </c>
      <c r="D2" s="264" t="s">
        <v>1240</v>
      </c>
      <c r="E2" s="264" t="s">
        <v>1241</v>
      </c>
      <c r="F2" s="265" t="s">
        <v>165</v>
      </c>
    </row>
    <row r="3" spans="1:6" ht="30" customHeight="1">
      <c r="A3" s="691">
        <v>1</v>
      </c>
      <c r="B3" s="189" t="s">
        <v>1286</v>
      </c>
      <c r="C3" s="266">
        <f ca="1">TODAY()</f>
        <v>45503</v>
      </c>
      <c r="D3" s="699" t="s">
        <v>1243</v>
      </c>
      <c r="E3" s="160" t="str">
        <f>'Estructura Admin Estruc - M'!$E$4</f>
        <v>Académico Juan.Martinez1111 AdmE</v>
      </c>
      <c r="F3" s="114" t="str">
        <f ca="1">CONCATENATE("ResRM ",TEXT(C3, "yyyy-mm-dd")," - ",TEXT(C3, "hh-mm-ss"))</f>
        <v>ResRM 2024-07-30 - 00-00-00</v>
      </c>
    </row>
    <row r="4" spans="1:6" ht="30.75" customHeight="1">
      <c r="A4" s="693">
        <v>2</v>
      </c>
      <c r="B4" s="191" t="s">
        <v>1287</v>
      </c>
      <c r="C4" s="267">
        <v>44974.625</v>
      </c>
      <c r="D4" s="462" t="s">
        <v>1288</v>
      </c>
      <c r="E4" s="671" t="str">
        <f>'Estructura Admin Estruc - M'!$E$6</f>
        <v>Ciencias Exactas y Naturales Juan.Martinez1111 AdmE</v>
      </c>
      <c r="F4" s="126" t="str">
        <f>CONCATENATE("ResRM ",TEXT(C4, "yyyy-mm-dd")," - ",TEXT(C4, "hh-mm-ss"))</f>
        <v>ResRM 2023-02-17 - 15-00-00</v>
      </c>
    </row>
  </sheetData>
  <mergeCells count="1">
    <mergeCell ref="B1:C1"/>
  </mergeCells>
  <hyperlinks>
    <hyperlink ref="A1" location="'Objetos de Dominio'!A1" display="&lt;- Volver al inicio" xr:uid="{341E541C-7BAA-4046-BBC0-9867DF36B4B5}"/>
    <hyperlink ref="E3" location="'Estructura Admin Estruc - M'!A4" display="='Estructura Admin Estruc - M'!$E$4" xr:uid="{E40900B4-0EF1-403B-AF22-F20D232CAE7E}"/>
    <hyperlink ref="B1" location="Causa Reporte - E!A4" display="Modelo enriquecido" xr:uid="{78FDDEF7-C981-41EE-94A4-FA253E33792C}"/>
    <hyperlink ref="B1:C1" location="'Reporte Comentario - E'!A4" display="Modelo enriquecido" xr:uid="{C92C407C-E7AF-4D65-85EF-6E88A106673A}"/>
    <hyperlink ref="B4" location="'Reporte Mensaje - M'!A3" display="RM 2023-01-16 - 21-00-00 - Fake News" xr:uid="{AAEE7499-AF08-4A80-8CB9-87EB93B19639}"/>
    <hyperlink ref="B3" location="'Reporte Mensaje - M'!A4" display="RM 2023-02-17 - 13-00-00 - Terrorismo" xr:uid="{83A37FE6-BBA6-4E7C-AB3A-B808A7242297}"/>
    <hyperlink ref="E4" location="'Estructura Admin Estruc - M'!A6" display="='Estructura Admin Estruc - M'!$E$6" xr:uid="{3A81A663-98F9-485E-B1BF-3AF427E74C03}"/>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92879-6D1A-472A-8B99-EA4DB6D0E73B}">
  <sheetPr>
    <tabColor theme="4" tint="0.79998168889431442"/>
  </sheetPr>
  <dimension ref="A1:U31"/>
  <sheetViews>
    <sheetView topLeftCell="D20" workbookViewId="0">
      <selection activeCell="J25" sqref="J25"/>
    </sheetView>
  </sheetViews>
  <sheetFormatPr defaultColWidth="8.7109375" defaultRowHeight="14.45"/>
  <cols>
    <col min="1" max="1" width="17.42578125" customWidth="1"/>
    <col min="2" max="2" width="21.85546875" customWidth="1"/>
    <col min="3" max="3" width="15.28515625" customWidth="1"/>
    <col min="4" max="6" width="9.140625" bestFit="1" customWidth="1"/>
    <col min="7" max="7" width="13.5703125" customWidth="1"/>
    <col min="8" max="8" width="13.85546875" customWidth="1"/>
    <col min="9" max="9" width="31.42578125" customWidth="1"/>
    <col min="10" max="10" width="34.28515625" customWidth="1"/>
    <col min="11" max="11" width="9.140625" bestFit="1" customWidth="1"/>
    <col min="12" max="12" width="10.140625" customWidth="1"/>
    <col min="13" max="13" width="11.42578125" customWidth="1"/>
    <col min="14" max="14" width="9.140625" bestFit="1" customWidth="1"/>
    <col min="15" max="15" width="11.85546875" customWidth="1"/>
    <col min="16" max="16" width="29.5703125" customWidth="1"/>
    <col min="17" max="17" width="30.7109375" customWidth="1"/>
    <col min="18" max="18" width="29.28515625" customWidth="1"/>
    <col min="19" max="20" width="13.7109375" customWidth="1"/>
    <col min="21" max="21" width="14.140625" customWidth="1"/>
  </cols>
  <sheetData>
    <row r="1" spans="1:21">
      <c r="A1" s="8" t="s">
        <v>72</v>
      </c>
      <c r="B1" s="9"/>
      <c r="C1" s="9"/>
      <c r="D1" s="9"/>
      <c r="E1" s="9"/>
      <c r="F1" s="9"/>
      <c r="G1" s="9"/>
      <c r="H1" s="9"/>
      <c r="I1" s="9"/>
      <c r="J1" s="9"/>
      <c r="K1" s="9"/>
      <c r="L1" s="9"/>
      <c r="M1" s="9"/>
      <c r="N1" s="9"/>
      <c r="O1" s="9"/>
      <c r="P1" s="9"/>
      <c r="Q1" s="9"/>
      <c r="R1" s="9"/>
      <c r="S1" s="9"/>
      <c r="T1" s="9"/>
      <c r="U1" s="9"/>
    </row>
    <row r="2" spans="1:21">
      <c r="A2" s="148" t="s">
        <v>79</v>
      </c>
      <c r="B2" s="955" t="str">
        <f>'Objetos de Dominio'!$B$29</f>
        <v>Respuesta Reporte Mensaje</v>
      </c>
      <c r="C2" s="781"/>
      <c r="D2" s="781"/>
      <c r="E2" s="781"/>
      <c r="F2" s="781"/>
      <c r="G2" s="781"/>
      <c r="H2" s="781"/>
      <c r="I2" s="781"/>
      <c r="J2" s="781"/>
      <c r="K2" s="781"/>
      <c r="L2" s="781"/>
      <c r="M2" s="781"/>
      <c r="N2" s="781"/>
      <c r="O2" s="781"/>
      <c r="P2" s="782"/>
      <c r="Q2" s="14"/>
      <c r="R2" s="14"/>
      <c r="S2" s="14"/>
      <c r="T2" s="14"/>
      <c r="U2" s="14"/>
    </row>
    <row r="3" spans="1:21">
      <c r="A3" s="149" t="s">
        <v>80</v>
      </c>
      <c r="B3" s="993" t="str">
        <f>'Objetos de Dominio'!$E$29</f>
        <v>Objeto de dominio que representa la respuesta que efectuó el administrador frente a un Reporte Mensaje.</v>
      </c>
      <c r="C3" s="742"/>
      <c r="D3" s="742"/>
      <c r="E3" s="742"/>
      <c r="F3" s="742"/>
      <c r="G3" s="742"/>
      <c r="H3" s="742"/>
      <c r="I3" s="742"/>
      <c r="J3" s="742"/>
      <c r="K3" s="742"/>
      <c r="L3" s="742"/>
      <c r="M3" s="742"/>
      <c r="N3" s="742"/>
      <c r="O3" s="742"/>
      <c r="P3" s="743"/>
      <c r="Q3" s="9"/>
      <c r="R3" s="9"/>
      <c r="S3" s="9"/>
      <c r="T3" s="9"/>
      <c r="U3" s="9"/>
    </row>
    <row r="4" spans="1:21">
      <c r="A4" s="8" t="s">
        <v>81</v>
      </c>
      <c r="B4" s="10"/>
      <c r="C4" s="10"/>
      <c r="D4" s="10"/>
      <c r="E4" s="10"/>
      <c r="F4" s="10"/>
      <c r="G4" s="10"/>
      <c r="H4" s="10"/>
      <c r="I4" s="10"/>
      <c r="J4" s="10"/>
      <c r="K4" s="10"/>
      <c r="L4" s="10"/>
      <c r="M4" s="10"/>
      <c r="N4" s="10"/>
      <c r="O4" s="10"/>
      <c r="P4" s="10"/>
      <c r="Q4" s="9"/>
      <c r="R4" s="9"/>
      <c r="S4" s="9"/>
      <c r="T4" s="9"/>
      <c r="U4" s="9"/>
    </row>
    <row r="5" spans="1:21" ht="29.1">
      <c r="A5" s="216" t="s">
        <v>82</v>
      </c>
      <c r="B5" s="217" t="s">
        <v>83</v>
      </c>
      <c r="C5" s="217" t="s">
        <v>84</v>
      </c>
      <c r="D5" s="217" t="s">
        <v>85</v>
      </c>
      <c r="E5" s="217" t="s">
        <v>86</v>
      </c>
      <c r="F5" s="217" t="s">
        <v>87</v>
      </c>
      <c r="G5" s="217" t="s">
        <v>88</v>
      </c>
      <c r="H5" s="217" t="s">
        <v>89</v>
      </c>
      <c r="I5" s="217" t="s">
        <v>90</v>
      </c>
      <c r="J5" s="217" t="s">
        <v>91</v>
      </c>
      <c r="K5" s="217" t="s">
        <v>92</v>
      </c>
      <c r="L5" s="217" t="s">
        <v>93</v>
      </c>
      <c r="M5" s="217" t="s">
        <v>94</v>
      </c>
      <c r="N5" s="217" t="s">
        <v>95</v>
      </c>
      <c r="O5" s="217" t="s">
        <v>96</v>
      </c>
      <c r="P5" s="217" t="s">
        <v>4</v>
      </c>
      <c r="Q5" s="717" t="str">
        <f>A22</f>
        <v>Revisar</v>
      </c>
      <c r="R5" s="717" t="str">
        <f>A25</f>
        <v>Abrir</v>
      </c>
      <c r="S5" s="717" t="str">
        <f>A26</f>
        <v>CerrarRespuesta</v>
      </c>
      <c r="T5" s="717" t="str">
        <f>A29</f>
        <v xml:space="preserve">Eliminar </v>
      </c>
      <c r="U5" s="725" t="str">
        <f>A31</f>
        <v>ObtenerEstadoReal</v>
      </c>
    </row>
    <row r="6" spans="1:21" ht="78.75" customHeight="1">
      <c r="A6" s="218" t="s">
        <v>74</v>
      </c>
      <c r="B6" s="219" t="s">
        <v>97</v>
      </c>
      <c r="C6" s="219">
        <v>36</v>
      </c>
      <c r="D6" s="219">
        <v>36</v>
      </c>
      <c r="E6" s="219"/>
      <c r="F6" s="219"/>
      <c r="G6" s="219"/>
      <c r="H6" s="219" t="s">
        <v>98</v>
      </c>
      <c r="I6" s="219"/>
      <c r="J6" s="220" t="s">
        <v>448</v>
      </c>
      <c r="K6" s="219" t="s">
        <v>100</v>
      </c>
      <c r="L6" s="219" t="s">
        <v>101</v>
      </c>
      <c r="M6" s="219" t="s">
        <v>100</v>
      </c>
      <c r="N6" s="219" t="s">
        <v>101</v>
      </c>
      <c r="O6" s="219" t="s">
        <v>100</v>
      </c>
      <c r="P6" s="219" t="s">
        <v>1209</v>
      </c>
      <c r="Q6" s="653" t="s">
        <v>103</v>
      </c>
      <c r="R6" s="653" t="s">
        <v>927</v>
      </c>
      <c r="S6" s="653" t="s">
        <v>103</v>
      </c>
      <c r="T6" s="653" t="s">
        <v>103</v>
      </c>
      <c r="U6" s="719" t="s">
        <v>105</v>
      </c>
    </row>
    <row r="7" spans="1:21" ht="60.75" customHeight="1">
      <c r="A7" s="218" t="s">
        <v>1246</v>
      </c>
      <c r="B7" s="219" t="s">
        <v>215</v>
      </c>
      <c r="C7" s="219"/>
      <c r="D7" s="219"/>
      <c r="E7" s="219"/>
      <c r="F7" s="219"/>
      <c r="G7" s="219"/>
      <c r="H7" s="219"/>
      <c r="I7" s="219"/>
      <c r="J7" s="219"/>
      <c r="K7" s="219" t="s">
        <v>100</v>
      </c>
      <c r="L7" s="219" t="s">
        <v>101</v>
      </c>
      <c r="M7" s="219" t="s">
        <v>100</v>
      </c>
      <c r="N7" s="219" t="s">
        <v>101</v>
      </c>
      <c r="O7" s="219" t="s">
        <v>101</v>
      </c>
      <c r="P7" s="219" t="s">
        <v>1289</v>
      </c>
      <c r="Q7" s="653" t="s">
        <v>103</v>
      </c>
      <c r="R7" s="653" t="s">
        <v>927</v>
      </c>
      <c r="S7" s="653" t="s">
        <v>105</v>
      </c>
      <c r="T7" s="653" t="s">
        <v>105</v>
      </c>
      <c r="U7" s="719" t="s">
        <v>105</v>
      </c>
    </row>
    <row r="8" spans="1:21" ht="26.1">
      <c r="A8" s="218" t="s">
        <v>1290</v>
      </c>
      <c r="B8" s="720" t="s">
        <v>52</v>
      </c>
      <c r="C8" s="219"/>
      <c r="D8" s="219"/>
      <c r="E8" s="219"/>
      <c r="F8" s="219"/>
      <c r="G8" s="219"/>
      <c r="H8" s="219"/>
      <c r="I8" s="219"/>
      <c r="J8" s="219"/>
      <c r="K8" s="219" t="s">
        <v>101</v>
      </c>
      <c r="L8" s="219" t="s">
        <v>101</v>
      </c>
      <c r="M8" s="219" t="s">
        <v>100</v>
      </c>
      <c r="N8" s="219" t="s">
        <v>101</v>
      </c>
      <c r="O8" s="219" t="s">
        <v>101</v>
      </c>
      <c r="P8" s="219" t="s">
        <v>1291</v>
      </c>
      <c r="Q8" s="653" t="s">
        <v>103</v>
      </c>
      <c r="R8" s="653" t="s">
        <v>991</v>
      </c>
      <c r="S8" s="653" t="s">
        <v>105</v>
      </c>
      <c r="T8" s="653" t="s">
        <v>105</v>
      </c>
      <c r="U8" s="719" t="s">
        <v>105</v>
      </c>
    </row>
    <row r="9" spans="1:21" ht="39">
      <c r="A9" s="218" t="s">
        <v>1250</v>
      </c>
      <c r="B9" s="219" t="s">
        <v>97</v>
      </c>
      <c r="C9" s="219">
        <v>1</v>
      </c>
      <c r="D9" s="219">
        <v>150</v>
      </c>
      <c r="E9" s="219"/>
      <c r="F9" s="219"/>
      <c r="G9" s="219"/>
      <c r="H9" s="219"/>
      <c r="I9" s="219"/>
      <c r="J9" s="219"/>
      <c r="K9" s="219" t="s">
        <v>101</v>
      </c>
      <c r="L9" s="219" t="s">
        <v>101</v>
      </c>
      <c r="M9" s="219" t="s">
        <v>100</v>
      </c>
      <c r="N9" s="219" t="s">
        <v>101</v>
      </c>
      <c r="O9" s="219" t="s">
        <v>101</v>
      </c>
      <c r="P9" s="219" t="s">
        <v>1292</v>
      </c>
      <c r="Q9" s="653" t="s">
        <v>103</v>
      </c>
      <c r="R9" s="653" t="s">
        <v>927</v>
      </c>
      <c r="S9" s="653" t="s">
        <v>105</v>
      </c>
      <c r="T9" s="653" t="s">
        <v>105</v>
      </c>
      <c r="U9" s="719" t="s">
        <v>105</v>
      </c>
    </row>
    <row r="10" spans="1:21" ht="39">
      <c r="A10" s="218" t="s">
        <v>1241</v>
      </c>
      <c r="B10" s="385" t="s">
        <v>5</v>
      </c>
      <c r="C10" s="219"/>
      <c r="D10" s="219"/>
      <c r="E10" s="219"/>
      <c r="F10" s="219"/>
      <c r="G10" s="219"/>
      <c r="H10" s="219"/>
      <c r="I10" s="219"/>
      <c r="J10" s="219"/>
      <c r="K10" s="219" t="s">
        <v>101</v>
      </c>
      <c r="L10" s="219" t="s">
        <v>101</v>
      </c>
      <c r="M10" s="219" t="s">
        <v>100</v>
      </c>
      <c r="N10" s="219" t="s">
        <v>101</v>
      </c>
      <c r="O10" s="219" t="s">
        <v>101</v>
      </c>
      <c r="P10" s="219" t="s">
        <v>1293</v>
      </c>
      <c r="Q10" s="653" t="s">
        <v>103</v>
      </c>
      <c r="R10" s="653" t="s">
        <v>991</v>
      </c>
      <c r="S10" s="653" t="s">
        <v>105</v>
      </c>
      <c r="T10" s="653" t="s">
        <v>105</v>
      </c>
      <c r="U10" s="719" t="s">
        <v>105</v>
      </c>
    </row>
    <row r="11" spans="1:21" ht="39">
      <c r="A11" s="386" t="s">
        <v>18</v>
      </c>
      <c r="B11" s="726" t="s">
        <v>18</v>
      </c>
      <c r="C11" s="221"/>
      <c r="D11" s="221"/>
      <c r="E11" s="221"/>
      <c r="F11" s="221"/>
      <c r="G11" s="221"/>
      <c r="H11" s="221"/>
      <c r="I11" s="221"/>
      <c r="J11" s="221"/>
      <c r="K11" s="221" t="s">
        <v>101</v>
      </c>
      <c r="L11" s="221" t="s">
        <v>101</v>
      </c>
      <c r="M11" s="221" t="s">
        <v>100</v>
      </c>
      <c r="N11" s="221" t="s">
        <v>101</v>
      </c>
      <c r="O11" s="221" t="s">
        <v>101</v>
      </c>
      <c r="P11" s="221" t="s">
        <v>1294</v>
      </c>
      <c r="Q11" s="655" t="s">
        <v>103</v>
      </c>
      <c r="R11" s="655" t="s">
        <v>927</v>
      </c>
      <c r="S11" s="655" t="s">
        <v>891</v>
      </c>
      <c r="T11" s="655" t="s">
        <v>105</v>
      </c>
      <c r="U11" s="723" t="s">
        <v>105</v>
      </c>
    </row>
    <row r="12" spans="1:21">
      <c r="A12" s="10"/>
      <c r="B12" s="10"/>
      <c r="C12" s="10"/>
      <c r="D12" s="10"/>
      <c r="E12" s="10"/>
      <c r="F12" s="10"/>
      <c r="G12" s="10"/>
      <c r="H12" s="10"/>
      <c r="I12" s="10"/>
      <c r="J12" s="10"/>
      <c r="K12" s="10"/>
      <c r="L12" s="10"/>
      <c r="M12" s="10"/>
      <c r="N12" s="10"/>
      <c r="O12" s="10"/>
      <c r="P12" s="10"/>
      <c r="Q12" s="9"/>
      <c r="R12" s="9"/>
      <c r="S12" s="9"/>
      <c r="T12" s="9"/>
      <c r="U12" s="9"/>
    </row>
    <row r="13" spans="1:21">
      <c r="A13" s="994" t="s">
        <v>112</v>
      </c>
      <c r="B13" s="995"/>
      <c r="C13" s="996"/>
      <c r="D13" s="10"/>
      <c r="E13" s="10"/>
      <c r="F13" s="10"/>
      <c r="G13" s="10"/>
      <c r="H13" s="10"/>
      <c r="I13" s="10"/>
      <c r="J13" s="10"/>
      <c r="K13" s="10"/>
      <c r="L13" s="10"/>
      <c r="M13" s="10"/>
      <c r="N13" s="10"/>
      <c r="O13" s="10"/>
      <c r="P13" s="10"/>
      <c r="Q13" s="9"/>
      <c r="R13" s="9"/>
      <c r="S13" s="9"/>
      <c r="T13" s="9"/>
      <c r="U13" s="9"/>
    </row>
    <row r="14" spans="1:21">
      <c r="A14" s="273" t="s">
        <v>113</v>
      </c>
      <c r="B14" s="49" t="s">
        <v>4</v>
      </c>
      <c r="C14" s="274" t="s">
        <v>114</v>
      </c>
      <c r="D14" s="10"/>
      <c r="E14" s="10"/>
      <c r="F14" s="10"/>
      <c r="G14" s="10"/>
      <c r="H14" s="10"/>
      <c r="I14" s="10"/>
      <c r="J14" s="10"/>
      <c r="K14" s="10"/>
      <c r="L14" s="10"/>
      <c r="M14" s="10"/>
      <c r="N14" s="10"/>
      <c r="O14" s="10"/>
      <c r="P14" s="10"/>
      <c r="Q14" s="9"/>
      <c r="R14" s="9"/>
      <c r="S14" s="9"/>
      <c r="T14" s="9"/>
      <c r="U14" s="9"/>
    </row>
    <row r="15" spans="1:21" ht="32.25" customHeight="1">
      <c r="A15" s="988" t="s">
        <v>1152</v>
      </c>
      <c r="B15" s="1013" t="s">
        <v>1254</v>
      </c>
      <c r="C15" s="728" t="s">
        <v>1241</v>
      </c>
      <c r="D15" s="10"/>
      <c r="E15" s="9"/>
      <c r="F15" s="10"/>
      <c r="G15" s="10"/>
      <c r="H15" s="10"/>
      <c r="I15" s="10"/>
      <c r="J15" s="10"/>
      <c r="K15" s="10"/>
      <c r="L15" s="10"/>
      <c r="M15" s="10"/>
      <c r="N15" s="10"/>
      <c r="O15" s="10"/>
      <c r="P15" s="10"/>
      <c r="Q15" s="9"/>
      <c r="R15" s="9"/>
      <c r="S15" s="9"/>
      <c r="T15" s="9"/>
      <c r="U15" s="9"/>
    </row>
    <row r="16" spans="1:21" ht="32.25" customHeight="1">
      <c r="A16" s="988"/>
      <c r="B16" s="1013"/>
      <c r="C16" s="47" t="s">
        <v>1141</v>
      </c>
      <c r="D16" s="9"/>
      <c r="E16" s="9"/>
      <c r="F16" s="9"/>
      <c r="G16" s="9"/>
      <c r="H16" s="9"/>
      <c r="I16" s="9"/>
      <c r="J16" s="9"/>
      <c r="K16" s="9"/>
      <c r="L16" s="9"/>
      <c r="M16" s="9"/>
      <c r="N16" s="9"/>
      <c r="O16" s="9"/>
      <c r="P16" s="9"/>
      <c r="Q16" s="9"/>
      <c r="R16" s="9"/>
      <c r="S16" s="9"/>
      <c r="T16" s="9"/>
      <c r="U16" s="9"/>
    </row>
    <row r="17" spans="1:21" ht="35.25" customHeight="1">
      <c r="A17" s="988" t="s">
        <v>1154</v>
      </c>
      <c r="B17" s="1013" t="s">
        <v>1295</v>
      </c>
      <c r="C17" s="728" t="s">
        <v>1241</v>
      </c>
      <c r="D17" s="9"/>
      <c r="E17" s="9"/>
      <c r="F17" s="9"/>
      <c r="G17" s="9"/>
      <c r="H17" s="9"/>
      <c r="I17" s="9"/>
      <c r="J17" s="9"/>
      <c r="K17" s="9"/>
      <c r="L17" s="9"/>
      <c r="M17" s="9"/>
      <c r="N17" s="9"/>
      <c r="O17" s="9"/>
      <c r="P17" s="9"/>
      <c r="Q17" s="9"/>
      <c r="R17" s="9"/>
      <c r="S17" s="9"/>
      <c r="T17" s="9"/>
      <c r="U17" s="9"/>
    </row>
    <row r="18" spans="1:21" ht="36.75" customHeight="1">
      <c r="A18" s="988"/>
      <c r="B18" s="1013"/>
      <c r="C18" s="47" t="str">
        <f>$A$7</f>
        <v>Fecha Respuesta</v>
      </c>
      <c r="D18" s="9"/>
      <c r="E18" s="9"/>
      <c r="F18" s="9"/>
      <c r="G18" s="9"/>
      <c r="H18" s="9"/>
      <c r="I18" s="9"/>
      <c r="J18" s="9"/>
      <c r="K18" s="9"/>
      <c r="L18" s="9"/>
      <c r="M18" s="9"/>
      <c r="N18" s="9"/>
      <c r="O18" s="9"/>
      <c r="P18" s="9"/>
      <c r="Q18" s="9"/>
      <c r="R18" s="9"/>
      <c r="S18" s="9"/>
      <c r="T18" s="9"/>
      <c r="U18" s="9"/>
    </row>
    <row r="19" spans="1:21">
      <c r="A19" s="9"/>
      <c r="B19" s="9"/>
      <c r="C19" s="9"/>
      <c r="D19" s="9"/>
      <c r="E19" s="9"/>
      <c r="F19" s="9"/>
      <c r="G19" s="9"/>
      <c r="H19" s="9"/>
      <c r="I19" s="9"/>
      <c r="J19" s="9"/>
      <c r="K19" s="9"/>
      <c r="L19" s="9"/>
      <c r="M19" s="9"/>
      <c r="N19" s="9"/>
      <c r="O19" s="9"/>
      <c r="P19" s="9"/>
      <c r="Q19" s="9"/>
      <c r="R19" s="9"/>
      <c r="S19" s="9"/>
      <c r="T19" s="9"/>
      <c r="U19" s="9"/>
    </row>
    <row r="20" spans="1:21" ht="15" customHeight="1">
      <c r="A20" s="752" t="s">
        <v>117</v>
      </c>
      <c r="B20" s="753"/>
      <c r="C20" s="753" t="s">
        <v>4</v>
      </c>
      <c r="D20" s="753"/>
      <c r="E20" s="753"/>
      <c r="F20" s="753"/>
      <c r="G20" s="753" t="s">
        <v>118</v>
      </c>
      <c r="H20" s="753"/>
      <c r="I20" s="753"/>
      <c r="J20" s="753" t="s">
        <v>119</v>
      </c>
      <c r="K20" s="753"/>
      <c r="L20" s="753"/>
      <c r="M20" s="753"/>
      <c r="N20" s="753"/>
      <c r="O20" s="753" t="s">
        <v>120</v>
      </c>
      <c r="P20" s="753"/>
      <c r="Q20" s="753" t="s">
        <v>121</v>
      </c>
      <c r="R20" s="764"/>
      <c r="S20" s="9"/>
      <c r="T20" s="9"/>
      <c r="U20" s="9"/>
    </row>
    <row r="21" spans="1:21" ht="15" customHeight="1">
      <c r="A21" s="754"/>
      <c r="B21" s="755"/>
      <c r="C21" s="755"/>
      <c r="D21" s="755"/>
      <c r="E21" s="755"/>
      <c r="F21" s="755"/>
      <c r="G21" s="231" t="s">
        <v>122</v>
      </c>
      <c r="H21" s="231" t="s">
        <v>123</v>
      </c>
      <c r="I21" s="231" t="s">
        <v>4</v>
      </c>
      <c r="J21" s="231" t="s">
        <v>83</v>
      </c>
      <c r="K21" s="755" t="s">
        <v>4</v>
      </c>
      <c r="L21" s="755"/>
      <c r="M21" s="755"/>
      <c r="N21" s="755"/>
      <c r="O21" s="231" t="s">
        <v>124</v>
      </c>
      <c r="P21" s="231" t="s">
        <v>4</v>
      </c>
      <c r="Q21" s="231" t="s">
        <v>125</v>
      </c>
      <c r="R21" s="245" t="s">
        <v>126</v>
      </c>
      <c r="S21" s="9"/>
      <c r="T21" s="9"/>
      <c r="U21" s="9"/>
    </row>
    <row r="22" spans="1:21" ht="30.75" customHeight="1">
      <c r="A22" s="791" t="s">
        <v>1256</v>
      </c>
      <c r="B22" s="777"/>
      <c r="C22" s="778" t="s">
        <v>1296</v>
      </c>
      <c r="D22" s="778"/>
      <c r="E22" s="778"/>
      <c r="F22" s="778"/>
      <c r="G22" s="777" t="s">
        <v>1297</v>
      </c>
      <c r="H22" s="766" t="s">
        <v>60</v>
      </c>
      <c r="I22" s="778" t="s">
        <v>1298</v>
      </c>
      <c r="J22" s="777"/>
      <c r="K22" s="777"/>
      <c r="L22" s="777"/>
      <c r="M22" s="777"/>
      <c r="N22" s="777"/>
      <c r="O22" s="315">
        <v>1</v>
      </c>
      <c r="P22" s="317" t="s">
        <v>1299</v>
      </c>
      <c r="Q22" s="317" t="s">
        <v>1300</v>
      </c>
      <c r="R22" s="318" t="s">
        <v>230</v>
      </c>
      <c r="S22" s="9"/>
      <c r="T22" s="9"/>
      <c r="U22" s="9"/>
    </row>
    <row r="23" spans="1:21" ht="30.75" customHeight="1">
      <c r="A23" s="791"/>
      <c r="B23" s="777"/>
      <c r="C23" s="778"/>
      <c r="D23" s="778"/>
      <c r="E23" s="778"/>
      <c r="F23" s="778"/>
      <c r="G23" s="777"/>
      <c r="H23" s="766"/>
      <c r="I23" s="778"/>
      <c r="J23" s="777"/>
      <c r="K23" s="777"/>
      <c r="L23" s="777"/>
      <c r="M23" s="777"/>
      <c r="N23" s="777"/>
      <c r="O23" s="315">
        <v>2</v>
      </c>
      <c r="P23" s="317" t="s">
        <v>1301</v>
      </c>
      <c r="Q23" s="317" t="s">
        <v>1302</v>
      </c>
      <c r="R23" s="318" t="s">
        <v>1264</v>
      </c>
      <c r="S23" s="9"/>
      <c r="T23" s="9"/>
      <c r="U23" s="9"/>
    </row>
    <row r="24" spans="1:21" ht="30.75" customHeight="1">
      <c r="A24" s="791"/>
      <c r="B24" s="777"/>
      <c r="C24" s="778"/>
      <c r="D24" s="778"/>
      <c r="E24" s="778"/>
      <c r="F24" s="778"/>
      <c r="G24" s="777"/>
      <c r="H24" s="766"/>
      <c r="I24" s="778"/>
      <c r="J24" s="777"/>
      <c r="K24" s="777"/>
      <c r="L24" s="777"/>
      <c r="M24" s="777"/>
      <c r="N24" s="777"/>
      <c r="O24" s="315">
        <v>3</v>
      </c>
      <c r="P24" s="317" t="s">
        <v>1303</v>
      </c>
      <c r="Q24" s="317" t="s">
        <v>138</v>
      </c>
      <c r="R24" s="318" t="s">
        <v>1264</v>
      </c>
      <c r="S24" s="9"/>
      <c r="T24" s="9"/>
      <c r="U24" s="9"/>
    </row>
    <row r="25" spans="1:21" ht="77.25" customHeight="1">
      <c r="A25" s="1000" t="s">
        <v>261</v>
      </c>
      <c r="B25" s="890"/>
      <c r="C25" s="859" t="s">
        <v>1304</v>
      </c>
      <c r="D25" s="859"/>
      <c r="E25" s="859"/>
      <c r="F25" s="859"/>
      <c r="G25" s="521" t="s">
        <v>1297</v>
      </c>
      <c r="H25" s="243" t="s">
        <v>60</v>
      </c>
      <c r="I25" s="654" t="s">
        <v>1305</v>
      </c>
      <c r="J25" s="243" t="s">
        <v>1228</v>
      </c>
      <c r="K25" s="776" t="s">
        <v>1306</v>
      </c>
      <c r="L25" s="776"/>
      <c r="M25" s="776"/>
      <c r="N25" s="776"/>
      <c r="O25" s="317" t="s">
        <v>142</v>
      </c>
      <c r="P25" s="317" t="s">
        <v>142</v>
      </c>
      <c r="Q25" s="317" t="s">
        <v>142</v>
      </c>
      <c r="R25" s="318" t="s">
        <v>142</v>
      </c>
      <c r="S25" s="9"/>
      <c r="T25" s="9"/>
      <c r="U25" s="9"/>
    </row>
    <row r="26" spans="1:21" ht="30.75" customHeight="1">
      <c r="A26" s="744" t="s">
        <v>1270</v>
      </c>
      <c r="B26" s="745"/>
      <c r="C26" s="1010" t="s">
        <v>1307</v>
      </c>
      <c r="D26" s="778"/>
      <c r="E26" s="778"/>
      <c r="F26" s="1011"/>
      <c r="G26" s="777" t="s">
        <v>1297</v>
      </c>
      <c r="H26" s="766" t="s">
        <v>60</v>
      </c>
      <c r="I26" s="778" t="s">
        <v>1308</v>
      </c>
      <c r="J26" s="1012" t="s">
        <v>142</v>
      </c>
      <c r="K26" s="776" t="s">
        <v>142</v>
      </c>
      <c r="L26" s="776"/>
      <c r="M26" s="776"/>
      <c r="N26" s="776"/>
      <c r="O26" s="315">
        <v>4</v>
      </c>
      <c r="P26" s="317" t="s">
        <v>1309</v>
      </c>
      <c r="Q26" s="317" t="s">
        <v>138</v>
      </c>
      <c r="R26" s="318" t="s">
        <v>136</v>
      </c>
      <c r="S26" s="9"/>
      <c r="T26" s="9"/>
      <c r="U26" s="9"/>
    </row>
    <row r="27" spans="1:21" ht="30.75" customHeight="1">
      <c r="A27" s="744"/>
      <c r="B27" s="745"/>
      <c r="C27" s="1010"/>
      <c r="D27" s="778"/>
      <c r="E27" s="778"/>
      <c r="F27" s="1011"/>
      <c r="G27" s="777"/>
      <c r="H27" s="766"/>
      <c r="I27" s="778"/>
      <c r="J27" s="1012"/>
      <c r="K27" s="776"/>
      <c r="L27" s="776"/>
      <c r="M27" s="776"/>
      <c r="N27" s="776"/>
      <c r="O27" s="315">
        <v>5</v>
      </c>
      <c r="P27" s="317" t="s">
        <v>1310</v>
      </c>
      <c r="Q27" s="317" t="s">
        <v>1311</v>
      </c>
      <c r="R27" s="318" t="s">
        <v>136</v>
      </c>
      <c r="S27" s="9"/>
      <c r="T27" s="9"/>
      <c r="U27" s="9"/>
    </row>
    <row r="28" spans="1:21" ht="30.75" customHeight="1">
      <c r="A28" s="744"/>
      <c r="B28" s="745"/>
      <c r="C28" s="1010"/>
      <c r="D28" s="778"/>
      <c r="E28" s="778"/>
      <c r="F28" s="1011"/>
      <c r="G28" s="777"/>
      <c r="H28" s="766"/>
      <c r="I28" s="778"/>
      <c r="J28" s="1012"/>
      <c r="K28" s="776"/>
      <c r="L28" s="776"/>
      <c r="M28" s="776"/>
      <c r="N28" s="776"/>
      <c r="O28" s="315">
        <v>6</v>
      </c>
      <c r="P28" s="317" t="s">
        <v>1312</v>
      </c>
      <c r="Q28" s="317" t="s">
        <v>1313</v>
      </c>
      <c r="R28" s="318" t="s">
        <v>136</v>
      </c>
      <c r="S28" s="9"/>
      <c r="T28" s="9"/>
      <c r="U28" s="9"/>
    </row>
    <row r="29" spans="1:21" ht="30.75" customHeight="1">
      <c r="A29" s="744" t="s">
        <v>154</v>
      </c>
      <c r="B29" s="745"/>
      <c r="C29" s="763" t="s">
        <v>1314</v>
      </c>
      <c r="D29" s="763"/>
      <c r="E29" s="763"/>
      <c r="F29" s="763"/>
      <c r="G29" s="745" t="s">
        <v>1315</v>
      </c>
      <c r="H29" s="745" t="s">
        <v>97</v>
      </c>
      <c r="I29" s="745" t="s">
        <v>1316</v>
      </c>
      <c r="J29" s="745"/>
      <c r="K29" s="745"/>
      <c r="L29" s="745"/>
      <c r="M29" s="745"/>
      <c r="N29" s="745"/>
      <c r="O29" s="230">
        <v>4</v>
      </c>
      <c r="P29" s="244" t="s">
        <v>1317</v>
      </c>
      <c r="Q29" s="244" t="s">
        <v>138</v>
      </c>
      <c r="R29" s="451" t="s">
        <v>136</v>
      </c>
      <c r="S29" s="9"/>
      <c r="T29" s="9"/>
      <c r="U29" s="9"/>
    </row>
    <row r="30" spans="1:21" ht="30.75" customHeight="1">
      <c r="A30" s="744"/>
      <c r="B30" s="745"/>
      <c r="C30" s="763"/>
      <c r="D30" s="763"/>
      <c r="E30" s="763"/>
      <c r="F30" s="763"/>
      <c r="G30" s="745"/>
      <c r="H30" s="745"/>
      <c r="I30" s="745"/>
      <c r="J30" s="745"/>
      <c r="K30" s="745"/>
      <c r="L30" s="745"/>
      <c r="M30" s="745"/>
      <c r="N30" s="745"/>
      <c r="O30" s="230">
        <v>5</v>
      </c>
      <c r="P30" s="244" t="s">
        <v>1310</v>
      </c>
      <c r="Q30" s="244" t="s">
        <v>1318</v>
      </c>
      <c r="R30" s="451" t="s">
        <v>136</v>
      </c>
      <c r="S30" s="9"/>
      <c r="T30" s="9"/>
      <c r="U30" s="9"/>
    </row>
    <row r="31" spans="1:21" ht="30.75" customHeight="1">
      <c r="A31" s="997" t="s">
        <v>196</v>
      </c>
      <c r="B31" s="892"/>
      <c r="C31" s="1009" t="s">
        <v>1319</v>
      </c>
      <c r="D31" s="1009"/>
      <c r="E31" s="1009"/>
      <c r="F31" s="1009"/>
      <c r="G31" s="600"/>
      <c r="H31" s="727" t="s">
        <v>60</v>
      </c>
      <c r="I31" s="601"/>
      <c r="J31" s="327" t="s">
        <v>18</v>
      </c>
      <c r="K31" s="772" t="s">
        <v>1320</v>
      </c>
      <c r="L31" s="772"/>
      <c r="M31" s="772"/>
      <c r="N31" s="772"/>
      <c r="O31" s="322" t="s">
        <v>142</v>
      </c>
      <c r="P31" s="322" t="s">
        <v>142</v>
      </c>
      <c r="Q31" s="322" t="s">
        <v>142</v>
      </c>
      <c r="R31" s="319" t="s">
        <v>142</v>
      </c>
      <c r="S31" s="12"/>
      <c r="T31" s="12"/>
      <c r="U31" s="12"/>
    </row>
  </sheetData>
  <mergeCells count="41">
    <mergeCell ref="Q20:R20"/>
    <mergeCell ref="K21:N21"/>
    <mergeCell ref="B2:P2"/>
    <mergeCell ref="B3:P3"/>
    <mergeCell ref="A13:C13"/>
    <mergeCell ref="A15:A16"/>
    <mergeCell ref="B15:B16"/>
    <mergeCell ref="A17:A18"/>
    <mergeCell ref="B17:B18"/>
    <mergeCell ref="A20:B21"/>
    <mergeCell ref="C20:F21"/>
    <mergeCell ref="G20:I20"/>
    <mergeCell ref="J20:N20"/>
    <mergeCell ref="O20:P20"/>
    <mergeCell ref="K22:N24"/>
    <mergeCell ref="A25:B25"/>
    <mergeCell ref="C25:F25"/>
    <mergeCell ref="K25:N25"/>
    <mergeCell ref="A26:B28"/>
    <mergeCell ref="C26:F28"/>
    <mergeCell ref="G26:G28"/>
    <mergeCell ref="H26:H28"/>
    <mergeCell ref="I26:I28"/>
    <mergeCell ref="J26:J28"/>
    <mergeCell ref="A22:B24"/>
    <mergeCell ref="C22:F24"/>
    <mergeCell ref="G22:G24"/>
    <mergeCell ref="H22:H24"/>
    <mergeCell ref="I22:I24"/>
    <mergeCell ref="J22:J24"/>
    <mergeCell ref="A31:B31"/>
    <mergeCell ref="C31:F31"/>
    <mergeCell ref="K31:N31"/>
    <mergeCell ref="K26:N28"/>
    <mergeCell ref="A29:B30"/>
    <mergeCell ref="C29:F30"/>
    <mergeCell ref="G29:G30"/>
    <mergeCell ref="H29:H30"/>
    <mergeCell ref="I29:I30"/>
    <mergeCell ref="J29:J30"/>
    <mergeCell ref="K29:N30"/>
  </mergeCells>
  <hyperlinks>
    <hyperlink ref="A1" location="'Objetos de Dominio'!A1" display="&lt;- Volver al inicio" xr:uid="{041F192B-68FC-47FE-9130-CDEEF6D942FC}"/>
    <hyperlink ref="A4" location="'Reporte Comentario - M'!B1" display="Datos simulados" xr:uid="{554EC758-EFFD-4DA4-AAE4-72612BD1B586}"/>
    <hyperlink ref="B11" location="'Estados - E'!A1" display="Estado" xr:uid="{04D8AC53-7A9C-4BB5-A882-C6EA7568D181}"/>
    <hyperlink ref="B10" location="'Administrador Estructura - E'!A1" display="Administrador Estructura" xr:uid="{4729B633-9DF8-47DC-B15A-4E152C604558}"/>
    <hyperlink ref="H22" location="'Escritor - E'!A1" display="='Objetos de Dominio'!$B$2" xr:uid="{B42BA928-DDE7-4D18-B35E-11D4E17486E2}"/>
    <hyperlink ref="H22:H24" location="'Objetos de Dominio'!B28" display="Respuesta Reporte Comentario" xr:uid="{08D0BD08-1ADD-45A2-88E2-23DCE931624E}"/>
    <hyperlink ref="J25" location="'Reporte Publicación - E'!A1" display="Reporte Publicación[]_x000a__x000a_" xr:uid="{D3519007-D665-45F2-A9B5-991D7764C984}"/>
    <hyperlink ref="Q5" location="'Reporte Publicación - E'!A24" display="=A24" xr:uid="{F0535055-78CC-40CC-A561-01234BA9B103}"/>
    <hyperlink ref="R5" location="'Reporte Publicación - E'!A27" display="=A25" xr:uid="{43658CD3-9DD7-4577-BDA4-9B64F6C9BE59}"/>
    <hyperlink ref="S5" location="'Reporte Publicación - E'!A28" display="=A28" xr:uid="{1C3275A8-5D19-4C3B-9FFF-B13B7DE18733}"/>
    <hyperlink ref="J31" location="'estados - E'!A1" display="Estado" xr:uid="{EA7EE853-0BF5-48D7-A571-8C5A870468EA}"/>
    <hyperlink ref="T5" location="'Reporte Publicación - E'!A30" display="=A30" xr:uid="{C8B93D27-A1CB-4384-A7D5-12FE24FD5F4C}"/>
    <hyperlink ref="B8" location="'Reporte Mensaje - E'!A1" display="Reporte Mensaje" xr:uid="{CD910D3F-3608-4521-B1EF-B5608CB24522}"/>
    <hyperlink ref="H25" location="'Objetos de Dominio'!B28" display="Respuesta Reporte Comentario" xr:uid="{E32FA1CC-2058-4E84-937B-26795A59A140}"/>
    <hyperlink ref="H26" location="'Escritor - E'!A1" display="='Objetos de Dominio'!$B$2" xr:uid="{D6912A7A-2349-4900-8D2B-118C9CEA3794}"/>
    <hyperlink ref="H26:H28" location="'Objetos de Dominio'!B28" display="Respuesta Reporte Comentario" xr:uid="{7641E16F-D860-459D-BBFB-DFD2A15011AE}"/>
    <hyperlink ref="H31" location="'Objetos de dominio'!B28" display="Respuesta Reporte Comentario" xr:uid="{C1FA86D7-9B29-4A13-B6CE-4C5AF5F0989B}"/>
    <hyperlink ref="C15" location="'Estructura Admin Estruc - E'!A1" display="Autor" xr:uid="{A0CA0562-3AA1-41B6-98F7-D270323ABECF}"/>
    <hyperlink ref="C16" location="'Reporte Comentario - E'!A8" display="Fecha Hora" xr:uid="{CFCE05A2-DEFE-44B5-8D84-3986963E0E1C}"/>
    <hyperlink ref="C18" location="'Comentario - E'!A1" display="=$A$7" xr:uid="{E3C2D62B-8018-4E3F-8E7E-E2E361B977FB}"/>
    <hyperlink ref="C17" location="'Estructura Admin Estruc - E'!A1" display="Autor" xr:uid="{8819DE58-49E8-4612-A472-AF0A3CDB1C6F}"/>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ADB63-7100-4BFF-A948-4B20F97EE274}">
  <sheetPr>
    <tabColor theme="4" tint="0.79998168889431442"/>
  </sheetPr>
  <dimension ref="A1:F4"/>
  <sheetViews>
    <sheetView workbookViewId="0"/>
  </sheetViews>
  <sheetFormatPr defaultColWidth="8.7109375" defaultRowHeight="14.45"/>
  <cols>
    <col min="2" max="2" width="34.140625" customWidth="1"/>
    <col min="3" max="3" width="15.85546875" customWidth="1"/>
    <col min="4" max="4" width="22.28515625" customWidth="1"/>
    <col min="5" max="5" width="33.28515625" customWidth="1"/>
    <col min="6" max="6" width="26.5703125" customWidth="1"/>
  </cols>
  <sheetData>
    <row r="1" spans="1:6">
      <c r="A1" s="22" t="s">
        <v>72</v>
      </c>
      <c r="B1" s="775" t="s">
        <v>199</v>
      </c>
      <c r="C1" s="775"/>
      <c r="D1" s="9"/>
      <c r="E1" s="9"/>
      <c r="F1" s="9"/>
    </row>
    <row r="2" spans="1:6">
      <c r="A2" s="263" t="s">
        <v>74</v>
      </c>
      <c r="B2" s="90" t="s">
        <v>1321</v>
      </c>
      <c r="C2" s="90" t="s">
        <v>1141</v>
      </c>
      <c r="D2" s="264" t="s">
        <v>1240</v>
      </c>
      <c r="E2" s="264" t="s">
        <v>1241</v>
      </c>
      <c r="F2" s="265" t="s">
        <v>165</v>
      </c>
    </row>
    <row r="3" spans="1:6" ht="30" customHeight="1">
      <c r="A3" s="174">
        <v>1</v>
      </c>
      <c r="B3" s="184" t="s">
        <v>1322</v>
      </c>
      <c r="C3" s="178">
        <v>44821.791666666664</v>
      </c>
      <c r="D3" s="210" t="s">
        <v>1243</v>
      </c>
      <c r="E3" s="38" t="str">
        <f>'Estructura Admin Estruc - M'!$E$3</f>
        <v>Académico Ivan.Jaramillo9803 AdmE</v>
      </c>
      <c r="F3" s="138" t="str">
        <f>CONCATENATE("ResRM ",TEXT(C3, "yyyy-mm-dd")," - ",TEXT(C3, "hh-mm-ss"))</f>
        <v>ResRM 2022-09-17 - 19-00-00</v>
      </c>
    </row>
    <row r="4" spans="1:6" ht="30" customHeight="1">
      <c r="A4" s="185">
        <v>2</v>
      </c>
      <c r="B4" s="186" t="s">
        <v>1323</v>
      </c>
      <c r="C4" s="182">
        <v>44974.333333333336</v>
      </c>
      <c r="D4" s="120" t="s">
        <v>1288</v>
      </c>
      <c r="E4" s="53" t="str">
        <f>'Estructura Admin Estruc - M'!$E$4</f>
        <v>Académico Juan.Martinez1111 AdmE</v>
      </c>
      <c r="F4" s="138" t="str">
        <f>CONCATENATE("ResRM ",TEXT(C4, "yyyy-mm-dd")," - ",TEXT(C4, "hh-mm-ss"))</f>
        <v>ResRM 2023-02-17 - 08-00-00</v>
      </c>
    </row>
  </sheetData>
  <mergeCells count="1">
    <mergeCell ref="B1:C1"/>
  </mergeCells>
  <hyperlinks>
    <hyperlink ref="A1" location="'Objetos de Dominio'!A1" display="&lt;- Volver al inicio" xr:uid="{8CD078E4-E239-43F0-92E7-F91C7A9B6C56}"/>
    <hyperlink ref="E3" location="'Estructura Admin Estruc - M'!A3" display="='Estructura Admin Estruc - M'!$E$3" xr:uid="{FDF2A73B-A220-499B-8C4D-67F2E249E874}"/>
    <hyperlink ref="E4" location="'Estructura Admin Estruc - M'!A6" display="='Estructura Admin Estruc - M'!$E$4" xr:uid="{FCC94E16-E9E8-4B3B-9BAC-91B9B9AD2105}"/>
    <hyperlink ref="B1" location="Causa Reporte - E!A4" display="Modelo enriquecido" xr:uid="{D88BFBCE-99A3-4239-A586-C386E3B67ECE}"/>
    <hyperlink ref="B1:C1" location="'Reporte Comentario - E'!A4" display="Modelo enriquecido" xr:uid="{9C270FAC-7E64-4DF1-885D-85E5E4368307}"/>
    <hyperlink ref="B4" location="'Reporte publicación - M'!A3" display="RP 2023-02-17 - 15-00-00 - Terrorismo" xr:uid="{9D36B600-7418-4A40-8CFC-D3C7C97EC2D3}"/>
    <hyperlink ref="B3" location="'Reporte publicación - M'!A3" display="RP 2023-04-20 - 00-00-00 - Fake News" xr:uid="{4B8F32F8-03D0-474A-AD89-956D2A6A977B}"/>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FBEDB-DED8-4D3F-8725-6139C8855485}">
  <dimension ref="A1:U31"/>
  <sheetViews>
    <sheetView workbookViewId="0">
      <selection activeCell="Q24" sqref="Q24"/>
    </sheetView>
  </sheetViews>
  <sheetFormatPr defaultColWidth="8.7109375" defaultRowHeight="14.45"/>
  <cols>
    <col min="1" max="1" width="17.42578125" customWidth="1"/>
    <col min="2" max="2" width="21.85546875" customWidth="1"/>
    <col min="3" max="3" width="15.28515625" customWidth="1"/>
    <col min="4" max="6" width="9.140625" bestFit="1" customWidth="1"/>
    <col min="7" max="7" width="13.5703125" customWidth="1"/>
    <col min="8" max="8" width="13.85546875" customWidth="1"/>
    <col min="9" max="9" width="31.42578125" customWidth="1"/>
    <col min="10" max="10" width="34.28515625" customWidth="1"/>
    <col min="11" max="11" width="9.140625" bestFit="1" customWidth="1"/>
    <col min="12" max="12" width="10.140625" customWidth="1"/>
    <col min="13" max="13" width="11.42578125" customWidth="1"/>
    <col min="14" max="14" width="9.140625" bestFit="1" customWidth="1"/>
    <col min="15" max="15" width="11.85546875" customWidth="1"/>
    <col min="16" max="16" width="29.5703125" customWidth="1"/>
    <col min="17" max="17" width="30.7109375" customWidth="1"/>
    <col min="18" max="18" width="29.28515625" customWidth="1"/>
    <col min="19" max="20" width="13.7109375" customWidth="1"/>
    <col min="21" max="21" width="14.140625" customWidth="1"/>
  </cols>
  <sheetData>
    <row r="1" spans="1:21">
      <c r="A1" s="8" t="s">
        <v>72</v>
      </c>
      <c r="B1" s="9"/>
      <c r="C1" s="9"/>
      <c r="D1" s="9"/>
      <c r="E1" s="9"/>
      <c r="F1" s="9"/>
      <c r="G1" s="9"/>
      <c r="H1" s="9"/>
      <c r="I1" s="9"/>
      <c r="J1" s="9"/>
      <c r="K1" s="9"/>
      <c r="L1" s="9"/>
      <c r="M1" s="9"/>
      <c r="N1" s="9"/>
      <c r="O1" s="9"/>
      <c r="P1" s="9"/>
      <c r="Q1" s="9"/>
      <c r="R1" s="9"/>
      <c r="S1" s="9"/>
      <c r="T1" s="9"/>
      <c r="U1" s="9"/>
    </row>
    <row r="2" spans="1:21">
      <c r="A2" s="148" t="s">
        <v>79</v>
      </c>
      <c r="B2" s="955" t="str">
        <f>'Objetos de Dominio'!$B$27</f>
        <v>Respuesta Reporte Publicación</v>
      </c>
      <c r="C2" s="781"/>
      <c r="D2" s="781"/>
      <c r="E2" s="781"/>
      <c r="F2" s="781"/>
      <c r="G2" s="781"/>
      <c r="H2" s="781"/>
      <c r="I2" s="781"/>
      <c r="J2" s="781"/>
      <c r="K2" s="781"/>
      <c r="L2" s="781"/>
      <c r="M2" s="781"/>
      <c r="N2" s="781"/>
      <c r="O2" s="781"/>
      <c r="P2" s="782"/>
      <c r="Q2" s="14"/>
      <c r="R2" s="14"/>
      <c r="S2" s="14"/>
      <c r="T2" s="14"/>
      <c r="U2" s="14"/>
    </row>
    <row r="3" spans="1:21">
      <c r="A3" s="149" t="s">
        <v>80</v>
      </c>
      <c r="B3" s="993" t="str">
        <f>'Objetos de Dominio'!$E$27</f>
        <v>Objeto de dominio que representa la respuesta que efectuó el administrador frente a un Reporte Publicación.</v>
      </c>
      <c r="C3" s="742"/>
      <c r="D3" s="742"/>
      <c r="E3" s="742"/>
      <c r="F3" s="742"/>
      <c r="G3" s="742"/>
      <c r="H3" s="742"/>
      <c r="I3" s="742"/>
      <c r="J3" s="742"/>
      <c r="K3" s="742"/>
      <c r="L3" s="742"/>
      <c r="M3" s="742"/>
      <c r="N3" s="742"/>
      <c r="O3" s="742"/>
      <c r="P3" s="743"/>
      <c r="Q3" s="9"/>
      <c r="R3" s="9"/>
      <c r="S3" s="9"/>
      <c r="T3" s="9"/>
      <c r="U3" s="9"/>
    </row>
    <row r="4" spans="1:21">
      <c r="A4" s="8" t="s">
        <v>81</v>
      </c>
      <c r="B4" s="10"/>
      <c r="C4" s="10"/>
      <c r="D4" s="10"/>
      <c r="E4" s="10"/>
      <c r="F4" s="10"/>
      <c r="G4" s="10"/>
      <c r="H4" s="10"/>
      <c r="I4" s="10"/>
      <c r="J4" s="10"/>
      <c r="K4" s="10"/>
      <c r="L4" s="10"/>
      <c r="M4" s="10"/>
      <c r="N4" s="10"/>
      <c r="O4" s="10"/>
      <c r="P4" s="10"/>
      <c r="Q4" s="9"/>
      <c r="R4" s="9"/>
      <c r="S4" s="9"/>
      <c r="T4" s="9"/>
      <c r="U4" s="9"/>
    </row>
    <row r="5" spans="1:21" ht="29.1">
      <c r="A5" s="216" t="s">
        <v>82</v>
      </c>
      <c r="B5" s="217" t="s">
        <v>83</v>
      </c>
      <c r="C5" s="217" t="s">
        <v>84</v>
      </c>
      <c r="D5" s="217" t="s">
        <v>85</v>
      </c>
      <c r="E5" s="217" t="s">
        <v>86</v>
      </c>
      <c r="F5" s="217" t="s">
        <v>87</v>
      </c>
      <c r="G5" s="217" t="s">
        <v>88</v>
      </c>
      <c r="H5" s="217" t="s">
        <v>89</v>
      </c>
      <c r="I5" s="217" t="s">
        <v>90</v>
      </c>
      <c r="J5" s="217" t="s">
        <v>91</v>
      </c>
      <c r="K5" s="217" t="s">
        <v>92</v>
      </c>
      <c r="L5" s="217" t="s">
        <v>93</v>
      </c>
      <c r="M5" s="217" t="s">
        <v>94</v>
      </c>
      <c r="N5" s="217" t="s">
        <v>95</v>
      </c>
      <c r="O5" s="217" t="s">
        <v>96</v>
      </c>
      <c r="P5" s="217" t="s">
        <v>4</v>
      </c>
      <c r="Q5" s="717" t="str">
        <f>A22</f>
        <v>Revisar</v>
      </c>
      <c r="R5" s="717" t="str">
        <f>A25</f>
        <v>Abrir</v>
      </c>
      <c r="S5" s="717" t="str">
        <f>A26</f>
        <v>CerrarRespuesta</v>
      </c>
      <c r="T5" s="717" t="str">
        <f>A29</f>
        <v xml:space="preserve">Eliminar </v>
      </c>
      <c r="U5" s="725" t="str">
        <f>A31</f>
        <v>ObtenerEstadoReal</v>
      </c>
    </row>
    <row r="6" spans="1:21" ht="73.5" customHeight="1">
      <c r="A6" s="218" t="s">
        <v>74</v>
      </c>
      <c r="B6" s="219" t="s">
        <v>97</v>
      </c>
      <c r="C6" s="219">
        <v>36</v>
      </c>
      <c r="D6" s="219">
        <v>36</v>
      </c>
      <c r="E6" s="219"/>
      <c r="F6" s="219"/>
      <c r="G6" s="219"/>
      <c r="H6" s="219" t="s">
        <v>98</v>
      </c>
      <c r="I6" s="219"/>
      <c r="J6" s="220" t="s">
        <v>448</v>
      </c>
      <c r="K6" s="219" t="s">
        <v>100</v>
      </c>
      <c r="L6" s="219" t="s">
        <v>101</v>
      </c>
      <c r="M6" s="219" t="s">
        <v>100</v>
      </c>
      <c r="N6" s="219" t="s">
        <v>101</v>
      </c>
      <c r="O6" s="219" t="s">
        <v>100</v>
      </c>
      <c r="P6" s="219" t="s">
        <v>1209</v>
      </c>
      <c r="Q6" s="653" t="s">
        <v>103</v>
      </c>
      <c r="R6" s="653" t="s">
        <v>927</v>
      </c>
      <c r="S6" s="653" t="s">
        <v>103</v>
      </c>
      <c r="T6" s="653" t="s">
        <v>103</v>
      </c>
      <c r="U6" s="719" t="s">
        <v>105</v>
      </c>
    </row>
    <row r="7" spans="1:21" ht="51.95">
      <c r="A7" s="218" t="s">
        <v>1246</v>
      </c>
      <c r="B7" s="219" t="s">
        <v>215</v>
      </c>
      <c r="C7" s="219"/>
      <c r="D7" s="219"/>
      <c r="E7" s="219"/>
      <c r="F7" s="219"/>
      <c r="G7" s="219"/>
      <c r="H7" s="219"/>
      <c r="I7" s="219"/>
      <c r="J7" s="219"/>
      <c r="K7" s="219" t="s">
        <v>100</v>
      </c>
      <c r="L7" s="219" t="s">
        <v>101</v>
      </c>
      <c r="M7" s="219" t="s">
        <v>100</v>
      </c>
      <c r="N7" s="219" t="s">
        <v>101</v>
      </c>
      <c r="O7" s="219" t="s">
        <v>101</v>
      </c>
      <c r="P7" s="219" t="s">
        <v>1324</v>
      </c>
      <c r="Q7" s="653" t="s">
        <v>103</v>
      </c>
      <c r="R7" s="653" t="s">
        <v>927</v>
      </c>
      <c r="S7" s="653" t="s">
        <v>105</v>
      </c>
      <c r="T7" s="653" t="s">
        <v>105</v>
      </c>
      <c r="U7" s="719" t="s">
        <v>105</v>
      </c>
    </row>
    <row r="8" spans="1:21" ht="26.1">
      <c r="A8" s="218" t="s">
        <v>1325</v>
      </c>
      <c r="B8" s="720" t="s">
        <v>1219</v>
      </c>
      <c r="C8" s="219"/>
      <c r="D8" s="219"/>
      <c r="E8" s="219"/>
      <c r="F8" s="219"/>
      <c r="G8" s="219"/>
      <c r="H8" s="219"/>
      <c r="I8" s="219"/>
      <c r="J8" s="219"/>
      <c r="K8" s="219" t="s">
        <v>101</v>
      </c>
      <c r="L8" s="219" t="s">
        <v>101</v>
      </c>
      <c r="M8" s="219" t="s">
        <v>100</v>
      </c>
      <c r="N8" s="219" t="s">
        <v>101</v>
      </c>
      <c r="O8" s="219" t="s">
        <v>101</v>
      </c>
      <c r="P8" s="219" t="s">
        <v>1326</v>
      </c>
      <c r="Q8" s="653" t="s">
        <v>103</v>
      </c>
      <c r="R8" s="653" t="s">
        <v>991</v>
      </c>
      <c r="S8" s="653" t="s">
        <v>105</v>
      </c>
      <c r="T8" s="653" t="s">
        <v>105</v>
      </c>
      <c r="U8" s="719" t="s">
        <v>105</v>
      </c>
    </row>
    <row r="9" spans="1:21" ht="39">
      <c r="A9" s="218" t="s">
        <v>1250</v>
      </c>
      <c r="B9" s="219" t="s">
        <v>97</v>
      </c>
      <c r="C9" s="219">
        <v>1</v>
      </c>
      <c r="D9" s="219">
        <v>150</v>
      </c>
      <c r="E9" s="219"/>
      <c r="F9" s="219"/>
      <c r="G9" s="219"/>
      <c r="H9" s="219"/>
      <c r="I9" s="219"/>
      <c r="J9" s="219"/>
      <c r="K9" s="219" t="s">
        <v>101</v>
      </c>
      <c r="L9" s="219" t="s">
        <v>101</v>
      </c>
      <c r="M9" s="219" t="s">
        <v>100</v>
      </c>
      <c r="N9" s="219" t="s">
        <v>101</v>
      </c>
      <c r="O9" s="219" t="s">
        <v>101</v>
      </c>
      <c r="P9" s="219" t="s">
        <v>1327</v>
      </c>
      <c r="Q9" s="653" t="s">
        <v>103</v>
      </c>
      <c r="R9" s="653" t="s">
        <v>927</v>
      </c>
      <c r="S9" s="653" t="s">
        <v>105</v>
      </c>
      <c r="T9" s="653" t="s">
        <v>105</v>
      </c>
      <c r="U9" s="719" t="s">
        <v>105</v>
      </c>
    </row>
    <row r="10" spans="1:21" ht="39">
      <c r="A10" s="218" t="s">
        <v>1241</v>
      </c>
      <c r="B10" s="385" t="s">
        <v>5</v>
      </c>
      <c r="C10" s="219"/>
      <c r="D10" s="219"/>
      <c r="E10" s="219"/>
      <c r="F10" s="219"/>
      <c r="G10" s="219"/>
      <c r="H10" s="219"/>
      <c r="I10" s="219"/>
      <c r="J10" s="219"/>
      <c r="K10" s="219" t="s">
        <v>101</v>
      </c>
      <c r="L10" s="219" t="s">
        <v>101</v>
      </c>
      <c r="M10" s="219" t="s">
        <v>100</v>
      </c>
      <c r="N10" s="219" t="s">
        <v>101</v>
      </c>
      <c r="O10" s="219" t="s">
        <v>101</v>
      </c>
      <c r="P10" s="219" t="s">
        <v>1328</v>
      </c>
      <c r="Q10" s="653" t="s">
        <v>103</v>
      </c>
      <c r="R10" s="653" t="s">
        <v>991</v>
      </c>
      <c r="S10" s="653" t="s">
        <v>105</v>
      </c>
      <c r="T10" s="653" t="s">
        <v>105</v>
      </c>
      <c r="U10" s="719" t="s">
        <v>105</v>
      </c>
    </row>
    <row r="11" spans="1:21" ht="39">
      <c r="A11" s="386" t="s">
        <v>18</v>
      </c>
      <c r="B11" s="726" t="s">
        <v>18</v>
      </c>
      <c r="C11" s="221"/>
      <c r="D11" s="221"/>
      <c r="E11" s="221"/>
      <c r="F11" s="221"/>
      <c r="G11" s="221"/>
      <c r="H11" s="221"/>
      <c r="I11" s="221"/>
      <c r="J11" s="221"/>
      <c r="K11" s="221" t="s">
        <v>101</v>
      </c>
      <c r="L11" s="221" t="s">
        <v>101</v>
      </c>
      <c r="M11" s="221" t="s">
        <v>100</v>
      </c>
      <c r="N11" s="221" t="s">
        <v>101</v>
      </c>
      <c r="O11" s="221" t="s">
        <v>101</v>
      </c>
      <c r="P11" s="221" t="s">
        <v>1329</v>
      </c>
      <c r="Q11" s="655" t="s">
        <v>103</v>
      </c>
      <c r="R11" s="655" t="s">
        <v>927</v>
      </c>
      <c r="S11" s="655" t="s">
        <v>891</v>
      </c>
      <c r="T11" s="655" t="s">
        <v>105</v>
      </c>
      <c r="U11" s="723" t="s">
        <v>105</v>
      </c>
    </row>
    <row r="12" spans="1:21">
      <c r="A12" s="10"/>
      <c r="B12" s="10"/>
      <c r="C12" s="10"/>
      <c r="D12" s="10"/>
      <c r="E12" s="10"/>
      <c r="F12" s="10"/>
      <c r="G12" s="10"/>
      <c r="H12" s="10"/>
      <c r="I12" s="10"/>
      <c r="J12" s="10"/>
      <c r="K12" s="10"/>
      <c r="L12" s="10"/>
      <c r="M12" s="10"/>
      <c r="N12" s="10"/>
      <c r="O12" s="10"/>
      <c r="P12" s="10"/>
      <c r="Q12" s="9"/>
      <c r="R12" s="9"/>
      <c r="S12" s="9"/>
      <c r="T12" s="9"/>
      <c r="U12" s="9"/>
    </row>
    <row r="13" spans="1:21">
      <c r="A13" s="994" t="s">
        <v>112</v>
      </c>
      <c r="B13" s="995"/>
      <c r="C13" s="996"/>
      <c r="D13" s="10"/>
      <c r="E13" s="10"/>
      <c r="F13" s="10"/>
      <c r="G13" s="10"/>
      <c r="H13" s="10"/>
      <c r="I13" s="10"/>
      <c r="J13" s="10"/>
      <c r="K13" s="10"/>
      <c r="L13" s="10"/>
      <c r="M13" s="10"/>
      <c r="N13" s="10"/>
      <c r="O13" s="10"/>
      <c r="P13" s="10"/>
      <c r="Q13" s="9"/>
      <c r="R13" s="9"/>
      <c r="S13" s="9"/>
      <c r="T13" s="9"/>
      <c r="U13" s="9"/>
    </row>
    <row r="14" spans="1:21">
      <c r="A14" s="273" t="s">
        <v>113</v>
      </c>
      <c r="B14" s="49" t="s">
        <v>4</v>
      </c>
      <c r="C14" s="274" t="s">
        <v>114</v>
      </c>
      <c r="D14" s="10"/>
      <c r="E14" s="10"/>
      <c r="F14" s="10"/>
      <c r="G14" s="10"/>
      <c r="H14" s="10"/>
      <c r="I14" s="10"/>
      <c r="J14" s="10"/>
      <c r="K14" s="10"/>
      <c r="L14" s="10"/>
      <c r="M14" s="10"/>
      <c r="N14" s="10"/>
      <c r="O14" s="10"/>
      <c r="P14" s="10"/>
      <c r="Q14" s="9"/>
      <c r="R14" s="9"/>
      <c r="S14" s="9"/>
      <c r="T14" s="9"/>
      <c r="U14" s="9"/>
    </row>
    <row r="15" spans="1:21" ht="28.5" customHeight="1">
      <c r="A15" s="988" t="s">
        <v>1152</v>
      </c>
      <c r="B15" s="989" t="s">
        <v>1254</v>
      </c>
      <c r="C15" s="728" t="s">
        <v>1241</v>
      </c>
      <c r="D15" s="10"/>
      <c r="E15" s="9"/>
      <c r="F15" s="10"/>
      <c r="G15" s="10"/>
      <c r="H15" s="10"/>
      <c r="I15" s="10"/>
      <c r="J15" s="10"/>
      <c r="K15" s="10"/>
      <c r="L15" s="10"/>
      <c r="M15" s="10"/>
      <c r="N15" s="10"/>
      <c r="O15" s="10"/>
      <c r="P15" s="10"/>
      <c r="Q15" s="9"/>
      <c r="R15" s="9"/>
      <c r="S15" s="9"/>
      <c r="T15" s="9"/>
      <c r="U15" s="9"/>
    </row>
    <row r="16" spans="1:21" ht="34.5" customHeight="1">
      <c r="A16" s="988"/>
      <c r="B16" s="989"/>
      <c r="C16" s="47" t="s">
        <v>1141</v>
      </c>
      <c r="D16" s="9"/>
      <c r="E16" s="9"/>
      <c r="F16" s="9"/>
      <c r="G16" s="9"/>
      <c r="H16" s="9"/>
      <c r="I16" s="9"/>
      <c r="J16" s="9"/>
      <c r="K16" s="9"/>
      <c r="L16" s="9"/>
      <c r="M16" s="9"/>
      <c r="N16" s="9"/>
      <c r="O16" s="9"/>
      <c r="P16" s="9"/>
      <c r="Q16" s="9"/>
      <c r="R16" s="9"/>
      <c r="S16" s="9"/>
      <c r="T16" s="9"/>
      <c r="U16" s="9"/>
    </row>
    <row r="17" spans="1:21" ht="28.5" customHeight="1">
      <c r="A17" s="988" t="s">
        <v>1154</v>
      </c>
      <c r="B17" s="989" t="s">
        <v>1330</v>
      </c>
      <c r="C17" s="728" t="s">
        <v>1241</v>
      </c>
      <c r="D17" s="9"/>
      <c r="E17" s="9"/>
      <c r="F17" s="9"/>
      <c r="G17" s="9"/>
      <c r="H17" s="9"/>
      <c r="I17" s="9"/>
      <c r="J17" s="9"/>
      <c r="K17" s="9"/>
      <c r="L17" s="9"/>
      <c r="M17" s="9"/>
      <c r="N17" s="9"/>
      <c r="O17" s="9"/>
      <c r="P17" s="9"/>
      <c r="Q17" s="9"/>
      <c r="R17" s="9"/>
      <c r="S17" s="9"/>
      <c r="T17" s="9"/>
      <c r="U17" s="9"/>
    </row>
    <row r="18" spans="1:21" ht="39" customHeight="1">
      <c r="A18" s="988"/>
      <c r="B18" s="989"/>
      <c r="C18" s="47" t="str">
        <f>$A$7</f>
        <v>Fecha Respuesta</v>
      </c>
      <c r="D18" s="9"/>
      <c r="E18" s="9"/>
      <c r="F18" s="9"/>
      <c r="G18" s="9"/>
      <c r="H18" s="9"/>
      <c r="I18" s="9"/>
      <c r="J18" s="9"/>
      <c r="K18" s="9"/>
      <c r="L18" s="9"/>
      <c r="M18" s="9"/>
      <c r="N18" s="9"/>
      <c r="O18" s="9"/>
      <c r="P18" s="9"/>
      <c r="Q18" s="9"/>
      <c r="R18" s="9"/>
      <c r="S18" s="9"/>
      <c r="T18" s="9"/>
      <c r="U18" s="9"/>
    </row>
    <row r="19" spans="1:21">
      <c r="A19" s="9"/>
      <c r="B19" s="9"/>
      <c r="C19" s="9"/>
      <c r="D19" s="9"/>
      <c r="E19" s="9"/>
      <c r="F19" s="9"/>
      <c r="G19" s="9"/>
      <c r="H19" s="9"/>
      <c r="I19" s="9"/>
      <c r="J19" s="9"/>
      <c r="K19" s="9"/>
      <c r="L19" s="9"/>
      <c r="M19" s="9"/>
      <c r="N19" s="9"/>
      <c r="O19" s="9"/>
      <c r="P19" s="9"/>
      <c r="Q19" s="9"/>
      <c r="R19" s="9"/>
      <c r="S19" s="9"/>
      <c r="T19" s="9"/>
      <c r="U19" s="9"/>
    </row>
    <row r="20" spans="1:21" ht="15" customHeight="1">
      <c r="A20" s="752" t="s">
        <v>117</v>
      </c>
      <c r="B20" s="753"/>
      <c r="C20" s="753" t="s">
        <v>4</v>
      </c>
      <c r="D20" s="753"/>
      <c r="E20" s="753"/>
      <c r="F20" s="753"/>
      <c r="G20" s="753" t="s">
        <v>118</v>
      </c>
      <c r="H20" s="753"/>
      <c r="I20" s="753"/>
      <c r="J20" s="753" t="s">
        <v>119</v>
      </c>
      <c r="K20" s="753"/>
      <c r="L20" s="753"/>
      <c r="M20" s="753"/>
      <c r="N20" s="753"/>
      <c r="O20" s="753" t="s">
        <v>120</v>
      </c>
      <c r="P20" s="753"/>
      <c r="Q20" s="753" t="s">
        <v>121</v>
      </c>
      <c r="R20" s="764"/>
      <c r="S20" s="9"/>
      <c r="T20" s="9"/>
      <c r="U20" s="9"/>
    </row>
    <row r="21" spans="1:21" ht="15" customHeight="1">
      <c r="A21" s="754"/>
      <c r="B21" s="755"/>
      <c r="C21" s="755"/>
      <c r="D21" s="755"/>
      <c r="E21" s="755"/>
      <c r="F21" s="755"/>
      <c r="G21" s="231" t="s">
        <v>122</v>
      </c>
      <c r="H21" s="231" t="s">
        <v>123</v>
      </c>
      <c r="I21" s="231" t="s">
        <v>4</v>
      </c>
      <c r="J21" s="231" t="s">
        <v>83</v>
      </c>
      <c r="K21" s="755" t="s">
        <v>4</v>
      </c>
      <c r="L21" s="755"/>
      <c r="M21" s="755"/>
      <c r="N21" s="755"/>
      <c r="O21" s="231" t="s">
        <v>124</v>
      </c>
      <c r="P21" s="231" t="s">
        <v>4</v>
      </c>
      <c r="Q21" s="231" t="s">
        <v>125</v>
      </c>
      <c r="R21" s="245" t="s">
        <v>126</v>
      </c>
      <c r="S21" s="9"/>
      <c r="T21" s="9"/>
      <c r="U21" s="9"/>
    </row>
    <row r="22" spans="1:21" ht="60" customHeight="1">
      <c r="A22" s="791" t="s">
        <v>1256</v>
      </c>
      <c r="B22" s="777"/>
      <c r="C22" s="777" t="s">
        <v>1331</v>
      </c>
      <c r="D22" s="777"/>
      <c r="E22" s="777"/>
      <c r="F22" s="777"/>
      <c r="G22" s="777" t="s">
        <v>1332</v>
      </c>
      <c r="H22" s="1007" t="s">
        <v>1214</v>
      </c>
      <c r="I22" s="778" t="s">
        <v>1333</v>
      </c>
      <c r="J22" s="777"/>
      <c r="K22" s="777"/>
      <c r="L22" s="777"/>
      <c r="M22" s="777"/>
      <c r="N22" s="777"/>
      <c r="O22" s="315">
        <v>1</v>
      </c>
      <c r="P22" s="317" t="s">
        <v>1334</v>
      </c>
      <c r="Q22" s="317" t="s">
        <v>1335</v>
      </c>
      <c r="R22" s="318" t="s">
        <v>230</v>
      </c>
      <c r="S22" s="9"/>
      <c r="T22" s="9"/>
      <c r="U22" s="9"/>
    </row>
    <row r="23" spans="1:21" ht="78" customHeight="1">
      <c r="A23" s="791"/>
      <c r="B23" s="777"/>
      <c r="C23" s="777"/>
      <c r="D23" s="777"/>
      <c r="E23" s="777"/>
      <c r="F23" s="777"/>
      <c r="G23" s="777"/>
      <c r="H23" s="1007"/>
      <c r="I23" s="778"/>
      <c r="J23" s="777"/>
      <c r="K23" s="777"/>
      <c r="L23" s="777"/>
      <c r="M23" s="777"/>
      <c r="N23" s="777"/>
      <c r="O23" s="315">
        <v>2</v>
      </c>
      <c r="P23" s="317" t="s">
        <v>1336</v>
      </c>
      <c r="Q23" s="317" t="s">
        <v>1337</v>
      </c>
      <c r="R23" s="318" t="s">
        <v>1264</v>
      </c>
      <c r="S23" s="9"/>
      <c r="T23" s="9"/>
      <c r="U23" s="9"/>
    </row>
    <row r="24" spans="1:21" ht="99" customHeight="1">
      <c r="A24" s="791"/>
      <c r="B24" s="777"/>
      <c r="C24" s="777"/>
      <c r="D24" s="777"/>
      <c r="E24" s="777"/>
      <c r="F24" s="777"/>
      <c r="G24" s="777"/>
      <c r="H24" s="1007"/>
      <c r="I24" s="778"/>
      <c r="J24" s="777"/>
      <c r="K24" s="777"/>
      <c r="L24" s="777"/>
      <c r="M24" s="777"/>
      <c r="N24" s="777"/>
      <c r="O24" s="315">
        <v>3</v>
      </c>
      <c r="P24" s="317" t="s">
        <v>1338</v>
      </c>
      <c r="Q24" s="317" t="s">
        <v>138</v>
      </c>
      <c r="R24" s="318" t="s">
        <v>1264</v>
      </c>
      <c r="S24" s="9"/>
      <c r="T24" s="9"/>
      <c r="U24" s="9"/>
    </row>
    <row r="25" spans="1:21" ht="84" customHeight="1">
      <c r="A25" s="1000" t="s">
        <v>261</v>
      </c>
      <c r="B25" s="890"/>
      <c r="C25" s="856" t="s">
        <v>1339</v>
      </c>
      <c r="D25" s="856"/>
      <c r="E25" s="856"/>
      <c r="F25" s="856"/>
      <c r="G25" s="521" t="s">
        <v>1332</v>
      </c>
      <c r="H25" s="656" t="s">
        <v>1214</v>
      </c>
      <c r="I25" s="654" t="s">
        <v>1340</v>
      </c>
      <c r="J25" s="243" t="s">
        <v>1228</v>
      </c>
      <c r="K25" s="776" t="s">
        <v>1341</v>
      </c>
      <c r="L25" s="776"/>
      <c r="M25" s="776"/>
      <c r="N25" s="776"/>
      <c r="O25" s="317" t="s">
        <v>142</v>
      </c>
      <c r="P25" s="317" t="s">
        <v>142</v>
      </c>
      <c r="Q25" s="317" t="s">
        <v>142</v>
      </c>
      <c r="R25" s="318" t="s">
        <v>142</v>
      </c>
      <c r="S25" s="9"/>
      <c r="T25" s="9"/>
      <c r="U25" s="9"/>
    </row>
    <row r="26" spans="1:21" ht="87.75" customHeight="1">
      <c r="A26" s="744" t="s">
        <v>1270</v>
      </c>
      <c r="B26" s="745"/>
      <c r="C26" s="1014" t="s">
        <v>1342</v>
      </c>
      <c r="D26" s="777"/>
      <c r="E26" s="777"/>
      <c r="F26" s="992"/>
      <c r="G26" s="777" t="s">
        <v>1332</v>
      </c>
      <c r="H26" s="1007" t="s">
        <v>1214</v>
      </c>
      <c r="I26" s="778" t="s">
        <v>1343</v>
      </c>
      <c r="J26" s="1012" t="s">
        <v>142</v>
      </c>
      <c r="K26" s="776" t="s">
        <v>142</v>
      </c>
      <c r="L26" s="776"/>
      <c r="M26" s="776"/>
      <c r="N26" s="776"/>
      <c r="O26" s="315">
        <v>4</v>
      </c>
      <c r="P26" s="317" t="s">
        <v>1344</v>
      </c>
      <c r="Q26" s="317" t="s">
        <v>138</v>
      </c>
      <c r="R26" s="318" t="s">
        <v>136</v>
      </c>
      <c r="S26" s="9"/>
      <c r="T26" s="9"/>
      <c r="U26" s="9"/>
    </row>
    <row r="27" spans="1:21" ht="66.75" customHeight="1">
      <c r="A27" s="744"/>
      <c r="B27" s="745"/>
      <c r="C27" s="1014"/>
      <c r="D27" s="777"/>
      <c r="E27" s="777"/>
      <c r="F27" s="992"/>
      <c r="G27" s="777"/>
      <c r="H27" s="1007"/>
      <c r="I27" s="778"/>
      <c r="J27" s="1012"/>
      <c r="K27" s="776"/>
      <c r="L27" s="776"/>
      <c r="M27" s="776"/>
      <c r="N27" s="776"/>
      <c r="O27" s="315">
        <v>5</v>
      </c>
      <c r="P27" s="317" t="s">
        <v>1345</v>
      </c>
      <c r="Q27" s="317" t="s">
        <v>1346</v>
      </c>
      <c r="R27" s="318" t="s">
        <v>136</v>
      </c>
      <c r="S27" s="9"/>
      <c r="T27" s="9"/>
      <c r="U27" s="9"/>
    </row>
    <row r="28" spans="1:21" ht="63" customHeight="1">
      <c r="A28" s="744"/>
      <c r="B28" s="745"/>
      <c r="C28" s="1014"/>
      <c r="D28" s="777"/>
      <c r="E28" s="777"/>
      <c r="F28" s="992"/>
      <c r="G28" s="777"/>
      <c r="H28" s="1007"/>
      <c r="I28" s="778"/>
      <c r="J28" s="1012"/>
      <c r="K28" s="776"/>
      <c r="L28" s="776"/>
      <c r="M28" s="776"/>
      <c r="N28" s="776"/>
      <c r="O28" s="315">
        <v>6</v>
      </c>
      <c r="P28" s="317" t="s">
        <v>1347</v>
      </c>
      <c r="Q28" s="317" t="s">
        <v>1348</v>
      </c>
      <c r="R28" s="318" t="s">
        <v>136</v>
      </c>
      <c r="S28" s="9"/>
      <c r="T28" s="9"/>
      <c r="U28" s="9"/>
    </row>
    <row r="29" spans="1:21" ht="90" customHeight="1">
      <c r="A29" s="744" t="s">
        <v>154</v>
      </c>
      <c r="B29" s="745"/>
      <c r="C29" s="745" t="s">
        <v>1349</v>
      </c>
      <c r="D29" s="745"/>
      <c r="E29" s="745"/>
      <c r="F29" s="745"/>
      <c r="G29" s="745" t="s">
        <v>1350</v>
      </c>
      <c r="H29" s="745" t="s">
        <v>97</v>
      </c>
      <c r="I29" s="745" t="s">
        <v>1351</v>
      </c>
      <c r="J29" s="745"/>
      <c r="K29" s="745"/>
      <c r="L29" s="745"/>
      <c r="M29" s="745"/>
      <c r="N29" s="745"/>
      <c r="O29" s="230">
        <v>4</v>
      </c>
      <c r="P29" s="244" t="s">
        <v>1352</v>
      </c>
      <c r="Q29" s="244" t="s">
        <v>138</v>
      </c>
      <c r="R29" s="451" t="s">
        <v>136</v>
      </c>
      <c r="S29" s="9"/>
      <c r="T29" s="9"/>
      <c r="U29" s="9"/>
    </row>
    <row r="30" spans="1:21" ht="57.75" customHeight="1">
      <c r="A30" s="744"/>
      <c r="B30" s="745"/>
      <c r="C30" s="745"/>
      <c r="D30" s="745"/>
      <c r="E30" s="745"/>
      <c r="F30" s="745"/>
      <c r="G30" s="745"/>
      <c r="H30" s="745"/>
      <c r="I30" s="745"/>
      <c r="J30" s="745"/>
      <c r="K30" s="745"/>
      <c r="L30" s="745"/>
      <c r="M30" s="745"/>
      <c r="N30" s="745"/>
      <c r="O30" s="230">
        <v>5</v>
      </c>
      <c r="P30" s="244" t="s">
        <v>1345</v>
      </c>
      <c r="Q30" s="244" t="s">
        <v>1353</v>
      </c>
      <c r="R30" s="451" t="s">
        <v>136</v>
      </c>
      <c r="S30" s="9"/>
      <c r="T30" s="9"/>
      <c r="U30" s="9"/>
    </row>
    <row r="31" spans="1:21" ht="69" customHeight="1">
      <c r="A31" s="997" t="s">
        <v>196</v>
      </c>
      <c r="B31" s="892"/>
      <c r="C31" s="998" t="s">
        <v>1354</v>
      </c>
      <c r="D31" s="998"/>
      <c r="E31" s="998"/>
      <c r="F31" s="998"/>
      <c r="G31" s="600"/>
      <c r="H31" s="724" t="s">
        <v>1214</v>
      </c>
      <c r="I31" s="601"/>
      <c r="J31" s="327" t="s">
        <v>18</v>
      </c>
      <c r="K31" s="772" t="s">
        <v>1355</v>
      </c>
      <c r="L31" s="772"/>
      <c r="M31" s="772"/>
      <c r="N31" s="772"/>
      <c r="O31" s="322" t="s">
        <v>142</v>
      </c>
      <c r="P31" s="322" t="s">
        <v>142</v>
      </c>
      <c r="Q31" s="322" t="s">
        <v>142</v>
      </c>
      <c r="R31" s="319" t="s">
        <v>142</v>
      </c>
      <c r="S31" s="12"/>
      <c r="T31" s="12"/>
      <c r="U31" s="12"/>
    </row>
  </sheetData>
  <mergeCells count="41">
    <mergeCell ref="Q20:R20"/>
    <mergeCell ref="K21:N21"/>
    <mergeCell ref="B2:P2"/>
    <mergeCell ref="B3:P3"/>
    <mergeCell ref="A13:C13"/>
    <mergeCell ref="A15:A16"/>
    <mergeCell ref="B15:B16"/>
    <mergeCell ref="A17:A18"/>
    <mergeCell ref="B17:B18"/>
    <mergeCell ref="A20:B21"/>
    <mergeCell ref="C20:F21"/>
    <mergeCell ref="G20:I20"/>
    <mergeCell ref="J20:N20"/>
    <mergeCell ref="O20:P20"/>
    <mergeCell ref="K22:N24"/>
    <mergeCell ref="A25:B25"/>
    <mergeCell ref="C25:F25"/>
    <mergeCell ref="K25:N25"/>
    <mergeCell ref="A26:B28"/>
    <mergeCell ref="C26:F28"/>
    <mergeCell ref="G26:G28"/>
    <mergeCell ref="H26:H28"/>
    <mergeCell ref="I26:I28"/>
    <mergeCell ref="J26:J28"/>
    <mergeCell ref="A22:B24"/>
    <mergeCell ref="C22:F24"/>
    <mergeCell ref="G22:G24"/>
    <mergeCell ref="H22:H24"/>
    <mergeCell ref="I22:I24"/>
    <mergeCell ref="J22:J24"/>
    <mergeCell ref="A31:B31"/>
    <mergeCell ref="C31:F31"/>
    <mergeCell ref="K31:N31"/>
    <mergeCell ref="K26:N28"/>
    <mergeCell ref="A29:B30"/>
    <mergeCell ref="C29:F30"/>
    <mergeCell ref="G29:G30"/>
    <mergeCell ref="H29:H30"/>
    <mergeCell ref="I29:I30"/>
    <mergeCell ref="J29:J30"/>
    <mergeCell ref="K29:N30"/>
  </mergeCells>
  <hyperlinks>
    <hyperlink ref="A1" location="'Objetos de Dominio'!A1" display="&lt;- Volver al inicio" xr:uid="{9E9DC45A-C0C9-4269-BBB2-1F431A7D6576}"/>
    <hyperlink ref="A4" location="'Reporte Comentario - M'!B1" display="Datos simulados" xr:uid="{46E38FF3-7880-4F9C-848A-F18C06E66E4E}"/>
    <hyperlink ref="B11" location="'Estados - E'!A1" display="Estado" xr:uid="{7DF150A6-8AE6-4759-AB82-20DAB6C08511}"/>
    <hyperlink ref="B10" location="'Administrador Estructura - E'!A1" display="Administrador Estructura" xr:uid="{0F4B261D-3C21-4948-9499-0170D66D25CD}"/>
    <hyperlink ref="H22" location="'Escritor - E'!A1" display="='Objetos de Dominio'!$B$2" xr:uid="{18123D2B-3E34-42A0-8EFA-69607BE3F2C0}"/>
    <hyperlink ref="H22:H24" location="'Objetos de Dominio'!B27" display="Respuesta Reporte Publicacion" xr:uid="{4772609A-2099-40C7-BC9C-C279B58ECBC6}"/>
    <hyperlink ref="J25" location="'Reporte Publicación - E'!A1" display="Reporte Publicación[]_x000a__x000a_" xr:uid="{9CF81890-14C2-4F22-BA61-E46658D66185}"/>
    <hyperlink ref="Q5" location="'Reporte Publicación - E'!A24" display="=A24" xr:uid="{649FD199-7091-4233-91FC-F3B442040228}"/>
    <hyperlink ref="R5" location="'Reporte Publicación - E'!A27" display="=A25" xr:uid="{A051DDE0-710B-4FE8-A6B3-7EAD880A1D53}"/>
    <hyperlink ref="S5" location="'Reporte Publicación - E'!A28" display="=A28" xr:uid="{5AE849F6-131D-4AB3-9D8D-CA38DD67EFE5}"/>
    <hyperlink ref="J31" location="'estados - E'!A1" display="Estado" xr:uid="{3B0BD6F3-5944-4A24-9343-7CCC905217CD}"/>
    <hyperlink ref="T5" location="'Reporte Publicación - E'!A30" display="=A30" xr:uid="{888AD19E-99A0-46C6-9E95-FE1F7C017F1C}"/>
    <hyperlink ref="B8" location="'Reporte Publicación - E'!A1" display="Reporte Publicacion" xr:uid="{F497B09C-37D0-4D22-8F8E-0A496FBAE11C}"/>
    <hyperlink ref="H25" location="'Objetos de Dominio'!B27" display="Respuesta Reporte Publicacion" xr:uid="{518BAC56-4905-457A-906F-9220FCBCD275}"/>
    <hyperlink ref="H26" location="'Escritor - E'!A1" display="='Objetos de Dominio'!$B$2" xr:uid="{C75B9668-4F7B-48C0-9F46-FA3D71960A20}"/>
    <hyperlink ref="H26:H28" location="'Objetos de Dominio'!B27" display="Respuesta Reporte Publicacion" xr:uid="{522F63BA-721F-452E-9061-97F8AD81C1AF}"/>
    <hyperlink ref="H31" location="'Objetos de Dominio'!B27" display="Respuesta Reporte Publicacion" xr:uid="{EF14D9B7-7F13-49E5-B0C5-F23A79FABA24}"/>
    <hyperlink ref="C15" location="'Estructura Admin Estruc - E'!A1" display="Autor" xr:uid="{BF92B5E0-EE30-4C9B-8F5F-452C4C873793}"/>
    <hyperlink ref="C16" location="'Reporte Comentario - E'!A8" display="Fecha Hora" xr:uid="{B186D581-F4E6-467A-97F9-95D24F3022EA}"/>
    <hyperlink ref="C18" location="'Comentario - E'!A1" display="=$A$7" xr:uid="{A1EF1730-2819-4645-B9A1-5BE14A54BDC9}"/>
    <hyperlink ref="C17" location="'Estructura Admin Estruc - E'!A1" display="Autor" xr:uid="{FDC206D8-F279-4109-B3F3-60E8875A16FB}"/>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9FE98-F437-4668-B5B3-E9CF8FB1FB80}">
  <dimension ref="A1"/>
  <sheetViews>
    <sheetView workbookViewId="0"/>
  </sheetViews>
  <sheetFormatPr defaultColWidth="11.42578125" defaultRowHeight="14.45"/>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9F52C-D556-4B4E-B6B5-C4A3D05A11A2}">
  <sheetPr>
    <tabColor theme="4" tint="0.79998168889431442"/>
  </sheetPr>
  <dimension ref="A1:D20"/>
  <sheetViews>
    <sheetView workbookViewId="0"/>
  </sheetViews>
  <sheetFormatPr defaultColWidth="9.140625" defaultRowHeight="14.45"/>
  <cols>
    <col min="1" max="1" width="16.28515625" style="695" bestFit="1" customWidth="1"/>
    <col min="2" max="2" width="27.42578125" style="695" customWidth="1"/>
    <col min="3" max="3" width="27.7109375" style="695" customWidth="1"/>
    <col min="4" max="4" width="37.7109375" style="695" customWidth="1"/>
    <col min="5" max="16384" width="9.140625" style="695"/>
  </cols>
  <sheetData>
    <row r="1" spans="1:4">
      <c r="A1" s="453" t="s">
        <v>72</v>
      </c>
      <c r="B1" s="453" t="s">
        <v>199</v>
      </c>
    </row>
    <row r="2" spans="1:4">
      <c r="A2" s="690" t="s">
        <v>74</v>
      </c>
      <c r="B2" s="215" t="s">
        <v>269</v>
      </c>
      <c r="C2" s="701" t="s">
        <v>165</v>
      </c>
      <c r="D2" s="700" t="s">
        <v>1356</v>
      </c>
    </row>
    <row r="3" spans="1:4" ht="29.1">
      <c r="A3" s="691">
        <v>1</v>
      </c>
      <c r="B3" s="702" t="s">
        <v>34</v>
      </c>
      <c r="C3" s="702" t="str">
        <f>B3</f>
        <v>Organización</v>
      </c>
      <c r="D3" s="703" t="s">
        <v>1357</v>
      </c>
    </row>
    <row r="4" spans="1:4" ht="29.1">
      <c r="A4" s="691">
        <v>2</v>
      </c>
      <c r="B4" s="702" t="s">
        <v>20</v>
      </c>
      <c r="C4" s="702" t="str">
        <f t="shared" ref="C4:C17" si="0">B4</f>
        <v>Estructura</v>
      </c>
      <c r="D4" s="703" t="s">
        <v>1358</v>
      </c>
    </row>
    <row r="5" spans="1:4" ht="29.1">
      <c r="A5" s="691">
        <v>3</v>
      </c>
      <c r="B5" s="702" t="s">
        <v>200</v>
      </c>
      <c r="C5" s="702" t="str">
        <f t="shared" si="0"/>
        <v>Grupo</v>
      </c>
      <c r="D5" s="703" t="s">
        <v>1359</v>
      </c>
    </row>
    <row r="6" spans="1:4" ht="29.1">
      <c r="A6" s="691">
        <v>4</v>
      </c>
      <c r="B6" s="702" t="s">
        <v>14</v>
      </c>
      <c r="C6" s="702" t="str">
        <f t="shared" si="0"/>
        <v>Chat</v>
      </c>
      <c r="D6" s="703" t="s">
        <v>1360</v>
      </c>
    </row>
    <row r="7" spans="1:4" ht="43.5">
      <c r="A7" s="691">
        <v>5</v>
      </c>
      <c r="B7" s="702" t="s">
        <v>16</v>
      </c>
      <c r="C7" s="702" t="str">
        <f t="shared" si="0"/>
        <v>Comentario</v>
      </c>
      <c r="D7" s="703" t="s">
        <v>1361</v>
      </c>
    </row>
    <row r="8" spans="1:4" ht="29.1">
      <c r="A8" s="691">
        <v>7</v>
      </c>
      <c r="B8" s="702" t="s">
        <v>32</v>
      </c>
      <c r="C8" s="702" t="str">
        <f t="shared" si="0"/>
        <v>Mensaje</v>
      </c>
      <c r="D8" s="703" t="s">
        <v>1362</v>
      </c>
    </row>
    <row r="9" spans="1:4" ht="30" customHeight="1">
      <c r="A9" s="691">
        <v>8</v>
      </c>
      <c r="B9" s="702" t="s">
        <v>46</v>
      </c>
      <c r="C9" s="702" t="str">
        <f t="shared" si="0"/>
        <v>Publicación</v>
      </c>
      <c r="D9" s="703" t="s">
        <v>1363</v>
      </c>
    </row>
    <row r="10" spans="1:4" ht="30" customHeight="1">
      <c r="A10" s="691">
        <v>9</v>
      </c>
      <c r="B10" s="702" t="s">
        <v>24</v>
      </c>
      <c r="C10" s="702" t="str">
        <f t="shared" si="0"/>
        <v>Evento</v>
      </c>
      <c r="D10" s="703" t="s">
        <v>1364</v>
      </c>
    </row>
    <row r="11" spans="1:4" ht="43.5">
      <c r="A11" s="691">
        <v>10</v>
      </c>
      <c r="B11" s="702" t="s">
        <v>1365</v>
      </c>
      <c r="C11" s="702" t="str">
        <f t="shared" si="0"/>
        <v>Historial Lectura</v>
      </c>
      <c r="D11" s="703" t="s">
        <v>1366</v>
      </c>
    </row>
    <row r="12" spans="1:4" ht="29.1">
      <c r="A12" s="691">
        <v>11</v>
      </c>
      <c r="B12" s="702" t="s">
        <v>1367</v>
      </c>
      <c r="C12" s="702" t="str">
        <f t="shared" si="0"/>
        <v>Reporte</v>
      </c>
      <c r="D12" s="703" t="s">
        <v>1359</v>
      </c>
    </row>
    <row r="13" spans="1:4" ht="43.5">
      <c r="A13" s="691">
        <v>12</v>
      </c>
      <c r="B13" s="702" t="s">
        <v>8</v>
      </c>
      <c r="C13" s="702" t="str">
        <f t="shared" si="0"/>
        <v>Administrador Organización</v>
      </c>
      <c r="D13" s="703" t="s">
        <v>1368</v>
      </c>
    </row>
    <row r="14" spans="1:4" ht="43.5">
      <c r="A14" s="691">
        <v>13</v>
      </c>
      <c r="B14" s="702" t="s">
        <v>5</v>
      </c>
      <c r="C14" s="702" t="str">
        <f t="shared" si="0"/>
        <v>Administrador Estructura</v>
      </c>
      <c r="D14" s="703" t="s">
        <v>1369</v>
      </c>
    </row>
    <row r="15" spans="1:4" ht="30" customHeight="1">
      <c r="A15" s="691">
        <v>14</v>
      </c>
      <c r="B15" s="702" t="s">
        <v>40</v>
      </c>
      <c r="C15" s="702" t="str">
        <f t="shared" si="0"/>
        <v>Participante</v>
      </c>
      <c r="D15" s="703" t="s">
        <v>1370</v>
      </c>
    </row>
    <row r="16" spans="1:4" ht="30" customHeight="1">
      <c r="A16" s="691">
        <v>15</v>
      </c>
      <c r="B16" s="702" t="s">
        <v>44</v>
      </c>
      <c r="C16" s="702" t="str">
        <f t="shared" si="0"/>
        <v>Persona</v>
      </c>
      <c r="D16" s="703" t="s">
        <v>1371</v>
      </c>
    </row>
    <row r="17" spans="1:4" ht="30" customHeight="1">
      <c r="A17" s="707">
        <v>16</v>
      </c>
      <c r="B17" s="702" t="s">
        <v>10</v>
      </c>
      <c r="C17" s="702" t="str">
        <f t="shared" si="0"/>
        <v>Agenda</v>
      </c>
      <c r="D17" s="703" t="s">
        <v>1372</v>
      </c>
    </row>
    <row r="18" spans="1:4" ht="43.5">
      <c r="A18" s="707">
        <v>17</v>
      </c>
      <c r="B18" s="702" t="s">
        <v>58</v>
      </c>
      <c r="C18" s="702" t="s">
        <v>58</v>
      </c>
      <c r="D18" s="703" t="s">
        <v>1373</v>
      </c>
    </row>
    <row r="19" spans="1:4" ht="43.5">
      <c r="A19" s="707">
        <v>18</v>
      </c>
      <c r="B19" s="702" t="s">
        <v>60</v>
      </c>
      <c r="C19" s="702" t="s">
        <v>60</v>
      </c>
      <c r="D19" s="703" t="s">
        <v>1374</v>
      </c>
    </row>
    <row r="20" spans="1:4" ht="43.5">
      <c r="A20" s="704">
        <v>19</v>
      </c>
      <c r="B20" s="705" t="s">
        <v>1214</v>
      </c>
      <c r="C20" s="705" t="s">
        <v>1214</v>
      </c>
      <c r="D20" s="708" t="s">
        <v>1375</v>
      </c>
    </row>
  </sheetData>
  <hyperlinks>
    <hyperlink ref="A1" location="'Objetos de Dominio'!A1" display="&lt;- Volver al inicio" xr:uid="{5D2408DC-DE50-4D81-8D9E-8BA9D375C5AD}"/>
    <hyperlink ref="B1" location="'Tipo Estado - E'!A4" display="Modelo enriquecido" xr:uid="{22A3973B-0AC7-47AE-AABC-573110681F8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473E9-EA70-4CEF-82A8-A99E76669479}">
  <sheetPr>
    <tabColor rgb="FFD9E1F2"/>
  </sheetPr>
  <dimension ref="A1:G8"/>
  <sheetViews>
    <sheetView workbookViewId="0"/>
  </sheetViews>
  <sheetFormatPr defaultColWidth="8.7109375" defaultRowHeight="14.45"/>
  <cols>
    <col min="1" max="1" width="15.7109375" customWidth="1"/>
    <col min="2" max="2" width="39.85546875" bestFit="1" customWidth="1"/>
    <col min="3" max="3" width="12.140625" bestFit="1" customWidth="1"/>
    <col min="4" max="4" width="12" customWidth="1"/>
    <col min="5" max="5" width="7.5703125" bestFit="1" customWidth="1"/>
    <col min="6" max="6" width="18.28515625" bestFit="1" customWidth="1"/>
    <col min="7" max="7" width="47.28515625" bestFit="1" customWidth="1"/>
  </cols>
  <sheetData>
    <row r="1" spans="1:7">
      <c r="A1" s="22" t="s">
        <v>72</v>
      </c>
      <c r="B1" s="767" t="s">
        <v>199</v>
      </c>
      <c r="C1" s="767"/>
    </row>
    <row r="2" spans="1:7">
      <c r="A2" s="172" t="s">
        <v>74</v>
      </c>
      <c r="B2" s="113" t="s">
        <v>200</v>
      </c>
      <c r="C2" s="113" t="s">
        <v>201</v>
      </c>
      <c r="D2" s="113" t="s">
        <v>202</v>
      </c>
      <c r="E2" s="113" t="s">
        <v>203</v>
      </c>
      <c r="F2" s="113" t="s">
        <v>204</v>
      </c>
      <c r="G2" s="101" t="s">
        <v>165</v>
      </c>
    </row>
    <row r="3" spans="1:7">
      <c r="A3" s="145">
        <v>1</v>
      </c>
      <c r="B3" s="159" t="s">
        <v>205</v>
      </c>
      <c r="C3" s="278">
        <v>45079</v>
      </c>
      <c r="D3" s="278">
        <v>45237</v>
      </c>
      <c r="E3" s="176" t="s">
        <v>77</v>
      </c>
      <c r="F3" s="140" t="str">
        <f>IF('Grupo - M'!E3 = "Activo", "Activo", "Inactivo")</f>
        <v>Activo</v>
      </c>
      <c r="G3" s="250" t="str">
        <f>_xlfn.CONCAT("Agenda ", B3)</f>
        <v>Agenda Matemáticas Especiales 2023-1 Grupo1</v>
      </c>
    </row>
    <row r="4" spans="1:7">
      <c r="A4" s="145">
        <v>2</v>
      </c>
      <c r="B4" s="159" t="s">
        <v>206</v>
      </c>
      <c r="C4" s="278">
        <v>45079</v>
      </c>
      <c r="D4" s="278">
        <v>45236</v>
      </c>
      <c r="E4" s="176" t="s">
        <v>77</v>
      </c>
      <c r="F4" s="140" t="str">
        <f>IF('Grupo - M'!E4 = "Activo", "Activo", "Inactivo")</f>
        <v>Activo</v>
      </c>
      <c r="G4" s="250" t="str">
        <f>_xlfn.CONCAT("Agenda ", B4)</f>
        <v>Agenda Antropología 1 2023-1 Grupo3</v>
      </c>
    </row>
    <row r="5" spans="1:7">
      <c r="A5" s="145">
        <v>3</v>
      </c>
      <c r="B5" s="159" t="s">
        <v>207</v>
      </c>
      <c r="C5" s="278">
        <v>44928</v>
      </c>
      <c r="D5" s="278">
        <v>45236</v>
      </c>
      <c r="E5" s="176" t="s">
        <v>77</v>
      </c>
      <c r="F5" s="140" t="str">
        <f>IF('Grupo - M'!E7 = "Activo", "Activo", "Inactivo")</f>
        <v>Activo</v>
      </c>
      <c r="G5" s="250" t="str">
        <f>_xlfn.CONCAT("Agenda ", B5)</f>
        <v>Agenda Diseno Orientado a Objetos 2023-1 Grupo1</v>
      </c>
    </row>
    <row r="6" spans="1:7">
      <c r="A6" s="146">
        <v>4</v>
      </c>
      <c r="B6" s="162" t="s">
        <v>208</v>
      </c>
      <c r="C6" s="279">
        <v>44928</v>
      </c>
      <c r="D6" s="279">
        <v>45236</v>
      </c>
      <c r="E6" s="181" t="s">
        <v>77</v>
      </c>
      <c r="F6" s="142" t="str">
        <f>IF('Grupo - M'!E8 = "Activo", "Activo", "Inactivo")</f>
        <v>Activo</v>
      </c>
      <c r="G6" s="251" t="str">
        <f>_xlfn.CONCAT("Agenda ", B6)</f>
        <v>Agenda Calculo Integral 1 2022-2 Grupo1</v>
      </c>
    </row>
    <row r="7" spans="1:7">
      <c r="A7" s="37"/>
      <c r="B7" s="37"/>
    </row>
    <row r="8" spans="1:7">
      <c r="A8" s="37"/>
      <c r="B8" s="37"/>
    </row>
  </sheetData>
  <mergeCells count="1">
    <mergeCell ref="B1:C1"/>
  </mergeCells>
  <hyperlinks>
    <hyperlink ref="B4" location="'Grupo - M'!A4" display="2" xr:uid="{0698DA3C-87BA-47ED-844B-7D58CF855FAC}"/>
    <hyperlink ref="B5" location="'Grupo - M'!A7" display="2023-1 Grupo1/Universidad Católica de Oriente-Académico-Facultad-Ingeniería-Sistemas-Diseno Orientado a Objetos" xr:uid="{4175FA74-01BB-40AE-AA3B-4914660A3CF0}"/>
    <hyperlink ref="A1" location="'Objetos de Dominio'!A1" display="&lt;- Volver al inicio" xr:uid="{29181DCC-4053-48F5-AE97-C2593A38C97A}"/>
    <hyperlink ref="B3" location="'Grupo - M'!A3" display="Matemáticas Especiales 2023-1 Grupo1" xr:uid="{C5048D4A-58A3-4714-BAA7-3D2543A20701}"/>
    <hyperlink ref="B1" location="Causa Reporte - E!A4" display="Modelo enriquecido" xr:uid="{923D75FE-A769-4D76-A006-327CAC9BD212}"/>
    <hyperlink ref="B1:C1" location="'Agenda - E'!A4" display="Modelo enriquecido" xr:uid="{898C326C-FAF8-4ABE-8EA4-68F12C33264A}"/>
    <hyperlink ref="B6" location="'grupo - M'!A5" display="Calculo Integral 1 2022-2 Grupo1" xr:uid="{BD6B08EE-306D-40BF-8695-4F61B1E5881D}"/>
    <hyperlink ref="E3" location="'Estados - M'!A68" display="Activo" xr:uid="{C556DF3E-F2F0-4F46-8D59-7934AC28910A}"/>
    <hyperlink ref="E4" location="'Estados - M'!A68" display="Activo" xr:uid="{5DE51FC2-16A0-4A0E-9D16-A3D3A04ED323}"/>
    <hyperlink ref="E5" location="'Estados - M'!A68" display="Activo" xr:uid="{E6255027-0365-432A-9184-7E26AC7D5711}"/>
    <hyperlink ref="E6" location="'Estados - M'!A68" display="Activo" xr:uid="{70A2F65D-3539-4A32-8DC6-985A3C8A8B24}"/>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A7DC8-CC52-4193-869B-3941C7651C3B}">
  <sheetPr>
    <tabColor rgb="FFD9E1F2"/>
  </sheetPr>
  <dimension ref="A1:R16"/>
  <sheetViews>
    <sheetView workbookViewId="0">
      <selection activeCell="D7" sqref="D7"/>
    </sheetView>
  </sheetViews>
  <sheetFormatPr defaultColWidth="8.7109375" defaultRowHeight="14.45"/>
  <cols>
    <col min="1" max="2" width="20.7109375" customWidth="1"/>
    <col min="3" max="7" width="15.7109375" customWidth="1"/>
    <col min="8" max="8" width="50.7109375" customWidth="1"/>
    <col min="9" max="9" width="28.5703125" customWidth="1"/>
    <col min="10" max="10" width="34" customWidth="1"/>
    <col min="11" max="11" width="14.42578125" bestFit="1" customWidth="1"/>
    <col min="12" max="12" width="10.42578125" bestFit="1" customWidth="1"/>
    <col min="13" max="13" width="11.5703125" bestFit="1" customWidth="1"/>
    <col min="14" max="14" width="9.28515625" bestFit="1" customWidth="1"/>
    <col min="15" max="15" width="18.42578125" bestFit="1" customWidth="1"/>
    <col min="16" max="16" width="46.28515625" customWidth="1"/>
    <col min="17" max="17" width="30.28515625" customWidth="1"/>
  </cols>
  <sheetData>
    <row r="1" spans="1:18">
      <c r="A1" s="8" t="s">
        <v>72</v>
      </c>
      <c r="B1" s="20"/>
    </row>
    <row r="2" spans="1:18">
      <c r="A2" s="121" t="s">
        <v>79</v>
      </c>
      <c r="B2" s="1049" t="str">
        <f>'Objetos de Dominio'!$B$3</f>
        <v>Administrador Organización</v>
      </c>
      <c r="C2" s="1034"/>
      <c r="D2" s="1034"/>
      <c r="E2" s="1034"/>
      <c r="F2" s="1034"/>
      <c r="G2" s="1034"/>
      <c r="H2" s="1034"/>
      <c r="I2" s="1034"/>
      <c r="J2" s="1034"/>
      <c r="K2" s="1034"/>
      <c r="L2" s="1034"/>
      <c r="M2" s="1034"/>
      <c r="N2" s="1034"/>
      <c r="O2" s="1034"/>
      <c r="P2" s="1035"/>
    </row>
    <row r="3" spans="1:18" ht="15" customHeight="1">
      <c r="A3" s="122" t="s">
        <v>80</v>
      </c>
      <c r="B3" s="768" t="str">
        <f>'Objetos de Dominio'!$E$3</f>
        <v>Objeto de dominio que representa el usuario encargado de coordinar todas y cada una de las estructuras de una organización, este a su vez tiene acceso a cada grupo, puede configurarlo y también los permisos del mismo, también está en capacidad de administrar los integrantes (Participantes)</v>
      </c>
      <c r="C3" s="769"/>
      <c r="D3" s="769"/>
      <c r="E3" s="769"/>
      <c r="F3" s="769"/>
      <c r="G3" s="769"/>
      <c r="H3" s="769"/>
      <c r="I3" s="769"/>
      <c r="J3" s="769"/>
      <c r="K3" s="769"/>
      <c r="L3" s="769"/>
      <c r="M3" s="769"/>
      <c r="N3" s="769"/>
      <c r="O3" s="769"/>
      <c r="P3" s="770"/>
    </row>
    <row r="4" spans="1:18">
      <c r="A4" s="1" t="s">
        <v>81</v>
      </c>
      <c r="B4" s="4"/>
      <c r="C4" s="4"/>
      <c r="D4" s="4"/>
      <c r="E4" s="4"/>
      <c r="F4" s="4"/>
      <c r="G4" s="4"/>
      <c r="H4" s="4"/>
      <c r="I4" s="4"/>
      <c r="J4" s="4"/>
      <c r="K4" s="4"/>
      <c r="L4" s="4"/>
      <c r="M4" s="4"/>
      <c r="N4" s="4"/>
      <c r="O4" s="4"/>
      <c r="P4" s="4"/>
    </row>
    <row r="5" spans="1:18" ht="27" customHeight="1">
      <c r="A5" s="72" t="s">
        <v>82</v>
      </c>
      <c r="B5" s="73" t="s">
        <v>83</v>
      </c>
      <c r="C5" s="73" t="s">
        <v>84</v>
      </c>
      <c r="D5" s="73" t="s">
        <v>85</v>
      </c>
      <c r="E5" s="73" t="s">
        <v>86</v>
      </c>
      <c r="F5" s="73" t="s">
        <v>87</v>
      </c>
      <c r="G5" s="73" t="s">
        <v>88</v>
      </c>
      <c r="H5" s="73" t="s">
        <v>89</v>
      </c>
      <c r="I5" s="73" t="s">
        <v>90</v>
      </c>
      <c r="J5" s="73" t="s">
        <v>91</v>
      </c>
      <c r="K5" s="73" t="s">
        <v>92</v>
      </c>
      <c r="L5" s="73" t="s">
        <v>93</v>
      </c>
      <c r="M5" s="73" t="s">
        <v>94</v>
      </c>
      <c r="N5" s="73" t="s">
        <v>95</v>
      </c>
      <c r="O5" s="73" t="s">
        <v>96</v>
      </c>
      <c r="P5" s="325" t="s">
        <v>4</v>
      </c>
      <c r="Q5" s="551" t="str">
        <f>$A$16</f>
        <v>Consultar</v>
      </c>
    </row>
    <row r="6" spans="1:18" ht="39">
      <c r="A6" s="107" t="s">
        <v>74</v>
      </c>
      <c r="B6" s="69" t="s">
        <v>97</v>
      </c>
      <c r="C6" s="71">
        <v>36</v>
      </c>
      <c r="D6" s="71">
        <v>36</v>
      </c>
      <c r="E6" s="69"/>
      <c r="F6" s="69"/>
      <c r="G6" s="69"/>
      <c r="H6" s="69" t="s">
        <v>98</v>
      </c>
      <c r="I6" s="70"/>
      <c r="J6" s="68" t="s">
        <v>166</v>
      </c>
      <c r="K6" s="71" t="s">
        <v>100</v>
      </c>
      <c r="L6" s="71" t="s">
        <v>101</v>
      </c>
      <c r="M6" s="71" t="s">
        <v>100</v>
      </c>
      <c r="N6" s="71" t="s">
        <v>101</v>
      </c>
      <c r="O6" s="71" t="s">
        <v>100</v>
      </c>
      <c r="P6" s="70" t="s">
        <v>1376</v>
      </c>
      <c r="Q6" s="552" t="s">
        <v>927</v>
      </c>
    </row>
    <row r="7" spans="1:18" ht="26.25" customHeight="1">
      <c r="A7" s="123" t="s">
        <v>269</v>
      </c>
      <c r="B7" s="70" t="s">
        <v>97</v>
      </c>
      <c r="C7" s="124">
        <v>1</v>
      </c>
      <c r="D7" s="124" t="s">
        <v>1377</v>
      </c>
      <c r="E7" s="70"/>
      <c r="F7" s="70"/>
      <c r="G7" s="70"/>
      <c r="H7" s="70" t="s">
        <v>279</v>
      </c>
      <c r="I7" s="70"/>
      <c r="J7" s="68" t="s">
        <v>280</v>
      </c>
      <c r="K7" s="124" t="s">
        <v>101</v>
      </c>
      <c r="L7" s="124" t="s">
        <v>101</v>
      </c>
      <c r="M7" s="124" t="s">
        <v>100</v>
      </c>
      <c r="N7" s="124" t="s">
        <v>101</v>
      </c>
      <c r="O7" s="124" t="s">
        <v>101</v>
      </c>
      <c r="P7" s="70" t="s">
        <v>1378</v>
      </c>
      <c r="Q7" s="552" t="s">
        <v>929</v>
      </c>
    </row>
    <row r="8" spans="1:18" ht="39">
      <c r="A8" s="260" t="s">
        <v>80</v>
      </c>
      <c r="B8" s="115" t="s">
        <v>97</v>
      </c>
      <c r="C8" s="314">
        <v>1</v>
      </c>
      <c r="D8" s="314">
        <v>150</v>
      </c>
      <c r="E8" s="115"/>
      <c r="F8" s="115"/>
      <c r="G8" s="115"/>
      <c r="H8" s="115" t="s">
        <v>453</v>
      </c>
      <c r="I8" s="116" t="s">
        <v>454</v>
      </c>
      <c r="J8" s="116" t="s">
        <v>280</v>
      </c>
      <c r="K8" s="109" t="s">
        <v>101</v>
      </c>
      <c r="L8" s="109" t="s">
        <v>101</v>
      </c>
      <c r="M8" s="109" t="s">
        <v>100</v>
      </c>
      <c r="N8" s="109" t="s">
        <v>101</v>
      </c>
      <c r="O8" s="109" t="s">
        <v>101</v>
      </c>
      <c r="P8" s="115" t="s">
        <v>1379</v>
      </c>
      <c r="Q8" s="550" t="s">
        <v>218</v>
      </c>
    </row>
    <row r="9" spans="1:18">
      <c r="A9" s="4"/>
      <c r="B9" s="4"/>
      <c r="C9" s="4"/>
      <c r="D9" s="4"/>
      <c r="E9" s="4"/>
      <c r="F9" s="4"/>
      <c r="G9" s="4"/>
      <c r="H9" s="4"/>
      <c r="I9" s="4"/>
      <c r="J9" s="4"/>
      <c r="K9" s="4"/>
      <c r="L9" s="4"/>
      <c r="M9" s="4"/>
      <c r="N9" s="4"/>
      <c r="O9" s="4"/>
      <c r="P9" s="4"/>
      <c r="Q9" s="12"/>
    </row>
    <row r="10" spans="1:18">
      <c r="A10" s="1041" t="s">
        <v>112</v>
      </c>
      <c r="B10" s="1042"/>
      <c r="C10" s="1043"/>
      <c r="D10" s="4"/>
      <c r="E10" s="4"/>
      <c r="F10" s="4"/>
      <c r="G10" s="4"/>
      <c r="H10" s="4"/>
      <c r="I10" s="4"/>
      <c r="J10" s="4"/>
      <c r="K10" s="4"/>
      <c r="L10" s="4"/>
      <c r="M10" s="4"/>
      <c r="N10" s="4"/>
      <c r="O10" s="4"/>
      <c r="P10" s="4"/>
    </row>
    <row r="11" spans="1:18" ht="25.5" customHeight="1">
      <c r="A11" s="77" t="s">
        <v>113</v>
      </c>
      <c r="B11" s="30" t="s">
        <v>4</v>
      </c>
      <c r="C11" s="78" t="s">
        <v>114</v>
      </c>
      <c r="D11" s="4"/>
      <c r="E11" s="4"/>
      <c r="F11" s="4"/>
      <c r="G11" s="4"/>
      <c r="H11" s="4"/>
      <c r="I11" s="4"/>
      <c r="J11" s="4"/>
      <c r="K11" s="4"/>
      <c r="L11" s="4"/>
      <c r="M11" s="4"/>
      <c r="N11" s="4"/>
      <c r="O11" s="4"/>
      <c r="P11" s="4"/>
    </row>
    <row r="12" spans="1:18" ht="39">
      <c r="A12" s="127" t="s">
        <v>282</v>
      </c>
      <c r="B12" s="128" t="s">
        <v>1380</v>
      </c>
      <c r="C12" s="81" t="s">
        <v>269</v>
      </c>
      <c r="D12" s="4"/>
      <c r="E12" s="4"/>
      <c r="F12" s="4"/>
      <c r="G12" s="4"/>
      <c r="H12" s="4"/>
      <c r="I12" s="4"/>
      <c r="J12" s="4"/>
      <c r="K12" s="4"/>
      <c r="L12" s="4"/>
      <c r="M12" s="4"/>
      <c r="N12" s="4"/>
      <c r="O12" s="4"/>
      <c r="P12" s="4"/>
    </row>
    <row r="14" spans="1:18" ht="15" customHeight="1">
      <c r="A14" s="752" t="s">
        <v>117</v>
      </c>
      <c r="B14" s="805"/>
      <c r="C14" s="755" t="s">
        <v>4</v>
      </c>
      <c r="D14" s="755"/>
      <c r="E14" s="755"/>
      <c r="F14" s="755"/>
      <c r="G14" s="755" t="s">
        <v>118</v>
      </c>
      <c r="H14" s="755"/>
      <c r="I14" s="755"/>
      <c r="J14" s="755" t="s">
        <v>119</v>
      </c>
      <c r="K14" s="755"/>
      <c r="L14" s="755"/>
      <c r="M14" s="755"/>
      <c r="N14" s="755"/>
      <c r="O14" s="755" t="s">
        <v>120</v>
      </c>
      <c r="P14" s="755"/>
      <c r="Q14" s="755" t="s">
        <v>121</v>
      </c>
      <c r="R14" s="755"/>
    </row>
    <row r="15" spans="1:18" ht="15" customHeight="1">
      <c r="A15" s="754"/>
      <c r="B15" s="809"/>
      <c r="C15" s="755"/>
      <c r="D15" s="755"/>
      <c r="E15" s="755"/>
      <c r="F15" s="755"/>
      <c r="G15" s="231" t="s">
        <v>122</v>
      </c>
      <c r="H15" s="231" t="s">
        <v>123</v>
      </c>
      <c r="I15" s="231" t="s">
        <v>4</v>
      </c>
      <c r="J15" s="231" t="s">
        <v>83</v>
      </c>
      <c r="K15" s="755" t="s">
        <v>4</v>
      </c>
      <c r="L15" s="755"/>
      <c r="M15" s="755"/>
      <c r="N15" s="755"/>
      <c r="O15" s="231" t="s">
        <v>124</v>
      </c>
      <c r="P15" s="231" t="s">
        <v>4</v>
      </c>
      <c r="Q15" s="231" t="s">
        <v>125</v>
      </c>
      <c r="R15" s="231" t="s">
        <v>126</v>
      </c>
    </row>
    <row r="16" spans="1:18" ht="43.5">
      <c r="A16" s="744" t="s">
        <v>148</v>
      </c>
      <c r="B16" s="960"/>
      <c r="C16" s="777" t="s">
        <v>1381</v>
      </c>
      <c r="D16" s="777"/>
      <c r="E16" s="777"/>
      <c r="F16" s="777"/>
      <c r="G16" s="315" t="s">
        <v>1382</v>
      </c>
      <c r="H16" s="243" t="str">
        <f>'Objetos de Dominio'!$B$3</f>
        <v>Administrador Organización</v>
      </c>
      <c r="I16" s="316" t="s">
        <v>1383</v>
      </c>
      <c r="J16" s="243" t="s">
        <v>1384</v>
      </c>
      <c r="K16" s="776" t="s">
        <v>1385</v>
      </c>
      <c r="L16" s="776"/>
      <c r="M16" s="776"/>
      <c r="N16" s="776"/>
      <c r="O16" s="317" t="s">
        <v>142</v>
      </c>
      <c r="P16" s="317" t="s">
        <v>142</v>
      </c>
      <c r="Q16" s="317" t="s">
        <v>142</v>
      </c>
      <c r="R16" s="317" t="s">
        <v>142</v>
      </c>
    </row>
  </sheetData>
  <mergeCells count="13">
    <mergeCell ref="Q14:R14"/>
    <mergeCell ref="K15:N15"/>
    <mergeCell ref="A16:B16"/>
    <mergeCell ref="C16:F16"/>
    <mergeCell ref="K16:N16"/>
    <mergeCell ref="B2:P2"/>
    <mergeCell ref="B3:P3"/>
    <mergeCell ref="A10:C10"/>
    <mergeCell ref="A14:B15"/>
    <mergeCell ref="C14:F15"/>
    <mergeCell ref="G14:I14"/>
    <mergeCell ref="J14:N14"/>
    <mergeCell ref="O14:P14"/>
  </mergeCells>
  <hyperlinks>
    <hyperlink ref="A1" location="'Objetos de Dominio'!A1" display="&lt;- Volver al inicio" xr:uid="{43CDB6B4-36EE-42D9-9F9B-C4B714F0A486}"/>
    <hyperlink ref="A4" location="'Tipo Estado - M'!A1" display="Datos simulados" xr:uid="{8283A266-E00F-4585-980B-F0BE0B9AD8D5}"/>
    <hyperlink ref="C12" location="'Tipo Estado - E'!A7" display="Nombre" xr:uid="{8F700990-FE97-444F-9BB5-B0D9B11436A1}"/>
    <hyperlink ref="H16" location="'objetos de dominio'!B2" display="='Objetos de Dominio'!$B$2" xr:uid="{6C48D981-8A95-4C39-9FEE-A15515BDA895}"/>
    <hyperlink ref="H16" location="'Objetos de Dominio'!B3" display="='Objetos de Dominio'!$B$28" xr:uid="{9CA09A8F-3B26-44EA-AE60-F9BDD5CF46E8}"/>
    <hyperlink ref="J16" location="'Tipo Estado - E'!A1" display="TipoEstado[]" xr:uid="{FAE7B0E1-D60E-4831-AD1D-063756C10C31}"/>
    <hyperlink ref="Q5" location="'Tipo estado - E'!A16" display="=$A$15" xr:uid="{0A3887D8-AE62-49F2-9086-D458EBEEE593}"/>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19E11-4E89-4092-82DD-5C88AC263C8A}">
  <sheetPr>
    <tabColor theme="4" tint="0.79998168889431442"/>
  </sheetPr>
  <dimension ref="A1:D8"/>
  <sheetViews>
    <sheetView workbookViewId="0">
      <selection activeCell="H8" sqref="H8"/>
    </sheetView>
  </sheetViews>
  <sheetFormatPr defaultColWidth="9.140625" defaultRowHeight="14.45"/>
  <cols>
    <col min="1" max="1" width="16.28515625" style="695" bestFit="1" customWidth="1"/>
    <col min="2" max="2" width="19.5703125" style="695" customWidth="1"/>
    <col min="3" max="3" width="12.85546875" style="695" bestFit="1" customWidth="1"/>
    <col min="4" max="4" width="55.42578125" style="695" customWidth="1"/>
    <col min="5" max="16384" width="9.140625" style="695"/>
  </cols>
  <sheetData>
    <row r="1" spans="1:4">
      <c r="A1" s="706" t="s">
        <v>72</v>
      </c>
      <c r="B1" s="694" t="s">
        <v>199</v>
      </c>
    </row>
    <row r="2" spans="1:4">
      <c r="A2" s="690" t="s">
        <v>74</v>
      </c>
      <c r="B2" s="215" t="s">
        <v>269</v>
      </c>
      <c r="C2" s="701" t="s">
        <v>165</v>
      </c>
      <c r="D2" s="700" t="s">
        <v>1356</v>
      </c>
    </row>
    <row r="3" spans="1:4" ht="29.1">
      <c r="A3" s="691">
        <v>1</v>
      </c>
      <c r="B3" s="175" t="s">
        <v>573</v>
      </c>
      <c r="C3" s="702" t="str">
        <f t="shared" ref="C3:C8" si="0">B3</f>
        <v>Reunión</v>
      </c>
      <c r="D3" s="636" t="s">
        <v>1386</v>
      </c>
    </row>
    <row r="4" spans="1:4" ht="43.5">
      <c r="A4" s="691">
        <v>2</v>
      </c>
      <c r="B4" s="175" t="s">
        <v>1387</v>
      </c>
      <c r="C4" s="702" t="str">
        <f t="shared" si="0"/>
        <v>Conferencia</v>
      </c>
      <c r="D4" s="636" t="s">
        <v>1388</v>
      </c>
    </row>
    <row r="5" spans="1:4" ht="43.5">
      <c r="A5" s="691">
        <v>3</v>
      </c>
      <c r="B5" s="175" t="s">
        <v>576</v>
      </c>
      <c r="C5" s="702" t="str">
        <f t="shared" si="0"/>
        <v>Feria</v>
      </c>
      <c r="D5" s="636" t="s">
        <v>1389</v>
      </c>
    </row>
    <row r="6" spans="1:4" ht="29.1">
      <c r="A6" s="691">
        <v>4</v>
      </c>
      <c r="B6" s="175" t="s">
        <v>569</v>
      </c>
      <c r="C6" s="702" t="str">
        <f t="shared" si="0"/>
        <v>Celebración</v>
      </c>
      <c r="D6" s="636" t="s">
        <v>1390</v>
      </c>
    </row>
    <row r="7" spans="1:4" ht="29.1">
      <c r="A7" s="691">
        <v>5</v>
      </c>
      <c r="B7" s="175" t="s">
        <v>579</v>
      </c>
      <c r="C7" s="702" t="str">
        <f t="shared" si="0"/>
        <v>Evento Social</v>
      </c>
      <c r="D7" s="636" t="s">
        <v>1391</v>
      </c>
    </row>
    <row r="8" spans="1:4">
      <c r="A8" s="693">
        <v>6</v>
      </c>
      <c r="B8" s="462" t="s">
        <v>1392</v>
      </c>
      <c r="C8" s="705" t="str">
        <f t="shared" si="0"/>
        <v>Otro Evento</v>
      </c>
      <c r="D8" s="648" t="s">
        <v>1393</v>
      </c>
    </row>
  </sheetData>
  <hyperlinks>
    <hyperlink ref="A1" location="'Objetos de Dominio'!A1" display="&lt;- Volver al inicio" xr:uid="{BE564F3B-2C2A-4C24-A942-27BBE6ABF848}"/>
    <hyperlink ref="B1" location="'Tipo Evento - E'!A4" display="Modelo enriquecido" xr:uid="{AF31589A-8AC8-45F3-B117-0C8207612453}"/>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FBBDF-D812-4D49-B39A-E1CF51D0AC39}">
  <sheetPr>
    <tabColor rgb="FFD9E1F2"/>
  </sheetPr>
  <dimension ref="A1:R16"/>
  <sheetViews>
    <sheetView topLeftCell="A15" workbookViewId="0">
      <selection activeCell="A15" sqref="A15"/>
    </sheetView>
  </sheetViews>
  <sheetFormatPr defaultColWidth="8.7109375" defaultRowHeight="14.45"/>
  <cols>
    <col min="1" max="2" width="20.7109375" customWidth="1"/>
    <col min="3" max="7" width="15.7109375" customWidth="1"/>
    <col min="8" max="8" width="50.7109375" customWidth="1"/>
    <col min="9" max="9" width="36.28515625" customWidth="1"/>
    <col min="10" max="10" width="45.42578125" customWidth="1"/>
    <col min="11" max="11" width="14.42578125" bestFit="1" customWidth="1"/>
    <col min="12" max="12" width="10.42578125" bestFit="1" customWidth="1"/>
    <col min="13" max="13" width="11.5703125" bestFit="1" customWidth="1"/>
    <col min="14" max="14" width="9.28515625" bestFit="1" customWidth="1"/>
    <col min="15" max="15" width="18.42578125" bestFit="1" customWidth="1"/>
    <col min="16" max="16" width="54.5703125" customWidth="1"/>
    <col min="17" max="17" width="29.140625" customWidth="1"/>
    <col min="18" max="18" width="11.140625" customWidth="1"/>
  </cols>
  <sheetData>
    <row r="1" spans="1:18">
      <c r="A1" s="22" t="s">
        <v>72</v>
      </c>
      <c r="B1" s="20"/>
    </row>
    <row r="2" spans="1:18">
      <c r="A2" s="121" t="s">
        <v>79</v>
      </c>
      <c r="B2" s="1049" t="str">
        <f>'Objetos de Dominio'!$B$4</f>
        <v>Agenda</v>
      </c>
      <c r="C2" s="1034"/>
      <c r="D2" s="1034"/>
      <c r="E2" s="1034"/>
      <c r="F2" s="1034"/>
      <c r="G2" s="1034"/>
      <c r="H2" s="1034"/>
      <c r="I2" s="1034"/>
      <c r="J2" s="1034"/>
      <c r="K2" s="1034"/>
      <c r="L2" s="1034"/>
      <c r="M2" s="1034"/>
      <c r="N2" s="1034"/>
      <c r="O2" s="1034"/>
      <c r="P2" s="1035"/>
    </row>
    <row r="3" spans="1:18" ht="15" customHeight="1">
      <c r="A3" s="122" t="s">
        <v>80</v>
      </c>
      <c r="B3" s="768" t="str">
        <f>'Objetos de Dominio'!$E$4</f>
        <v>Objeto de dominio que pertenece a un grupo y en él se verán representados todos los eventos pertenecientes a cada grupo</v>
      </c>
      <c r="C3" s="769"/>
      <c r="D3" s="769"/>
      <c r="E3" s="769"/>
      <c r="F3" s="769"/>
      <c r="G3" s="769"/>
      <c r="H3" s="769"/>
      <c r="I3" s="769"/>
      <c r="J3" s="769"/>
      <c r="K3" s="769"/>
      <c r="L3" s="769"/>
      <c r="M3" s="769"/>
      <c r="N3" s="769"/>
      <c r="O3" s="769"/>
      <c r="P3" s="770"/>
    </row>
    <row r="4" spans="1:18">
      <c r="A4" s="1" t="s">
        <v>81</v>
      </c>
      <c r="B4" s="4"/>
      <c r="C4" s="4"/>
      <c r="D4" s="4"/>
      <c r="E4" s="4"/>
      <c r="F4" s="4"/>
      <c r="G4" s="4"/>
      <c r="H4" s="4"/>
      <c r="I4" s="4"/>
      <c r="J4" s="4"/>
      <c r="K4" s="4"/>
      <c r="L4" s="4"/>
      <c r="M4" s="4"/>
      <c r="N4" s="4"/>
      <c r="O4" s="4"/>
      <c r="P4" s="4"/>
    </row>
    <row r="5" spans="1:18" ht="27" customHeight="1">
      <c r="A5" s="72" t="s">
        <v>82</v>
      </c>
      <c r="B5" s="73" t="s">
        <v>83</v>
      </c>
      <c r="C5" s="73" t="s">
        <v>84</v>
      </c>
      <c r="D5" s="73" t="s">
        <v>85</v>
      </c>
      <c r="E5" s="73" t="s">
        <v>86</v>
      </c>
      <c r="F5" s="73" t="s">
        <v>87</v>
      </c>
      <c r="G5" s="73" t="s">
        <v>88</v>
      </c>
      <c r="H5" s="73" t="s">
        <v>89</v>
      </c>
      <c r="I5" s="73" t="s">
        <v>90</v>
      </c>
      <c r="J5" s="73" t="s">
        <v>91</v>
      </c>
      <c r="K5" s="73" t="s">
        <v>92</v>
      </c>
      <c r="L5" s="73" t="s">
        <v>93</v>
      </c>
      <c r="M5" s="73" t="s">
        <v>94</v>
      </c>
      <c r="N5" s="73" t="s">
        <v>95</v>
      </c>
      <c r="O5" s="73" t="s">
        <v>96</v>
      </c>
      <c r="P5" s="325" t="s">
        <v>4</v>
      </c>
      <c r="Q5" s="450" t="str">
        <f>$A$16</f>
        <v>Consultar Tipo Evento</v>
      </c>
    </row>
    <row r="6" spans="1:18" ht="39">
      <c r="A6" s="74" t="s">
        <v>74</v>
      </c>
      <c r="B6" s="58" t="s">
        <v>97</v>
      </c>
      <c r="C6" s="61">
        <v>36</v>
      </c>
      <c r="D6" s="61">
        <v>36</v>
      </c>
      <c r="E6" s="58"/>
      <c r="F6" s="58"/>
      <c r="G6" s="58"/>
      <c r="H6" s="58" t="s">
        <v>98</v>
      </c>
      <c r="I6" s="67"/>
      <c r="J6" s="68" t="s">
        <v>448</v>
      </c>
      <c r="K6" s="71" t="s">
        <v>100</v>
      </c>
      <c r="L6" s="71" t="s">
        <v>101</v>
      </c>
      <c r="M6" s="71" t="s">
        <v>100</v>
      </c>
      <c r="N6" s="71" t="s">
        <v>101</v>
      </c>
      <c r="O6" s="71" t="s">
        <v>100</v>
      </c>
      <c r="P6" s="70" t="s">
        <v>1394</v>
      </c>
      <c r="Q6" s="451" t="s">
        <v>927</v>
      </c>
    </row>
    <row r="7" spans="1:18">
      <c r="A7" s="123" t="s">
        <v>269</v>
      </c>
      <c r="B7" s="70" t="s">
        <v>97</v>
      </c>
      <c r="C7" s="124">
        <v>1</v>
      </c>
      <c r="D7" s="124">
        <v>15</v>
      </c>
      <c r="E7" s="70"/>
      <c r="F7" s="70"/>
      <c r="G7" s="70"/>
      <c r="H7" s="70" t="s">
        <v>279</v>
      </c>
      <c r="I7" s="70"/>
      <c r="J7" s="68" t="s">
        <v>280</v>
      </c>
      <c r="K7" s="124" t="s">
        <v>101</v>
      </c>
      <c r="L7" s="124" t="s">
        <v>101</v>
      </c>
      <c r="M7" s="124" t="s">
        <v>100</v>
      </c>
      <c r="N7" s="124" t="s">
        <v>101</v>
      </c>
      <c r="O7" s="124" t="s">
        <v>101</v>
      </c>
      <c r="P7" s="70" t="s">
        <v>1395</v>
      </c>
      <c r="Q7" s="451" t="s">
        <v>929</v>
      </c>
    </row>
    <row r="8" spans="1:18" ht="39">
      <c r="A8" s="108" t="s">
        <v>4</v>
      </c>
      <c r="B8" s="109" t="s">
        <v>97</v>
      </c>
      <c r="C8" s="76">
        <v>1</v>
      </c>
      <c r="D8" s="76">
        <v>150</v>
      </c>
      <c r="E8" s="109"/>
      <c r="F8" s="109"/>
      <c r="G8" s="109"/>
      <c r="H8" s="115" t="s">
        <v>453</v>
      </c>
      <c r="I8" s="116" t="s">
        <v>454</v>
      </c>
      <c r="J8" s="116" t="s">
        <v>280</v>
      </c>
      <c r="K8" s="76" t="s">
        <v>101</v>
      </c>
      <c r="L8" s="76" t="s">
        <v>101</v>
      </c>
      <c r="M8" s="76" t="s">
        <v>100</v>
      </c>
      <c r="N8" s="76" t="s">
        <v>101</v>
      </c>
      <c r="O8" s="76" t="s">
        <v>101</v>
      </c>
      <c r="P8" s="115" t="s">
        <v>1396</v>
      </c>
      <c r="Q8" s="452" t="s">
        <v>218</v>
      </c>
    </row>
    <row r="9" spans="1:18">
      <c r="A9" s="4"/>
      <c r="B9" s="4"/>
      <c r="C9" s="4"/>
      <c r="D9" s="4"/>
      <c r="E9" s="4"/>
      <c r="F9" s="4"/>
      <c r="G9" s="4"/>
      <c r="H9" s="4"/>
      <c r="I9" s="4"/>
      <c r="J9" s="4"/>
      <c r="K9" s="4"/>
      <c r="L9" s="4"/>
      <c r="M9" s="4"/>
      <c r="N9" s="4"/>
      <c r="O9" s="4"/>
      <c r="P9" s="4"/>
    </row>
    <row r="10" spans="1:18">
      <c r="A10" s="1041" t="s">
        <v>112</v>
      </c>
      <c r="B10" s="1042"/>
      <c r="C10" s="1043"/>
      <c r="D10" s="4"/>
      <c r="E10" s="4"/>
      <c r="F10" s="4"/>
      <c r="G10" s="4"/>
      <c r="H10" s="4"/>
      <c r="I10" s="4"/>
      <c r="J10" s="4"/>
      <c r="K10" s="4"/>
      <c r="L10" s="4"/>
      <c r="M10" s="4"/>
      <c r="N10" s="4"/>
      <c r="O10" s="4"/>
      <c r="P10" s="4"/>
    </row>
    <row r="11" spans="1:18" ht="25.5" customHeight="1">
      <c r="A11" s="77" t="s">
        <v>113</v>
      </c>
      <c r="B11" s="30" t="s">
        <v>4</v>
      </c>
      <c r="C11" s="78" t="s">
        <v>114</v>
      </c>
      <c r="D11" s="4"/>
      <c r="E11" s="4"/>
      <c r="F11" s="4"/>
      <c r="G11" s="4"/>
      <c r="H11" s="4"/>
      <c r="I11" s="4"/>
      <c r="J11" s="4"/>
      <c r="K11" s="4"/>
      <c r="L11" s="4"/>
      <c r="M11" s="4"/>
      <c r="N11" s="4"/>
      <c r="O11" s="4"/>
      <c r="P11" s="4"/>
    </row>
    <row r="12" spans="1:18" ht="39">
      <c r="A12" s="127" t="s">
        <v>282</v>
      </c>
      <c r="B12" s="128" t="s">
        <v>1397</v>
      </c>
      <c r="C12" s="81" t="s">
        <v>269</v>
      </c>
      <c r="D12" s="4"/>
      <c r="E12" s="4"/>
      <c r="F12" s="4"/>
      <c r="G12" s="4"/>
      <c r="H12" s="4"/>
      <c r="I12" s="4"/>
      <c r="J12" s="4"/>
      <c r="K12" s="4"/>
      <c r="L12" s="4"/>
      <c r="M12" s="4"/>
      <c r="N12" s="4"/>
      <c r="O12" s="4"/>
      <c r="P12" s="4"/>
    </row>
    <row r="14" spans="1:18">
      <c r="A14" s="752" t="s">
        <v>117</v>
      </c>
      <c r="B14" s="805"/>
      <c r="C14" s="755" t="s">
        <v>4</v>
      </c>
      <c r="D14" s="755"/>
      <c r="E14" s="755"/>
      <c r="F14" s="755"/>
      <c r="G14" s="755" t="s">
        <v>118</v>
      </c>
      <c r="H14" s="755"/>
      <c r="I14" s="755"/>
      <c r="J14" s="755" t="s">
        <v>119</v>
      </c>
      <c r="K14" s="755"/>
      <c r="L14" s="755"/>
      <c r="M14" s="755"/>
      <c r="N14" s="755"/>
      <c r="O14" s="755" t="s">
        <v>120</v>
      </c>
      <c r="P14" s="755"/>
      <c r="Q14" s="755" t="s">
        <v>121</v>
      </c>
      <c r="R14" s="755"/>
    </row>
    <row r="15" spans="1:18">
      <c r="A15" s="754"/>
      <c r="B15" s="809"/>
      <c r="C15" s="755"/>
      <c r="D15" s="755"/>
      <c r="E15" s="755"/>
      <c r="F15" s="755"/>
      <c r="G15" s="231" t="s">
        <v>122</v>
      </c>
      <c r="H15" s="231" t="s">
        <v>123</v>
      </c>
      <c r="I15" s="231" t="s">
        <v>4</v>
      </c>
      <c r="J15" s="231" t="s">
        <v>83</v>
      </c>
      <c r="K15" s="755" t="s">
        <v>4</v>
      </c>
      <c r="L15" s="755"/>
      <c r="M15" s="755"/>
      <c r="N15" s="755"/>
      <c r="O15" s="231" t="s">
        <v>124</v>
      </c>
      <c r="P15" s="231" t="s">
        <v>4</v>
      </c>
      <c r="Q15" s="231" t="s">
        <v>125</v>
      </c>
      <c r="R15" s="231" t="s">
        <v>126</v>
      </c>
    </row>
    <row r="16" spans="1:18" ht="48" customHeight="1">
      <c r="A16" s="744" t="s">
        <v>1398</v>
      </c>
      <c r="B16" s="960"/>
      <c r="C16" s="777" t="s">
        <v>1399</v>
      </c>
      <c r="D16" s="777"/>
      <c r="E16" s="777"/>
      <c r="F16" s="777"/>
      <c r="G16" s="315" t="s">
        <v>1400</v>
      </c>
      <c r="H16" s="243" t="str">
        <f>'Objetos de Dominio'!$B$4</f>
        <v>Agenda</v>
      </c>
      <c r="I16" s="316" t="s">
        <v>1401</v>
      </c>
      <c r="J16" s="243" t="s">
        <v>1402</v>
      </c>
      <c r="K16" s="776" t="s">
        <v>1403</v>
      </c>
      <c r="L16" s="776"/>
      <c r="M16" s="776"/>
      <c r="N16" s="776"/>
      <c r="O16" s="317" t="s">
        <v>142</v>
      </c>
      <c r="P16" s="317" t="s">
        <v>142</v>
      </c>
      <c r="Q16" s="317" t="s">
        <v>142</v>
      </c>
      <c r="R16" s="317" t="s">
        <v>142</v>
      </c>
    </row>
  </sheetData>
  <mergeCells count="13">
    <mergeCell ref="Q14:R14"/>
    <mergeCell ref="K15:N15"/>
    <mergeCell ref="A16:B16"/>
    <mergeCell ref="C16:F16"/>
    <mergeCell ref="K16:N16"/>
    <mergeCell ref="B2:P2"/>
    <mergeCell ref="B3:P3"/>
    <mergeCell ref="A10:C10"/>
    <mergeCell ref="A14:B15"/>
    <mergeCell ref="C14:F15"/>
    <mergeCell ref="G14:I14"/>
    <mergeCell ref="J14:N14"/>
    <mergeCell ref="O14:P14"/>
  </mergeCells>
  <hyperlinks>
    <hyperlink ref="A1" location="'Objetos de Dominio'!A1" display="&lt;- Volver al inicio" xr:uid="{8C37441D-D6DD-48CF-B78F-23290056327C}"/>
    <hyperlink ref="A4" location="'Tipo Evento - M'!A1" display="Datos simulados" xr:uid="{65ED3954-57F1-41A4-9F51-3F72176B6F31}"/>
    <hyperlink ref="C12" location="'Tipo Evento - E'!A7" display="Nombre" xr:uid="{7EE16063-B49C-4960-9681-75D17A6B41FC}"/>
    <hyperlink ref="H16" location="'objetos de dominio'!B2" display="='Objetos de Dominio'!$B$2" xr:uid="{B52FE097-2166-469F-9DED-4EC6CCE2856C}"/>
    <hyperlink ref="H16" location="'Objetos de Dominio'!B4" display="='Objetos de Dominio'!$B$29" xr:uid="{A31C9017-C811-41A4-A191-78C637AE02AC}"/>
    <hyperlink ref="J16" location="'Tipo Evento - E'!A1" display="TipoEvento[]" xr:uid="{0565D845-3225-468B-91FA-8580F50C727F}"/>
    <hyperlink ref="Q5" location="'Tipo Evento - E'!A16" display="=$A$16" xr:uid="{4F95C14E-EA61-46DD-8F4B-30326ABE1E12}"/>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C1A41-72EF-4173-8B06-748C8ABB7218}">
  <sheetPr>
    <tabColor theme="4" tint="0.79998168889431442"/>
  </sheetPr>
  <dimension ref="A1:D8"/>
  <sheetViews>
    <sheetView workbookViewId="0">
      <selection activeCell="F4" sqref="F4"/>
    </sheetView>
  </sheetViews>
  <sheetFormatPr defaultColWidth="9.140625" defaultRowHeight="14.45"/>
  <cols>
    <col min="1" max="1" width="11.5703125" style="7" customWidth="1"/>
    <col min="2" max="2" width="20.5703125" style="7" customWidth="1"/>
    <col min="3" max="3" width="14" style="7" customWidth="1"/>
    <col min="4" max="4" width="58.5703125" style="7" customWidth="1"/>
    <col min="5" max="16384" width="9.140625" style="7"/>
  </cols>
  <sheetData>
    <row r="1" spans="1:4">
      <c r="A1" s="163" t="s">
        <v>72</v>
      </c>
      <c r="B1" s="345" t="s">
        <v>199</v>
      </c>
    </row>
    <row r="2" spans="1:4">
      <c r="A2" s="89" t="s">
        <v>74</v>
      </c>
      <c r="B2" s="90" t="s">
        <v>269</v>
      </c>
      <c r="C2" s="620" t="s">
        <v>165</v>
      </c>
      <c r="D2" s="463" t="s">
        <v>1356</v>
      </c>
    </row>
    <row r="3" spans="1:4" ht="29.1">
      <c r="A3" s="675">
        <v>1</v>
      </c>
      <c r="B3" s="86" t="s">
        <v>1404</v>
      </c>
      <c r="C3" s="140" t="str">
        <f t="shared" ref="C3:C8" si="0">B3</f>
        <v>CC</v>
      </c>
      <c r="D3" s="636" t="s">
        <v>1405</v>
      </c>
    </row>
    <row r="4" spans="1:4" ht="29.1">
      <c r="A4" s="675">
        <v>2</v>
      </c>
      <c r="B4" s="86" t="s">
        <v>1406</v>
      </c>
      <c r="C4" s="140" t="str">
        <f t="shared" si="0"/>
        <v>CE</v>
      </c>
      <c r="D4" s="636" t="s">
        <v>1407</v>
      </c>
    </row>
    <row r="5" spans="1:4" ht="29.1">
      <c r="A5" s="675">
        <v>3</v>
      </c>
      <c r="B5" s="86" t="s">
        <v>1408</v>
      </c>
      <c r="C5" s="140" t="str">
        <f t="shared" si="0"/>
        <v>TI</v>
      </c>
      <c r="D5" s="636" t="s">
        <v>1409</v>
      </c>
    </row>
    <row r="6" spans="1:4" ht="29.1">
      <c r="A6" s="675">
        <v>4</v>
      </c>
      <c r="B6" s="86" t="s">
        <v>1410</v>
      </c>
      <c r="C6" s="140" t="str">
        <f t="shared" si="0"/>
        <v>Pasaporte</v>
      </c>
      <c r="D6" s="636" t="s">
        <v>1411</v>
      </c>
    </row>
    <row r="7" spans="1:4" ht="29.1">
      <c r="A7" s="675">
        <v>5</v>
      </c>
      <c r="B7" s="86" t="s">
        <v>1412</v>
      </c>
      <c r="C7" s="140" t="str">
        <f t="shared" si="0"/>
        <v>NIT</v>
      </c>
      <c r="D7" s="649" t="s">
        <v>1413</v>
      </c>
    </row>
    <row r="8" spans="1:4" ht="29.1">
      <c r="A8" s="674">
        <v>6</v>
      </c>
      <c r="B8" s="92" t="s">
        <v>1414</v>
      </c>
      <c r="C8" s="142" t="str">
        <f t="shared" si="0"/>
        <v xml:space="preserve">Otro </v>
      </c>
      <c r="D8" s="648" t="s">
        <v>1415</v>
      </c>
    </row>
  </sheetData>
  <hyperlinks>
    <hyperlink ref="A1" location="'Objetos de Dominio'!A1" display="&lt;- Volver al inicio" xr:uid="{C228D872-6408-42A5-9549-68D2C70F18FF}"/>
    <hyperlink ref="B1" location="'Tipo Identificacion - E'!A4" display="Modelo enriquecido" xr:uid="{129B6923-5ECE-40A0-8564-7E9FCE1A2F8D}"/>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7FBEB-DA3A-4A48-B4DF-50865ACE1653}">
  <sheetPr>
    <tabColor theme="4" tint="0.79998168889431442"/>
  </sheetPr>
  <dimension ref="A1:R16"/>
  <sheetViews>
    <sheetView workbookViewId="0">
      <selection activeCell="B8" sqref="B8"/>
    </sheetView>
  </sheetViews>
  <sheetFormatPr defaultColWidth="8.7109375" defaultRowHeight="14.45"/>
  <cols>
    <col min="1" max="1" width="18.140625" customWidth="1"/>
    <col min="2" max="2" width="19.140625" customWidth="1"/>
    <col min="3" max="3" width="14.28515625" bestFit="1" customWidth="1"/>
    <col min="4" max="4" width="14.5703125" bestFit="1" customWidth="1"/>
    <col min="5" max="5" width="8.140625" bestFit="1" customWidth="1"/>
    <col min="6" max="6" width="11" bestFit="1" customWidth="1"/>
    <col min="7" max="7" width="21" customWidth="1"/>
    <col min="8" max="8" width="41.85546875" customWidth="1"/>
    <col min="9" max="9" width="26.5703125" customWidth="1"/>
    <col min="10" max="10" width="43.28515625" customWidth="1"/>
    <col min="11" max="11" width="14.42578125" bestFit="1" customWidth="1"/>
    <col min="12" max="12" width="10.42578125" bestFit="1" customWidth="1"/>
    <col min="13" max="13" width="11.5703125" bestFit="1" customWidth="1"/>
    <col min="14" max="14" width="9.28515625" bestFit="1" customWidth="1"/>
    <col min="15" max="15" width="18.42578125" bestFit="1" customWidth="1"/>
    <col min="16" max="16" width="54.42578125" customWidth="1"/>
    <col min="17" max="17" width="27.28515625" customWidth="1"/>
    <col min="18" max="18" width="11.7109375" bestFit="1" customWidth="1"/>
  </cols>
  <sheetData>
    <row r="1" spans="1:18">
      <c r="A1" s="8" t="s">
        <v>72</v>
      </c>
      <c r="B1" s="20"/>
    </row>
    <row r="2" spans="1:18">
      <c r="A2" s="121" t="s">
        <v>79</v>
      </c>
      <c r="B2" s="1049" t="str">
        <f>'Objetos de Dominio'!$B$32</f>
        <v>Tipo Identificación</v>
      </c>
      <c r="C2" s="1034"/>
      <c r="D2" s="1034"/>
      <c r="E2" s="1034"/>
      <c r="F2" s="1034"/>
      <c r="G2" s="1034"/>
      <c r="H2" s="1034"/>
      <c r="I2" s="1034"/>
      <c r="J2" s="1034"/>
      <c r="K2" s="1034"/>
      <c r="L2" s="1034"/>
      <c r="M2" s="1034"/>
      <c r="N2" s="1034"/>
      <c r="O2" s="1034"/>
      <c r="P2" s="1035"/>
    </row>
    <row r="3" spans="1:18">
      <c r="A3" s="122" t="s">
        <v>80</v>
      </c>
      <c r="B3" s="768" t="str">
        <f>'Objetos de Dominio'!$E$32</f>
        <v>Objeto de dominio que indica los tipos de identificación que puede tener una Persona</v>
      </c>
      <c r="C3" s="769"/>
      <c r="D3" s="769"/>
      <c r="E3" s="769"/>
      <c r="F3" s="769"/>
      <c r="G3" s="769"/>
      <c r="H3" s="769"/>
      <c r="I3" s="769"/>
      <c r="J3" s="769"/>
      <c r="K3" s="769"/>
      <c r="L3" s="769"/>
      <c r="M3" s="769"/>
      <c r="N3" s="769"/>
      <c r="O3" s="769"/>
      <c r="P3" s="770"/>
    </row>
    <row r="4" spans="1:18">
      <c r="A4" s="1" t="s">
        <v>81</v>
      </c>
      <c r="B4" s="4"/>
      <c r="C4" s="4"/>
      <c r="D4" s="4"/>
      <c r="E4" s="4"/>
      <c r="F4" s="4"/>
      <c r="G4" s="4"/>
      <c r="H4" s="4"/>
      <c r="I4" s="4"/>
      <c r="J4" s="4"/>
      <c r="K4" s="4"/>
      <c r="L4" s="4"/>
      <c r="M4" s="4"/>
      <c r="N4" s="4"/>
      <c r="O4" s="4"/>
      <c r="P4" s="4"/>
    </row>
    <row r="5" spans="1:18">
      <c r="A5" s="72" t="s">
        <v>82</v>
      </c>
      <c r="B5" s="73" t="s">
        <v>83</v>
      </c>
      <c r="C5" s="73" t="s">
        <v>84</v>
      </c>
      <c r="D5" s="73" t="s">
        <v>85</v>
      </c>
      <c r="E5" s="73" t="s">
        <v>86</v>
      </c>
      <c r="F5" s="73" t="s">
        <v>87</v>
      </c>
      <c r="G5" s="73" t="s">
        <v>88</v>
      </c>
      <c r="H5" s="73" t="s">
        <v>89</v>
      </c>
      <c r="I5" s="73" t="s">
        <v>90</v>
      </c>
      <c r="J5" s="73" t="s">
        <v>91</v>
      </c>
      <c r="K5" s="73" t="s">
        <v>92</v>
      </c>
      <c r="L5" s="73" t="s">
        <v>93</v>
      </c>
      <c r="M5" s="73" t="s">
        <v>94</v>
      </c>
      <c r="N5" s="73" t="s">
        <v>95</v>
      </c>
      <c r="O5" s="73" t="s">
        <v>96</v>
      </c>
      <c r="P5" s="325" t="s">
        <v>4</v>
      </c>
      <c r="Q5" s="551" t="str">
        <f>$A$16</f>
        <v>Consultar</v>
      </c>
    </row>
    <row r="6" spans="1:18" ht="39">
      <c r="A6" s="107" t="s">
        <v>74</v>
      </c>
      <c r="B6" s="69" t="s">
        <v>97</v>
      </c>
      <c r="C6" s="71">
        <v>36</v>
      </c>
      <c r="D6" s="71">
        <v>36</v>
      </c>
      <c r="E6" s="69"/>
      <c r="F6" s="69"/>
      <c r="G6" s="69"/>
      <c r="H6" s="69" t="s">
        <v>98</v>
      </c>
      <c r="I6" s="70"/>
      <c r="J6" s="68" t="s">
        <v>448</v>
      </c>
      <c r="K6" s="71" t="s">
        <v>100</v>
      </c>
      <c r="L6" s="71" t="s">
        <v>101</v>
      </c>
      <c r="M6" s="71" t="s">
        <v>100</v>
      </c>
      <c r="N6" s="71" t="s">
        <v>101</v>
      </c>
      <c r="O6" s="71" t="s">
        <v>100</v>
      </c>
      <c r="P6" s="70" t="s">
        <v>1416</v>
      </c>
      <c r="Q6" s="552" t="s">
        <v>927</v>
      </c>
    </row>
    <row r="7" spans="1:18">
      <c r="A7" s="123" t="s">
        <v>269</v>
      </c>
      <c r="B7" s="70" t="s">
        <v>97</v>
      </c>
      <c r="C7" s="124">
        <v>1</v>
      </c>
      <c r="D7" s="124">
        <v>15</v>
      </c>
      <c r="E7" s="70"/>
      <c r="F7" s="70"/>
      <c r="G7" s="70"/>
      <c r="H7" s="70" t="s">
        <v>279</v>
      </c>
      <c r="I7" s="70"/>
      <c r="J7" s="68" t="s">
        <v>280</v>
      </c>
      <c r="K7" s="124" t="s">
        <v>101</v>
      </c>
      <c r="L7" s="124" t="s">
        <v>101</v>
      </c>
      <c r="M7" s="124" t="s">
        <v>100</v>
      </c>
      <c r="N7" s="124" t="s">
        <v>101</v>
      </c>
      <c r="O7" s="124" t="s">
        <v>101</v>
      </c>
      <c r="P7" s="70" t="s">
        <v>1417</v>
      </c>
      <c r="Q7" s="552" t="s">
        <v>929</v>
      </c>
    </row>
    <row r="8" spans="1:18" ht="51.95">
      <c r="A8" s="108" t="s">
        <v>4</v>
      </c>
      <c r="B8" s="109" t="s">
        <v>97</v>
      </c>
      <c r="C8" s="76">
        <v>1</v>
      </c>
      <c r="D8" s="76">
        <v>150</v>
      </c>
      <c r="E8" s="109"/>
      <c r="F8" s="109"/>
      <c r="G8" s="109"/>
      <c r="H8" s="115" t="s">
        <v>453</v>
      </c>
      <c r="I8" s="116" t="s">
        <v>454</v>
      </c>
      <c r="J8" s="116" t="s">
        <v>280</v>
      </c>
      <c r="K8" s="76" t="s">
        <v>101</v>
      </c>
      <c r="L8" s="76" t="s">
        <v>101</v>
      </c>
      <c r="M8" s="76" t="s">
        <v>100</v>
      </c>
      <c r="N8" s="76" t="s">
        <v>101</v>
      </c>
      <c r="O8" s="76" t="s">
        <v>101</v>
      </c>
      <c r="P8" s="115" t="s">
        <v>1418</v>
      </c>
      <c r="Q8" s="591" t="s">
        <v>218</v>
      </c>
    </row>
    <row r="9" spans="1:18">
      <c r="A9" s="4"/>
      <c r="B9" s="4"/>
      <c r="C9" s="4"/>
      <c r="D9" s="4"/>
      <c r="E9" s="4"/>
      <c r="F9" s="4"/>
      <c r="G9" s="4"/>
      <c r="H9" s="4"/>
      <c r="I9" s="4"/>
      <c r="J9" s="4"/>
      <c r="K9" s="4"/>
      <c r="L9" s="4"/>
      <c r="M9" s="4"/>
      <c r="N9" s="4"/>
      <c r="O9" s="4"/>
      <c r="P9" s="4"/>
    </row>
    <row r="10" spans="1:18">
      <c r="A10" s="1041" t="s">
        <v>112</v>
      </c>
      <c r="B10" s="1042"/>
      <c r="C10" s="1043"/>
      <c r="D10" s="4"/>
      <c r="E10" s="4"/>
      <c r="F10" s="4"/>
      <c r="G10" s="4"/>
      <c r="H10" s="4"/>
      <c r="I10" s="4"/>
      <c r="J10" s="4"/>
      <c r="K10" s="4"/>
      <c r="L10" s="4"/>
      <c r="M10" s="4"/>
      <c r="N10" s="4"/>
      <c r="O10" s="4"/>
      <c r="P10" s="4"/>
    </row>
    <row r="11" spans="1:18">
      <c r="A11" s="77" t="s">
        <v>113</v>
      </c>
      <c r="B11" s="30" t="s">
        <v>4</v>
      </c>
      <c r="C11" s="78" t="s">
        <v>114</v>
      </c>
      <c r="D11" s="4"/>
      <c r="E11" s="4"/>
      <c r="F11" s="4"/>
      <c r="G11" s="4"/>
      <c r="H11" s="4"/>
      <c r="I11" s="4"/>
      <c r="J11" s="4"/>
      <c r="K11" s="4"/>
      <c r="L11" s="4"/>
      <c r="M11" s="4"/>
      <c r="N11" s="4"/>
      <c r="O11" s="4"/>
      <c r="P11" s="4"/>
    </row>
    <row r="12" spans="1:18" ht="51.95">
      <c r="A12" s="127" t="s">
        <v>282</v>
      </c>
      <c r="B12" s="128" t="s">
        <v>1419</v>
      </c>
      <c r="C12" s="81" t="s">
        <v>269</v>
      </c>
      <c r="D12" s="4"/>
      <c r="E12" s="4"/>
      <c r="F12" s="4"/>
      <c r="G12" s="4"/>
      <c r="H12" s="4"/>
      <c r="I12" s="4"/>
      <c r="J12" s="4"/>
      <c r="K12" s="4"/>
      <c r="L12" s="4"/>
      <c r="M12" s="4"/>
      <c r="N12" s="4"/>
      <c r="O12" s="4"/>
      <c r="P12" s="4"/>
    </row>
    <row r="14" spans="1:18" ht="15" customHeight="1">
      <c r="A14" s="752" t="s">
        <v>117</v>
      </c>
      <c r="B14" s="805"/>
      <c r="C14" s="755" t="s">
        <v>4</v>
      </c>
      <c r="D14" s="755"/>
      <c r="E14" s="755"/>
      <c r="F14" s="755"/>
      <c r="G14" s="755" t="s">
        <v>118</v>
      </c>
      <c r="H14" s="755"/>
      <c r="I14" s="755"/>
      <c r="J14" s="755" t="s">
        <v>119</v>
      </c>
      <c r="K14" s="755"/>
      <c r="L14" s="755"/>
      <c r="M14" s="755"/>
      <c r="N14" s="755"/>
      <c r="O14" s="755" t="s">
        <v>120</v>
      </c>
      <c r="P14" s="755"/>
      <c r="Q14" s="755" t="s">
        <v>121</v>
      </c>
      <c r="R14" s="755"/>
    </row>
    <row r="15" spans="1:18" ht="15" customHeight="1">
      <c r="A15" s="754"/>
      <c r="B15" s="809"/>
      <c r="C15" s="755"/>
      <c r="D15" s="755"/>
      <c r="E15" s="755"/>
      <c r="F15" s="755"/>
      <c r="G15" s="231" t="s">
        <v>122</v>
      </c>
      <c r="H15" s="231" t="s">
        <v>123</v>
      </c>
      <c r="I15" s="231" t="s">
        <v>4</v>
      </c>
      <c r="J15" s="231" t="s">
        <v>83</v>
      </c>
      <c r="K15" s="755" t="s">
        <v>4</v>
      </c>
      <c r="L15" s="755"/>
      <c r="M15" s="755"/>
      <c r="N15" s="755"/>
      <c r="O15" s="231" t="s">
        <v>124</v>
      </c>
      <c r="P15" s="231" t="s">
        <v>4</v>
      </c>
      <c r="Q15" s="231" t="s">
        <v>125</v>
      </c>
      <c r="R15" s="231" t="s">
        <v>126</v>
      </c>
    </row>
    <row r="16" spans="1:18" ht="43.5">
      <c r="A16" s="744" t="s">
        <v>148</v>
      </c>
      <c r="B16" s="960"/>
      <c r="C16" s="777" t="s">
        <v>1420</v>
      </c>
      <c r="D16" s="777"/>
      <c r="E16" s="777"/>
      <c r="F16" s="777"/>
      <c r="G16" s="315" t="s">
        <v>1421</v>
      </c>
      <c r="H16" s="243" t="s">
        <v>989</v>
      </c>
      <c r="I16" s="316" t="s">
        <v>1422</v>
      </c>
      <c r="J16" s="243" t="s">
        <v>1423</v>
      </c>
      <c r="K16" s="776" t="s">
        <v>1424</v>
      </c>
      <c r="L16" s="776"/>
      <c r="M16" s="776"/>
      <c r="N16" s="776"/>
      <c r="O16" s="317" t="s">
        <v>142</v>
      </c>
      <c r="P16" s="317" t="s">
        <v>142</v>
      </c>
      <c r="Q16" s="317" t="s">
        <v>142</v>
      </c>
      <c r="R16" s="317" t="s">
        <v>142</v>
      </c>
    </row>
  </sheetData>
  <mergeCells count="13">
    <mergeCell ref="Q14:R14"/>
    <mergeCell ref="K15:N15"/>
    <mergeCell ref="A16:B16"/>
    <mergeCell ref="C16:F16"/>
    <mergeCell ref="K16:N16"/>
    <mergeCell ref="B2:P2"/>
    <mergeCell ref="B3:P3"/>
    <mergeCell ref="A10:C10"/>
    <mergeCell ref="A14:B15"/>
    <mergeCell ref="C14:F15"/>
    <mergeCell ref="G14:I14"/>
    <mergeCell ref="J14:N14"/>
    <mergeCell ref="O14:P14"/>
  </mergeCells>
  <hyperlinks>
    <hyperlink ref="A1" location="'Objetos de Dominio'!A1" display="&lt;- Volver al inicio" xr:uid="{B8882587-F905-4EC2-BC8A-7DEE57EFB192}"/>
    <hyperlink ref="A4" location="'Tipo Evento - M'!A1" display="Datos simulados" xr:uid="{B73A4958-3E6B-443C-997A-0812A348CBB4}"/>
    <hyperlink ref="C12" location="'Tipo Evento - E'!A7" display="Nombre" xr:uid="{7E9F715B-C44E-4B1A-8B49-84CAFF6039ED}"/>
    <hyperlink ref="H16" location="'objetos de dominio'!B2" display="='Objetos de Dominio'!$B$2" xr:uid="{404BA088-F0BC-487D-97EA-E0A9C107E9E2}"/>
    <hyperlink ref="H16" location="'Objetos de Dominio'!B9" display="='Objetos de Dominio'!$B$4" xr:uid="{2ACB1678-8327-4323-863B-602E12C4A799}"/>
    <hyperlink ref="J16" location="'Tipo identificacion - E'!A1" display="TipoEvento[]" xr:uid="{CF088D37-B016-42F5-B174-7D061FD3CF97}"/>
    <hyperlink ref="Q5" location="'Tipo Evento - E'!A16" display="=$A$16" xr:uid="{D145948E-D3E0-4CB7-BA9E-7A8FDEF09E47}"/>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25131-E263-41E0-8138-FB6325BD0255}">
  <sheetPr>
    <tabColor theme="4" tint="0.79998168889431442"/>
  </sheetPr>
  <dimension ref="A1:D13"/>
  <sheetViews>
    <sheetView workbookViewId="0"/>
  </sheetViews>
  <sheetFormatPr defaultColWidth="9.140625" defaultRowHeight="14.45"/>
  <cols>
    <col min="1" max="1" width="20.7109375" style="6" customWidth="1"/>
    <col min="2" max="2" width="19.140625" style="6" bestFit="1" customWidth="1"/>
    <col min="3" max="3" width="15" style="6" bestFit="1" customWidth="1"/>
    <col min="4" max="4" width="48.85546875" style="6" customWidth="1"/>
    <col min="5" max="16384" width="9.140625" style="6"/>
  </cols>
  <sheetData>
    <row r="1" spans="1:4">
      <c r="A1" s="694" t="s">
        <v>72</v>
      </c>
      <c r="B1" s="694" t="s">
        <v>199</v>
      </c>
    </row>
    <row r="2" spans="1:4">
      <c r="A2" s="690" t="s">
        <v>74</v>
      </c>
      <c r="B2" s="215" t="s">
        <v>269</v>
      </c>
      <c r="C2" s="709" t="s">
        <v>165</v>
      </c>
      <c r="D2" s="700" t="s">
        <v>1356</v>
      </c>
    </row>
    <row r="3" spans="1:4" ht="43.5">
      <c r="A3" s="691">
        <v>1</v>
      </c>
      <c r="B3" s="175" t="s">
        <v>1425</v>
      </c>
      <c r="C3" s="175" t="str">
        <f t="shared" ref="C3:C13" si="0">B3</f>
        <v>Agricultura</v>
      </c>
      <c r="D3" s="636" t="s">
        <v>1426</v>
      </c>
    </row>
    <row r="4" spans="1:4" ht="29.1">
      <c r="A4" s="691">
        <v>2</v>
      </c>
      <c r="B4" s="175" t="s">
        <v>1427</v>
      </c>
      <c r="C4" s="175" t="str">
        <f t="shared" si="0"/>
        <v>Alimentación</v>
      </c>
      <c r="D4" s="636" t="s">
        <v>1428</v>
      </c>
    </row>
    <row r="5" spans="1:4" ht="29.1">
      <c r="A5" s="691">
        <v>3</v>
      </c>
      <c r="B5" s="175" t="s">
        <v>1429</v>
      </c>
      <c r="C5" s="175" t="str">
        <f t="shared" si="0"/>
        <v>Comercio</v>
      </c>
      <c r="D5" s="636" t="s">
        <v>1430</v>
      </c>
    </row>
    <row r="6" spans="1:4" ht="29.1">
      <c r="A6" s="691">
        <v>4</v>
      </c>
      <c r="B6" s="175" t="s">
        <v>1431</v>
      </c>
      <c r="C6" s="175" t="str">
        <f t="shared" si="0"/>
        <v>Construcción</v>
      </c>
      <c r="D6" s="636" t="s">
        <v>1432</v>
      </c>
    </row>
    <row r="7" spans="1:4" ht="57.95">
      <c r="A7" s="691">
        <v>5</v>
      </c>
      <c r="B7" s="175" t="s">
        <v>1433</v>
      </c>
      <c r="C7" s="175" t="str">
        <f t="shared" si="0"/>
        <v>Educación</v>
      </c>
      <c r="D7" s="636" t="s">
        <v>1434</v>
      </c>
    </row>
    <row r="8" spans="1:4" ht="57.95">
      <c r="A8" s="691">
        <v>6</v>
      </c>
      <c r="B8" s="175" t="s">
        <v>1435</v>
      </c>
      <c r="C8" s="175" t="str">
        <f t="shared" si="0"/>
        <v>Transporte</v>
      </c>
      <c r="D8" s="636" t="s">
        <v>1436</v>
      </c>
    </row>
    <row r="9" spans="1:4" ht="57.95">
      <c r="A9" s="691">
        <v>7</v>
      </c>
      <c r="B9" s="175" t="s">
        <v>1437</v>
      </c>
      <c r="C9" s="175" t="str">
        <f t="shared" si="0"/>
        <v>Función pública</v>
      </c>
      <c r="D9" s="636" t="s">
        <v>1438</v>
      </c>
    </row>
    <row r="10" spans="1:4" ht="29.1">
      <c r="A10" s="691">
        <v>8</v>
      </c>
      <c r="B10" s="175" t="s">
        <v>1439</v>
      </c>
      <c r="C10" s="175" t="str">
        <f t="shared" si="0"/>
        <v>Hotelería</v>
      </c>
      <c r="D10" s="636" t="s">
        <v>1440</v>
      </c>
    </row>
    <row r="11" spans="1:4" ht="72.599999999999994">
      <c r="A11" s="691">
        <v>9</v>
      </c>
      <c r="B11" s="175" t="s">
        <v>1441</v>
      </c>
      <c r="C11" s="175" t="str">
        <f t="shared" si="0"/>
        <v>Industrial</v>
      </c>
      <c r="D11" s="636" t="s">
        <v>1442</v>
      </c>
    </row>
    <row r="12" spans="1:4" ht="57.95">
      <c r="A12" s="691">
        <v>10</v>
      </c>
      <c r="B12" s="175" t="s">
        <v>1443</v>
      </c>
      <c r="C12" s="175" t="str">
        <f t="shared" si="0"/>
        <v>Digital</v>
      </c>
      <c r="D12" s="636" t="s">
        <v>1444</v>
      </c>
    </row>
    <row r="13" spans="1:4" ht="57.95">
      <c r="A13" s="693">
        <v>11</v>
      </c>
      <c r="B13" s="462" t="s">
        <v>1445</v>
      </c>
      <c r="C13" s="462" t="str">
        <f t="shared" si="0"/>
        <v>Salud</v>
      </c>
      <c r="D13" s="648" t="s">
        <v>1446</v>
      </c>
    </row>
  </sheetData>
  <hyperlinks>
    <hyperlink ref="A1" location="'Objetos de Dominio'!A1" display="&lt;- Volver al inicio" xr:uid="{0EB71839-1C62-4690-900E-23AB6EF0AE9F}"/>
    <hyperlink ref="B1" location="'Tipo Organización - E'!A4" display="Modelo enriquecido" xr:uid="{D93F3101-102C-4233-A9CC-7E27C3CF376F}"/>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9484A-6E4B-4433-8319-E861D5682B82}">
  <sheetPr>
    <tabColor rgb="FFD9E1F2"/>
  </sheetPr>
  <dimension ref="A1:R16"/>
  <sheetViews>
    <sheetView workbookViewId="0">
      <selection activeCell="A4" sqref="A4"/>
    </sheetView>
  </sheetViews>
  <sheetFormatPr defaultColWidth="9.140625" defaultRowHeight="12.95"/>
  <cols>
    <col min="1" max="2" width="20.7109375" style="639" customWidth="1"/>
    <col min="3" max="7" width="15.7109375" style="639" customWidth="1"/>
    <col min="8" max="8" width="50.7109375" style="639" customWidth="1"/>
    <col min="9" max="9" width="26.85546875" style="639" customWidth="1"/>
    <col min="10" max="10" width="47.42578125" style="639" customWidth="1"/>
    <col min="11" max="15" width="15.7109375" style="639" customWidth="1"/>
    <col min="16" max="16" width="52.140625" style="639" customWidth="1"/>
    <col min="17" max="17" width="26.28515625" style="639" customWidth="1"/>
    <col min="18" max="18" width="11.5703125" style="639" customWidth="1"/>
    <col min="19" max="16384" width="9.140625" style="639"/>
  </cols>
  <sheetData>
    <row r="1" spans="1:18">
      <c r="A1" s="637" t="s">
        <v>72</v>
      </c>
      <c r="B1" s="638"/>
    </row>
    <row r="2" spans="1:18">
      <c r="A2" s="121" t="s">
        <v>79</v>
      </c>
      <c r="B2" s="1051" t="str">
        <f>'Objetos de Dominio'!$B$33</f>
        <v>Tipo Organización</v>
      </c>
      <c r="C2" s="1034"/>
      <c r="D2" s="1034"/>
      <c r="E2" s="1034"/>
      <c r="F2" s="1034"/>
      <c r="G2" s="1034"/>
      <c r="H2" s="1034"/>
      <c r="I2" s="1034"/>
      <c r="J2" s="1034"/>
      <c r="K2" s="1034"/>
      <c r="L2" s="1034"/>
      <c r="M2" s="1034"/>
      <c r="N2" s="1034"/>
      <c r="O2" s="1034"/>
      <c r="P2" s="1035"/>
    </row>
    <row r="3" spans="1:18" ht="15" customHeight="1">
      <c r="A3" s="122" t="s">
        <v>80</v>
      </c>
      <c r="B3" s="768" t="str">
        <f>'Objetos de Dominio'!$E$33</f>
        <v>Objeto de dominio en representación de las diferentes organizaciones que pueden requerir del servicio de Uconnect</v>
      </c>
      <c r="C3" s="769"/>
      <c r="D3" s="769"/>
      <c r="E3" s="769"/>
      <c r="F3" s="769"/>
      <c r="G3" s="769"/>
      <c r="H3" s="769"/>
      <c r="I3" s="769"/>
      <c r="J3" s="769"/>
      <c r="K3" s="769"/>
      <c r="L3" s="769"/>
      <c r="M3" s="769"/>
      <c r="N3" s="769"/>
      <c r="O3" s="769"/>
      <c r="P3" s="770"/>
    </row>
    <row r="4" spans="1:18">
      <c r="A4" s="640" t="s">
        <v>81</v>
      </c>
      <c r="B4" s="629"/>
      <c r="C4" s="629"/>
      <c r="D4" s="629"/>
      <c r="E4" s="629"/>
      <c r="F4" s="629"/>
      <c r="G4" s="629"/>
      <c r="H4" s="629"/>
      <c r="I4" s="629"/>
      <c r="J4" s="629"/>
      <c r="K4" s="629"/>
      <c r="L4" s="629"/>
      <c r="M4" s="629"/>
      <c r="N4" s="629"/>
      <c r="O4" s="629"/>
      <c r="P4" s="629"/>
    </row>
    <row r="5" spans="1:18">
      <c r="A5" s="72" t="s">
        <v>82</v>
      </c>
      <c r="B5" s="73" t="s">
        <v>83</v>
      </c>
      <c r="C5" s="73" t="s">
        <v>84</v>
      </c>
      <c r="D5" s="73" t="s">
        <v>85</v>
      </c>
      <c r="E5" s="73" t="s">
        <v>86</v>
      </c>
      <c r="F5" s="73" t="s">
        <v>87</v>
      </c>
      <c r="G5" s="73" t="s">
        <v>88</v>
      </c>
      <c r="H5" s="73" t="s">
        <v>89</v>
      </c>
      <c r="I5" s="73" t="s">
        <v>90</v>
      </c>
      <c r="J5" s="73" t="s">
        <v>91</v>
      </c>
      <c r="K5" s="73" t="s">
        <v>92</v>
      </c>
      <c r="L5" s="73" t="s">
        <v>93</v>
      </c>
      <c r="M5" s="73" t="s">
        <v>94</v>
      </c>
      <c r="N5" s="73" t="s">
        <v>95</v>
      </c>
      <c r="O5" s="73" t="s">
        <v>96</v>
      </c>
      <c r="P5" s="325" t="s">
        <v>4</v>
      </c>
      <c r="Q5" s="551" t="str">
        <f>$A$16</f>
        <v>Consultar Tipo Organización</v>
      </c>
    </row>
    <row r="6" spans="1:18" ht="45" customHeight="1">
      <c r="A6" s="74" t="s">
        <v>74</v>
      </c>
      <c r="B6" s="58" t="s">
        <v>97</v>
      </c>
      <c r="C6" s="61">
        <v>36</v>
      </c>
      <c r="D6" s="61">
        <v>36</v>
      </c>
      <c r="E6" s="58"/>
      <c r="F6" s="58"/>
      <c r="G6" s="58"/>
      <c r="H6" s="58" t="s">
        <v>98</v>
      </c>
      <c r="I6" s="67"/>
      <c r="J6" s="68" t="s">
        <v>448</v>
      </c>
      <c r="K6" s="71" t="s">
        <v>100</v>
      </c>
      <c r="L6" s="71" t="s">
        <v>101</v>
      </c>
      <c r="M6" s="71" t="s">
        <v>100</v>
      </c>
      <c r="N6" s="71" t="s">
        <v>101</v>
      </c>
      <c r="O6" s="71" t="s">
        <v>100</v>
      </c>
      <c r="P6" s="70" t="s">
        <v>1447</v>
      </c>
      <c r="Q6" s="552" t="s">
        <v>927</v>
      </c>
    </row>
    <row r="7" spans="1:18">
      <c r="A7" s="123" t="s">
        <v>269</v>
      </c>
      <c r="B7" s="70" t="s">
        <v>97</v>
      </c>
      <c r="C7" s="124">
        <v>1</v>
      </c>
      <c r="D7" s="124">
        <v>15</v>
      </c>
      <c r="E7" s="70"/>
      <c r="F7" s="70"/>
      <c r="G7" s="70"/>
      <c r="H7" s="70" t="s">
        <v>279</v>
      </c>
      <c r="I7" s="70"/>
      <c r="J7" s="68" t="s">
        <v>280</v>
      </c>
      <c r="K7" s="124" t="s">
        <v>101</v>
      </c>
      <c r="L7" s="124" t="s">
        <v>101</v>
      </c>
      <c r="M7" s="124" t="s">
        <v>100</v>
      </c>
      <c r="N7" s="124" t="s">
        <v>101</v>
      </c>
      <c r="O7" s="124" t="s">
        <v>101</v>
      </c>
      <c r="P7" s="70" t="s">
        <v>1448</v>
      </c>
      <c r="Q7" s="552" t="s">
        <v>929</v>
      </c>
    </row>
    <row r="8" spans="1:18" ht="45" customHeight="1">
      <c r="A8" s="108" t="s">
        <v>4</v>
      </c>
      <c r="B8" s="109" t="s">
        <v>97</v>
      </c>
      <c r="C8" s="76">
        <v>1</v>
      </c>
      <c r="D8" s="76">
        <v>150</v>
      </c>
      <c r="E8" s="109"/>
      <c r="F8" s="109"/>
      <c r="G8" s="109"/>
      <c r="H8" s="115" t="s">
        <v>453</v>
      </c>
      <c r="I8" s="116" t="s">
        <v>454</v>
      </c>
      <c r="J8" s="116" t="s">
        <v>280</v>
      </c>
      <c r="K8" s="76" t="s">
        <v>101</v>
      </c>
      <c r="L8" s="76" t="s">
        <v>101</v>
      </c>
      <c r="M8" s="76" t="s">
        <v>100</v>
      </c>
      <c r="N8" s="76" t="s">
        <v>101</v>
      </c>
      <c r="O8" s="76" t="s">
        <v>101</v>
      </c>
      <c r="P8" s="115" t="s">
        <v>1449</v>
      </c>
      <c r="Q8" s="591" t="s">
        <v>218</v>
      </c>
    </row>
    <row r="9" spans="1:18">
      <c r="A9" s="629"/>
      <c r="B9" s="629"/>
      <c r="C9" s="629"/>
      <c r="D9" s="629"/>
      <c r="E9" s="629"/>
      <c r="F9" s="629"/>
      <c r="G9" s="629"/>
      <c r="H9" s="629"/>
      <c r="I9" s="629"/>
      <c r="J9" s="629"/>
      <c r="K9" s="629"/>
      <c r="L9" s="629"/>
      <c r="M9" s="629"/>
      <c r="N9" s="629"/>
      <c r="O9" s="629"/>
      <c r="P9" s="629"/>
    </row>
    <row r="10" spans="1:18">
      <c r="A10" s="1041" t="s">
        <v>112</v>
      </c>
      <c r="B10" s="1042"/>
      <c r="C10" s="1043"/>
      <c r="D10" s="629"/>
      <c r="E10" s="629"/>
      <c r="F10" s="629"/>
      <c r="G10" s="629"/>
      <c r="H10" s="629"/>
      <c r="I10" s="629"/>
      <c r="J10" s="629"/>
      <c r="K10" s="629"/>
      <c r="L10" s="629"/>
      <c r="M10" s="629"/>
      <c r="N10" s="629"/>
      <c r="O10" s="629"/>
      <c r="P10" s="629"/>
    </row>
    <row r="11" spans="1:18">
      <c r="A11" s="77" t="s">
        <v>113</v>
      </c>
      <c r="B11" s="30" t="s">
        <v>4</v>
      </c>
      <c r="C11" s="78" t="s">
        <v>114</v>
      </c>
      <c r="D11" s="629"/>
      <c r="E11" s="629"/>
      <c r="F11" s="629"/>
      <c r="G11" s="629"/>
      <c r="H11" s="629"/>
      <c r="I11" s="629"/>
      <c r="J11" s="629"/>
      <c r="K11" s="629"/>
      <c r="L11" s="629"/>
      <c r="M11" s="629"/>
      <c r="N11" s="629"/>
      <c r="O11" s="629"/>
      <c r="P11" s="629"/>
    </row>
    <row r="12" spans="1:18" ht="39">
      <c r="A12" s="127" t="s">
        <v>282</v>
      </c>
      <c r="B12" s="128" t="s">
        <v>1450</v>
      </c>
      <c r="C12" s="641" t="s">
        <v>269</v>
      </c>
      <c r="D12" s="629"/>
      <c r="E12" s="629"/>
      <c r="F12" s="629"/>
      <c r="G12" s="629"/>
      <c r="H12" s="629"/>
      <c r="I12" s="629"/>
      <c r="J12" s="629"/>
      <c r="K12" s="629"/>
      <c r="L12" s="629"/>
      <c r="M12" s="629"/>
      <c r="N12" s="629"/>
      <c r="O12" s="629"/>
      <c r="P12" s="629"/>
    </row>
    <row r="14" spans="1:18" s="643" customFormat="1">
      <c r="A14" s="1015" t="s">
        <v>117</v>
      </c>
      <c r="B14" s="1016"/>
      <c r="C14" s="1019" t="s">
        <v>4</v>
      </c>
      <c r="D14" s="1019"/>
      <c r="E14" s="1019"/>
      <c r="F14" s="1019"/>
      <c r="G14" s="1019" t="s">
        <v>118</v>
      </c>
      <c r="H14" s="1019"/>
      <c r="I14" s="1019"/>
      <c r="J14" s="1019" t="s">
        <v>119</v>
      </c>
      <c r="K14" s="1019"/>
      <c r="L14" s="1019"/>
      <c r="M14" s="1019"/>
      <c r="N14" s="1019"/>
      <c r="O14" s="1019" t="s">
        <v>120</v>
      </c>
      <c r="P14" s="1019"/>
      <c r="Q14" s="1019" t="s">
        <v>121</v>
      </c>
      <c r="R14" s="1021"/>
    </row>
    <row r="15" spans="1:18" s="643" customFormat="1">
      <c r="A15" s="1017"/>
      <c r="B15" s="1018"/>
      <c r="C15" s="1020"/>
      <c r="D15" s="1020"/>
      <c r="E15" s="1020"/>
      <c r="F15" s="1020"/>
      <c r="G15" s="644" t="s">
        <v>122</v>
      </c>
      <c r="H15" s="644" t="s">
        <v>123</v>
      </c>
      <c r="I15" s="644" t="s">
        <v>4</v>
      </c>
      <c r="J15" s="644" t="s">
        <v>83</v>
      </c>
      <c r="K15" s="1020" t="s">
        <v>4</v>
      </c>
      <c r="L15" s="1020"/>
      <c r="M15" s="1020"/>
      <c r="N15" s="1020"/>
      <c r="O15" s="644" t="s">
        <v>124</v>
      </c>
      <c r="P15" s="644" t="s">
        <v>4</v>
      </c>
      <c r="Q15" s="644" t="s">
        <v>125</v>
      </c>
      <c r="R15" s="645" t="s">
        <v>126</v>
      </c>
    </row>
    <row r="16" spans="1:18" s="643" customFormat="1" ht="52.5" customHeight="1">
      <c r="A16" s="1022" t="s">
        <v>1451</v>
      </c>
      <c r="B16" s="1023"/>
      <c r="C16" s="1024" t="s">
        <v>1452</v>
      </c>
      <c r="D16" s="1024"/>
      <c r="E16" s="1024"/>
      <c r="F16" s="1024"/>
      <c r="G16" s="642" t="s">
        <v>1453</v>
      </c>
      <c r="H16" s="646" t="str">
        <f>'Objetos de Dominio'!$B$5</f>
        <v>Causa Reporte</v>
      </c>
      <c r="I16" s="642" t="s">
        <v>1454</v>
      </c>
      <c r="J16" s="646" t="s">
        <v>1455</v>
      </c>
      <c r="K16" s="1024" t="s">
        <v>1456</v>
      </c>
      <c r="L16" s="1024"/>
      <c r="M16" s="1024"/>
      <c r="N16" s="1024"/>
      <c r="O16" s="642" t="s">
        <v>142</v>
      </c>
      <c r="P16" s="642" t="s">
        <v>142</v>
      </c>
      <c r="Q16" s="642" t="s">
        <v>142</v>
      </c>
      <c r="R16" s="647" t="s">
        <v>142</v>
      </c>
    </row>
  </sheetData>
  <mergeCells count="13">
    <mergeCell ref="Q14:R14"/>
    <mergeCell ref="K15:N15"/>
    <mergeCell ref="A16:B16"/>
    <mergeCell ref="C16:F16"/>
    <mergeCell ref="K16:N16"/>
    <mergeCell ref="B2:P2"/>
    <mergeCell ref="B3:P3"/>
    <mergeCell ref="A10:C10"/>
    <mergeCell ref="A14:B15"/>
    <mergeCell ref="C14:F15"/>
    <mergeCell ref="G14:I14"/>
    <mergeCell ref="J14:N14"/>
    <mergeCell ref="O14:P14"/>
  </mergeCells>
  <hyperlinks>
    <hyperlink ref="A1" location="'Objetos de Dominio'!A1" display="&lt;- Volver al inicio" xr:uid="{493A12D3-D6EC-4D3F-A27A-298425544A2F}"/>
    <hyperlink ref="A4" location="'Tipo Organización - M'!A1" display="Datos simulados" xr:uid="{B406A354-D782-4142-82F0-D7AAE916A3BA}"/>
    <hyperlink ref="C12" location="'Tipo Organización - E'!A7" display="Nombre" xr:uid="{E0222938-10F7-4706-9F26-42E50074DD2A}"/>
    <hyperlink ref="H16" location="'objetos de dominio'!B2" display="='Objetos de Dominio'!$B$2" xr:uid="{6DA01BBE-5EEB-45FC-89F0-FBDD47701A00}"/>
    <hyperlink ref="H16" location="'Objetos de Dominio'!B5" display="='Objetos de Dominio'!$B$30" xr:uid="{206404BA-EFBF-4980-B282-B2CC5AE61596}"/>
    <hyperlink ref="J16" location="'Tipo Organización - E'!A1" display="TipoOrganización[]_x000a_" xr:uid="{FCF7007E-65DC-44DD-ABC1-4A8FEF0B5687}"/>
    <hyperlink ref="Q5" location="'Tipo Organización - E'!A16" display="=$A$16" xr:uid="{722CDE15-0451-41CD-9A3F-D533FF8B1D09}"/>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2A95E-DAFC-45C1-99C6-09EA288F41C0}">
  <sheetPr>
    <tabColor theme="4" tint="0.79998168889431442"/>
  </sheetPr>
  <dimension ref="A1:D7"/>
  <sheetViews>
    <sheetView workbookViewId="0">
      <selection activeCell="A8" sqref="A8"/>
    </sheetView>
  </sheetViews>
  <sheetFormatPr defaultColWidth="9.140625" defaultRowHeight="14.45"/>
  <cols>
    <col min="1" max="1" width="16.28515625" style="695" bestFit="1" customWidth="1"/>
    <col min="2" max="2" width="18.7109375" style="695" customWidth="1"/>
    <col min="3" max="3" width="38.7109375" style="695" customWidth="1"/>
    <col min="4" max="4" width="12.85546875" style="695" bestFit="1" customWidth="1"/>
    <col min="5" max="16384" width="9.140625" style="695"/>
  </cols>
  <sheetData>
    <row r="1" spans="1:4">
      <c r="A1" s="706" t="s">
        <v>72</v>
      </c>
      <c r="B1" s="694" t="s">
        <v>199</v>
      </c>
      <c r="C1" s="694"/>
      <c r="D1" s="6"/>
    </row>
    <row r="2" spans="1:4">
      <c r="A2" s="690" t="s">
        <v>74</v>
      </c>
      <c r="B2" s="215" t="s">
        <v>269</v>
      </c>
      <c r="C2" s="215" t="s">
        <v>4</v>
      </c>
      <c r="D2" s="298" t="s">
        <v>165</v>
      </c>
    </row>
    <row r="3" spans="1:4" ht="30.75">
      <c r="A3" s="691">
        <v>1</v>
      </c>
      <c r="B3" s="729" t="s">
        <v>1457</v>
      </c>
      <c r="C3" s="175" t="s">
        <v>1458</v>
      </c>
      <c r="D3" s="636" t="s">
        <v>1459</v>
      </c>
    </row>
    <row r="4" spans="1:4" ht="30.75">
      <c r="A4" s="691">
        <v>2</v>
      </c>
      <c r="B4" s="729" t="s">
        <v>1460</v>
      </c>
      <c r="C4" s="175" t="s">
        <v>1461</v>
      </c>
      <c r="D4" s="636" t="s">
        <v>1462</v>
      </c>
    </row>
    <row r="5" spans="1:4" ht="30.75">
      <c r="A5" s="691">
        <v>3</v>
      </c>
      <c r="B5" s="729" t="s">
        <v>1463</v>
      </c>
      <c r="C5" s="175" t="s">
        <v>1464</v>
      </c>
      <c r="D5" s="636" t="s">
        <v>1465</v>
      </c>
    </row>
    <row r="6" spans="1:4" ht="45.75">
      <c r="A6" s="691">
        <v>4</v>
      </c>
      <c r="B6" s="729" t="s">
        <v>1466</v>
      </c>
      <c r="C6" s="175" t="s">
        <v>1467</v>
      </c>
      <c r="D6" s="636" t="s">
        <v>1468</v>
      </c>
    </row>
    <row r="7" spans="1:4" ht="45.75">
      <c r="A7" s="693">
        <v>5</v>
      </c>
      <c r="B7" s="730" t="s">
        <v>1469</v>
      </c>
      <c r="C7" s="462" t="s">
        <v>1470</v>
      </c>
      <c r="D7" s="648" t="s">
        <v>1471</v>
      </c>
    </row>
  </sheetData>
  <hyperlinks>
    <hyperlink ref="A1" location="'Objetos de Dominio'!A1" display="&lt;- Volver al inicio" xr:uid="{29B3F0BC-7B0D-45A6-AF8B-177D46922B6C}"/>
    <hyperlink ref="B1" location="'Tipo Reacción - E'!A4" display="Modelo enriquecido" xr:uid="{F0F94E7B-874F-456F-882A-DEF2F235C27B}"/>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FE056-2887-4BC2-9999-76741218340B}">
  <sheetPr>
    <tabColor theme="4" tint="0.79998168889431442"/>
  </sheetPr>
  <dimension ref="A1:R16"/>
  <sheetViews>
    <sheetView topLeftCell="H17" workbookViewId="0">
      <selection activeCell="H17" sqref="H17"/>
    </sheetView>
  </sheetViews>
  <sheetFormatPr defaultColWidth="9.140625" defaultRowHeight="12.95"/>
  <cols>
    <col min="1" max="2" width="20.7109375" style="627" customWidth="1"/>
    <col min="3" max="3" width="14.28515625" style="627" bestFit="1" customWidth="1"/>
    <col min="4" max="4" width="14.5703125" style="627" bestFit="1" customWidth="1"/>
    <col min="5" max="5" width="8.140625" style="627" bestFit="1" customWidth="1"/>
    <col min="6" max="6" width="11" style="627" bestFit="1" customWidth="1"/>
    <col min="7" max="7" width="15.42578125" style="627" customWidth="1"/>
    <col min="8" max="8" width="50.7109375" style="627" customWidth="1"/>
    <col min="9" max="9" width="33.5703125" style="627" customWidth="1"/>
    <col min="10" max="10" width="49.5703125" style="627" customWidth="1"/>
    <col min="11" max="11" width="14.42578125" style="627" bestFit="1" customWidth="1"/>
    <col min="12" max="12" width="10.42578125" style="627" bestFit="1" customWidth="1"/>
    <col min="13" max="13" width="11.5703125" style="627" bestFit="1" customWidth="1"/>
    <col min="14" max="14" width="9.28515625" style="627" bestFit="1" customWidth="1"/>
    <col min="15" max="15" width="18.42578125" style="627" bestFit="1" customWidth="1"/>
    <col min="16" max="16" width="61" style="627" customWidth="1"/>
    <col min="17" max="17" width="29.28515625" style="627" customWidth="1"/>
    <col min="18" max="18" width="12" style="627" customWidth="1"/>
    <col min="19" max="16384" width="9.140625" style="627"/>
  </cols>
  <sheetData>
    <row r="1" spans="1:18">
      <c r="A1" s="626" t="s">
        <v>72</v>
      </c>
    </row>
    <row r="2" spans="1:18">
      <c r="A2" s="82" t="s">
        <v>79</v>
      </c>
      <c r="B2" s="1039" t="str">
        <f>'Objetos de Dominio'!$B$34</f>
        <v>Tipo Reacción</v>
      </c>
      <c r="C2" s="1039"/>
      <c r="D2" s="1039"/>
      <c r="E2" s="1039"/>
      <c r="F2" s="1039"/>
      <c r="G2" s="1039"/>
      <c r="H2" s="1039"/>
      <c r="I2" s="1039"/>
      <c r="J2" s="1039"/>
      <c r="K2" s="1039"/>
      <c r="L2" s="1039"/>
      <c r="M2" s="1039"/>
      <c r="N2" s="1039"/>
      <c r="O2" s="1039"/>
      <c r="P2" s="1040"/>
    </row>
    <row r="3" spans="1:18" ht="15" customHeight="1">
      <c r="A3" s="83" t="s">
        <v>80</v>
      </c>
      <c r="B3" s="773" t="str">
        <f>'Objetos de Dominio'!$E$34</f>
        <v>Objeto de dominio que nos indica los tipos de reacciones existentes, representando una emoción de acuerdo a como al lector o participante le haya parecido la publicación</v>
      </c>
      <c r="C3" s="773"/>
      <c r="D3" s="773"/>
      <c r="E3" s="773"/>
      <c r="F3" s="773"/>
      <c r="G3" s="773"/>
      <c r="H3" s="773"/>
      <c r="I3" s="773"/>
      <c r="J3" s="773"/>
      <c r="K3" s="773"/>
      <c r="L3" s="773"/>
      <c r="M3" s="773"/>
      <c r="N3" s="773"/>
      <c r="O3" s="773"/>
      <c r="P3" s="774"/>
    </row>
    <row r="4" spans="1:18">
      <c r="A4" s="628" t="s">
        <v>81</v>
      </c>
      <c r="B4" s="629"/>
      <c r="C4" s="629"/>
      <c r="D4" s="629"/>
      <c r="E4" s="629"/>
      <c r="F4" s="629"/>
      <c r="G4" s="629"/>
      <c r="H4" s="629"/>
      <c r="I4" s="629"/>
      <c r="J4" s="629"/>
      <c r="K4" s="629"/>
      <c r="L4" s="629"/>
      <c r="M4" s="629"/>
      <c r="N4" s="629"/>
      <c r="O4" s="629"/>
      <c r="P4" s="629"/>
    </row>
    <row r="5" spans="1:18">
      <c r="A5" s="72" t="s">
        <v>82</v>
      </c>
      <c r="B5" s="73" t="s">
        <v>83</v>
      </c>
      <c r="C5" s="73" t="s">
        <v>84</v>
      </c>
      <c r="D5" s="73" t="s">
        <v>85</v>
      </c>
      <c r="E5" s="73" t="s">
        <v>86</v>
      </c>
      <c r="F5" s="73" t="s">
        <v>87</v>
      </c>
      <c r="G5" s="73" t="s">
        <v>88</v>
      </c>
      <c r="H5" s="73" t="s">
        <v>89</v>
      </c>
      <c r="I5" s="73" t="s">
        <v>90</v>
      </c>
      <c r="J5" s="73" t="s">
        <v>91</v>
      </c>
      <c r="K5" s="73" t="s">
        <v>92</v>
      </c>
      <c r="L5" s="73" t="s">
        <v>93</v>
      </c>
      <c r="M5" s="73" t="s">
        <v>94</v>
      </c>
      <c r="N5" s="73" t="s">
        <v>95</v>
      </c>
      <c r="O5" s="73" t="s">
        <v>96</v>
      </c>
      <c r="P5" s="325" t="s">
        <v>4</v>
      </c>
      <c r="Q5" s="623" t="str">
        <f>$A$16</f>
        <v>Consultar Tipo Reacción</v>
      </c>
    </row>
    <row r="6" spans="1:18" ht="39">
      <c r="A6" s="107" t="s">
        <v>74</v>
      </c>
      <c r="B6" s="69" t="s">
        <v>97</v>
      </c>
      <c r="C6" s="71">
        <v>36</v>
      </c>
      <c r="D6" s="71">
        <v>36</v>
      </c>
      <c r="E6" s="69"/>
      <c r="F6" s="69"/>
      <c r="G6" s="69"/>
      <c r="H6" s="69" t="s">
        <v>98</v>
      </c>
      <c r="I6" s="70"/>
      <c r="J6" s="68" t="s">
        <v>448</v>
      </c>
      <c r="K6" s="69" t="s">
        <v>100</v>
      </c>
      <c r="L6" s="69" t="s">
        <v>101</v>
      </c>
      <c r="M6" s="69" t="s">
        <v>100</v>
      </c>
      <c r="N6" s="69" t="s">
        <v>101</v>
      </c>
      <c r="O6" s="69" t="s">
        <v>100</v>
      </c>
      <c r="P6" s="70" t="s">
        <v>1472</v>
      </c>
      <c r="Q6" s="624" t="s">
        <v>927</v>
      </c>
    </row>
    <row r="7" spans="1:18" s="630" customFormat="1">
      <c r="A7" s="123" t="s">
        <v>269</v>
      </c>
      <c r="B7" s="70" t="s">
        <v>97</v>
      </c>
      <c r="C7" s="124">
        <v>1</v>
      </c>
      <c r="D7" s="124">
        <v>30</v>
      </c>
      <c r="E7" s="70"/>
      <c r="F7" s="70"/>
      <c r="G7" s="70"/>
      <c r="H7" s="70" t="s">
        <v>279</v>
      </c>
      <c r="I7" s="70"/>
      <c r="J7" s="68" t="s">
        <v>280</v>
      </c>
      <c r="K7" s="70" t="s">
        <v>101</v>
      </c>
      <c r="L7" s="70" t="s">
        <v>101</v>
      </c>
      <c r="M7" s="70" t="s">
        <v>100</v>
      </c>
      <c r="N7" s="70" t="s">
        <v>101</v>
      </c>
      <c r="O7" s="70" t="s">
        <v>101</v>
      </c>
      <c r="P7" s="70" t="s">
        <v>1473</v>
      </c>
      <c r="Q7" s="624" t="s">
        <v>929</v>
      </c>
    </row>
    <row r="8" spans="1:18" ht="39">
      <c r="A8" s="108" t="s">
        <v>80</v>
      </c>
      <c r="B8" s="109" t="s">
        <v>97</v>
      </c>
      <c r="C8" s="76">
        <v>1</v>
      </c>
      <c r="D8" s="76">
        <v>150</v>
      </c>
      <c r="E8" s="109"/>
      <c r="F8" s="109"/>
      <c r="G8" s="109"/>
      <c r="H8" s="115" t="s">
        <v>453</v>
      </c>
      <c r="I8" s="116" t="s">
        <v>454</v>
      </c>
      <c r="J8" s="116" t="s">
        <v>280</v>
      </c>
      <c r="K8" s="109" t="s">
        <v>101</v>
      </c>
      <c r="L8" s="109" t="s">
        <v>101</v>
      </c>
      <c r="M8" s="109" t="s">
        <v>100</v>
      </c>
      <c r="N8" s="109" t="s">
        <v>101</v>
      </c>
      <c r="O8" s="109" t="s">
        <v>101</v>
      </c>
      <c r="P8" s="115" t="s">
        <v>1474</v>
      </c>
      <c r="Q8" s="625" t="s">
        <v>218</v>
      </c>
    </row>
    <row r="9" spans="1:18">
      <c r="A9" s="629"/>
      <c r="B9" s="629"/>
      <c r="C9" s="629"/>
      <c r="D9" s="629"/>
      <c r="E9" s="629"/>
      <c r="F9" s="629"/>
      <c r="G9" s="629"/>
      <c r="H9" s="629"/>
      <c r="I9" s="629"/>
      <c r="J9" s="629"/>
      <c r="K9" s="629"/>
      <c r="L9" s="629"/>
      <c r="M9" s="629"/>
      <c r="N9" s="629"/>
      <c r="O9" s="629"/>
      <c r="P9" s="629"/>
    </row>
    <row r="10" spans="1:18">
      <c r="A10" s="1041" t="s">
        <v>112</v>
      </c>
      <c r="B10" s="1042"/>
      <c r="C10" s="1043"/>
      <c r="D10" s="629"/>
      <c r="E10" s="629"/>
      <c r="F10" s="629"/>
      <c r="G10" s="629"/>
      <c r="H10" s="629"/>
      <c r="I10" s="629"/>
      <c r="J10" s="629"/>
      <c r="K10" s="629"/>
      <c r="L10" s="629"/>
      <c r="M10" s="629"/>
      <c r="N10" s="629"/>
      <c r="O10" s="629"/>
      <c r="P10" s="629"/>
    </row>
    <row r="11" spans="1:18">
      <c r="A11" s="77" t="s">
        <v>113</v>
      </c>
      <c r="B11" s="30" t="s">
        <v>4</v>
      </c>
      <c r="C11" s="78" t="s">
        <v>114</v>
      </c>
      <c r="D11" s="629"/>
      <c r="E11" s="629"/>
      <c r="F11" s="629"/>
      <c r="G11" s="629"/>
      <c r="H11" s="629"/>
      <c r="I11" s="629"/>
      <c r="J11" s="629"/>
      <c r="K11" s="629"/>
      <c r="L11" s="629"/>
      <c r="M11" s="629"/>
      <c r="N11" s="629"/>
      <c r="O11" s="629"/>
      <c r="P11" s="629"/>
    </row>
    <row r="12" spans="1:18" ht="39">
      <c r="A12" s="79" t="s">
        <v>282</v>
      </c>
      <c r="B12" s="80" t="s">
        <v>1475</v>
      </c>
      <c r="C12" s="631" t="s">
        <v>269</v>
      </c>
      <c r="D12" s="629"/>
      <c r="E12" s="629"/>
      <c r="F12" s="629"/>
      <c r="G12" s="629"/>
      <c r="H12" s="629"/>
      <c r="I12" s="629"/>
      <c r="J12" s="629"/>
      <c r="K12" s="629"/>
      <c r="L12" s="629"/>
      <c r="M12" s="629"/>
      <c r="N12" s="629"/>
      <c r="O12" s="629"/>
      <c r="P12" s="629"/>
    </row>
    <row r="14" spans="1:18" s="635" customFormat="1" ht="15" customHeight="1">
      <c r="A14" s="1029" t="s">
        <v>117</v>
      </c>
      <c r="B14" s="1030"/>
      <c r="C14" s="1025" t="s">
        <v>4</v>
      </c>
      <c r="D14" s="1025"/>
      <c r="E14" s="1025"/>
      <c r="F14" s="1025"/>
      <c r="G14" s="1025" t="s">
        <v>118</v>
      </c>
      <c r="H14" s="1025"/>
      <c r="I14" s="1025"/>
      <c r="J14" s="1025" t="s">
        <v>119</v>
      </c>
      <c r="K14" s="1025"/>
      <c r="L14" s="1025"/>
      <c r="M14" s="1025"/>
      <c r="N14" s="1025"/>
      <c r="O14" s="1025" t="s">
        <v>120</v>
      </c>
      <c r="P14" s="1025"/>
      <c r="Q14" s="1025" t="s">
        <v>121</v>
      </c>
      <c r="R14" s="1025"/>
    </row>
    <row r="15" spans="1:18" s="635" customFormat="1" ht="15" customHeight="1">
      <c r="A15" s="1031"/>
      <c r="B15" s="1032"/>
      <c r="C15" s="1025"/>
      <c r="D15" s="1025"/>
      <c r="E15" s="1025"/>
      <c r="F15" s="1025"/>
      <c r="G15" s="633" t="s">
        <v>122</v>
      </c>
      <c r="H15" s="633" t="s">
        <v>123</v>
      </c>
      <c r="I15" s="633" t="s">
        <v>4</v>
      </c>
      <c r="J15" s="633" t="s">
        <v>83</v>
      </c>
      <c r="K15" s="1025" t="s">
        <v>4</v>
      </c>
      <c r="L15" s="1025"/>
      <c r="M15" s="1025"/>
      <c r="N15" s="1025"/>
      <c r="O15" s="633" t="s">
        <v>124</v>
      </c>
      <c r="P15" s="633" t="s">
        <v>4</v>
      </c>
      <c r="Q15" s="633" t="s">
        <v>125</v>
      </c>
      <c r="R15" s="633" t="s">
        <v>126</v>
      </c>
    </row>
    <row r="16" spans="1:18" s="635" customFormat="1" ht="60.75" customHeight="1">
      <c r="A16" s="1026" t="s">
        <v>1476</v>
      </c>
      <c r="B16" s="1027"/>
      <c r="C16" s="1028" t="s">
        <v>1477</v>
      </c>
      <c r="D16" s="1028"/>
      <c r="E16" s="1028"/>
      <c r="F16" s="1028"/>
      <c r="G16" s="632" t="s">
        <v>1478</v>
      </c>
      <c r="H16" s="634" t="str">
        <f>'Objetos de Dominio'!$B$34</f>
        <v>Tipo Reacción</v>
      </c>
      <c r="I16" s="632" t="s">
        <v>1479</v>
      </c>
      <c r="J16" s="634" t="s">
        <v>1480</v>
      </c>
      <c r="K16" s="1028" t="s">
        <v>1481</v>
      </c>
      <c r="L16" s="1028"/>
      <c r="M16" s="1028"/>
      <c r="N16" s="1028"/>
      <c r="O16" s="632" t="s">
        <v>142</v>
      </c>
      <c r="P16" s="632" t="s">
        <v>142</v>
      </c>
      <c r="Q16" s="632" t="s">
        <v>142</v>
      </c>
      <c r="R16" s="632" t="s">
        <v>142</v>
      </c>
    </row>
  </sheetData>
  <mergeCells count="13">
    <mergeCell ref="A16:B16"/>
    <mergeCell ref="C16:F16"/>
    <mergeCell ref="K16:N16"/>
    <mergeCell ref="A14:B15"/>
    <mergeCell ref="C14:F15"/>
    <mergeCell ref="G14:I14"/>
    <mergeCell ref="J14:N14"/>
    <mergeCell ref="O14:P14"/>
    <mergeCell ref="K15:N15"/>
    <mergeCell ref="Q14:R14"/>
    <mergeCell ref="B2:P2"/>
    <mergeCell ref="B3:P3"/>
    <mergeCell ref="A10:C10"/>
  </mergeCells>
  <hyperlinks>
    <hyperlink ref="A1" location="'Objetos de Dominio'!A1" display="&lt;- Volver al inicio" xr:uid="{C3989390-3B89-4D9B-A12B-6AC8A1F11794}"/>
    <hyperlink ref="A4" location="'Tipo Reacción - M'!B1" display="Datos simulados" xr:uid="{438D437E-2338-4D85-9F9E-0AE8E948E0C7}"/>
    <hyperlink ref="C12" location="'Tipo Reacción - E'!A7" display="Nombre" xr:uid="{FF5EC502-E011-4B33-A8A3-6B820083D3EB}"/>
    <hyperlink ref="Q5" location="'Tipo Reacción - E'!A16" display="=#REF!" xr:uid="{94084266-6FB5-489A-89DB-0F7598D32843}"/>
    <hyperlink ref="H16" location="'objetos de dominio'!B2" display="='Objetos de Dominio'!$B$2" xr:uid="{88813511-F43B-4A87-A668-8A961B4EA874}"/>
    <hyperlink ref="H16" location="'Objetos de Dominio'!B6" display="='Objetos de Dominio'!$B$31" xr:uid="{528A6AA0-F462-49F6-8BEB-E3E7B9672E3F}"/>
    <hyperlink ref="J16" location="'Tipo Reacción - E'!A1" display="Reporte Publicación[]_x000a_" xr:uid="{81A63F0A-7101-4A20-95B9-52E8A848556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1D883-44FD-4465-AAA6-5B5B87290EB9}">
  <sheetPr>
    <tabColor rgb="FFD9E1F2"/>
  </sheetPr>
  <dimension ref="A1:BR32"/>
  <sheetViews>
    <sheetView workbookViewId="0">
      <selection activeCell="B2" sqref="B2"/>
    </sheetView>
  </sheetViews>
  <sheetFormatPr defaultColWidth="8.7109375" defaultRowHeight="14.45"/>
  <cols>
    <col min="1" max="1" width="17.85546875" customWidth="1"/>
    <col min="2" max="2" width="23.140625" customWidth="1"/>
    <col min="3" max="6" width="15.7109375" customWidth="1"/>
    <col min="7" max="7" width="18.42578125" customWidth="1"/>
    <col min="8" max="8" width="50.7109375" customWidth="1"/>
    <col min="9" max="9" width="23" customWidth="1"/>
    <col min="10" max="10" width="50.85546875" customWidth="1"/>
    <col min="11" max="14" width="15.7109375" customWidth="1"/>
    <col min="15" max="15" width="18.42578125" bestFit="1" customWidth="1"/>
    <col min="16" max="16" width="44.5703125" customWidth="1"/>
    <col min="17" max="17" width="41.5703125" customWidth="1"/>
    <col min="18" max="18" width="35.28515625" customWidth="1"/>
    <col min="19" max="19" width="35" bestFit="1" customWidth="1"/>
    <col min="20" max="20" width="23.7109375" customWidth="1"/>
    <col min="21" max="21" width="19.42578125" bestFit="1" customWidth="1"/>
    <col min="22" max="22" width="13.28515625" customWidth="1"/>
    <col min="23" max="23" width="18.28515625" bestFit="1" customWidth="1"/>
  </cols>
  <sheetData>
    <row r="1" spans="1:70">
      <c r="A1" s="22" t="s">
        <v>72</v>
      </c>
    </row>
    <row r="2" spans="1:70">
      <c r="A2" s="121" t="s">
        <v>79</v>
      </c>
      <c r="B2" s="1033" t="str">
        <f>'Objetos de Dominio'!$B$19</f>
        <v>Participante</v>
      </c>
      <c r="C2" s="1034"/>
      <c r="D2" s="1034"/>
      <c r="E2" s="1034"/>
      <c r="F2" s="1034"/>
      <c r="G2" s="1034"/>
      <c r="H2" s="1034"/>
      <c r="I2" s="1034"/>
      <c r="J2" s="1034"/>
      <c r="K2" s="1034"/>
      <c r="L2" s="1034"/>
      <c r="M2" s="1034"/>
      <c r="N2" s="1034"/>
      <c r="O2" s="1034"/>
      <c r="P2" s="1035"/>
    </row>
    <row r="3" spans="1:70" ht="15" customHeight="1">
      <c r="A3" s="122" t="s">
        <v>80</v>
      </c>
      <c r="B3" s="768" t="str">
        <f>'Objetos de Dominio'!$E$19</f>
        <v>Es un usuario que participa de un grupo, colabora en el desarrollo del grupo y sus dinámicas, sus permisos están determinados por el coordinador de grupo</v>
      </c>
      <c r="C3" s="769"/>
      <c r="D3" s="769"/>
      <c r="E3" s="769"/>
      <c r="F3" s="769"/>
      <c r="G3" s="769"/>
      <c r="H3" s="769"/>
      <c r="I3" s="769"/>
      <c r="J3" s="769"/>
      <c r="K3" s="769"/>
      <c r="L3" s="769"/>
      <c r="M3" s="769"/>
      <c r="N3" s="769"/>
      <c r="O3" s="769"/>
      <c r="P3" s="770"/>
    </row>
    <row r="4" spans="1:70">
      <c r="A4" s="1" t="s">
        <v>81</v>
      </c>
      <c r="B4" s="4"/>
      <c r="C4" s="4"/>
      <c r="D4" s="4"/>
      <c r="E4" s="4"/>
      <c r="F4" s="4"/>
      <c r="G4" s="4"/>
      <c r="H4" s="4"/>
      <c r="I4" s="4"/>
      <c r="J4" s="4"/>
      <c r="K4" s="4"/>
      <c r="L4" s="4"/>
      <c r="M4" s="4"/>
      <c r="N4" s="4"/>
      <c r="O4" s="4"/>
      <c r="P4" s="4"/>
    </row>
    <row r="5" spans="1:70">
      <c r="A5" s="514" t="s">
        <v>82</v>
      </c>
      <c r="B5" s="515" t="s">
        <v>83</v>
      </c>
      <c r="C5" s="515" t="s">
        <v>84</v>
      </c>
      <c r="D5" s="515" t="s">
        <v>85</v>
      </c>
      <c r="E5" s="515" t="s">
        <v>86</v>
      </c>
      <c r="F5" s="515" t="s">
        <v>87</v>
      </c>
      <c r="G5" s="515" t="s">
        <v>88</v>
      </c>
      <c r="H5" s="515" t="s">
        <v>89</v>
      </c>
      <c r="I5" s="515" t="s">
        <v>90</v>
      </c>
      <c r="J5" s="515" t="s">
        <v>91</v>
      </c>
      <c r="K5" s="515" t="s">
        <v>92</v>
      </c>
      <c r="L5" s="515" t="s">
        <v>93</v>
      </c>
      <c r="M5" s="515" t="s">
        <v>94</v>
      </c>
      <c r="N5" s="515" t="s">
        <v>95</v>
      </c>
      <c r="O5" s="515" t="s">
        <v>96</v>
      </c>
      <c r="P5" s="515" t="s">
        <v>4</v>
      </c>
      <c r="Q5" s="605" t="str">
        <f>A18</f>
        <v>Registrar</v>
      </c>
      <c r="R5" s="605" t="str">
        <f>A21</f>
        <v>Modificar fecha Finalizacion</v>
      </c>
      <c r="S5" s="605" t="str">
        <f>A24</f>
        <v>Consultar Agenda</v>
      </c>
      <c r="T5" s="605" t="str">
        <f>A25</f>
        <v xml:space="preserve">Cambiar estado </v>
      </c>
      <c r="U5" s="605" t="str">
        <f>A28</f>
        <v>Eliminar una Agenda</v>
      </c>
      <c r="V5" s="605" t="str">
        <f>A31</f>
        <v>Abrir</v>
      </c>
      <c r="W5" s="606" t="str">
        <f>A32</f>
        <v>Obtener Estado Real</v>
      </c>
    </row>
    <row r="6" spans="1:70" ht="26.1">
      <c r="A6" s="516" t="s">
        <v>74</v>
      </c>
      <c r="B6" s="430" t="s">
        <v>209</v>
      </c>
      <c r="C6" s="430">
        <v>36</v>
      </c>
      <c r="D6" s="430">
        <v>36</v>
      </c>
      <c r="E6" s="430"/>
      <c r="F6" s="430"/>
      <c r="G6" s="430"/>
      <c r="H6" s="430" t="s">
        <v>98</v>
      </c>
      <c r="I6" s="430"/>
      <c r="J6" s="517" t="s">
        <v>166</v>
      </c>
      <c r="K6" s="430" t="s">
        <v>100</v>
      </c>
      <c r="L6" s="430" t="s">
        <v>101</v>
      </c>
      <c r="M6" s="430" t="s">
        <v>100</v>
      </c>
      <c r="N6" s="430" t="s">
        <v>101</v>
      </c>
      <c r="O6" s="430" t="s">
        <v>100</v>
      </c>
      <c r="P6" s="430" t="s">
        <v>210</v>
      </c>
      <c r="Q6" s="607" t="s">
        <v>103</v>
      </c>
      <c r="R6" s="607" t="s">
        <v>103</v>
      </c>
      <c r="S6" s="607" t="s">
        <v>104</v>
      </c>
      <c r="T6" s="607" t="s">
        <v>103</v>
      </c>
      <c r="U6" s="607" t="s">
        <v>103</v>
      </c>
      <c r="V6" s="607" t="s">
        <v>103</v>
      </c>
      <c r="W6" s="608" t="s">
        <v>105</v>
      </c>
    </row>
    <row r="7" spans="1:70" ht="26.1">
      <c r="A7" s="516" t="s">
        <v>200</v>
      </c>
      <c r="B7" s="609" t="s">
        <v>200</v>
      </c>
      <c r="C7" s="430"/>
      <c r="D7" s="430"/>
      <c r="E7" s="430"/>
      <c r="F7" s="430"/>
      <c r="G7" s="430"/>
      <c r="H7" s="430"/>
      <c r="I7" s="430"/>
      <c r="J7" s="517"/>
      <c r="K7" s="430" t="s">
        <v>101</v>
      </c>
      <c r="L7" s="430" t="s">
        <v>101</v>
      </c>
      <c r="M7" s="430" t="s">
        <v>100</v>
      </c>
      <c r="N7" s="430" t="s">
        <v>101</v>
      </c>
      <c r="O7" s="430" t="s">
        <v>101</v>
      </c>
      <c r="P7" s="430" t="s">
        <v>211</v>
      </c>
      <c r="Q7" s="607" t="s">
        <v>103</v>
      </c>
      <c r="R7" s="607" t="s">
        <v>212</v>
      </c>
      <c r="S7" s="607" t="s">
        <v>213</v>
      </c>
      <c r="T7" s="607" t="s">
        <v>105</v>
      </c>
      <c r="U7" s="607" t="s">
        <v>105</v>
      </c>
      <c r="V7" s="607" t="s">
        <v>105</v>
      </c>
      <c r="W7" s="608" t="s">
        <v>105</v>
      </c>
    </row>
    <row r="8" spans="1:70" ht="26.1">
      <c r="A8" s="516" t="s">
        <v>201</v>
      </c>
      <c r="B8" s="430" t="s">
        <v>214</v>
      </c>
      <c r="C8" s="430" t="s">
        <v>215</v>
      </c>
      <c r="D8" s="430"/>
      <c r="E8" s="430"/>
      <c r="F8" s="430"/>
      <c r="G8" s="430"/>
      <c r="H8" s="430" t="s">
        <v>216</v>
      </c>
      <c r="I8" s="430"/>
      <c r="J8" s="517"/>
      <c r="K8" s="430" t="s">
        <v>101</v>
      </c>
      <c r="L8" s="430" t="s">
        <v>101</v>
      </c>
      <c r="M8" s="430" t="s">
        <v>100</v>
      </c>
      <c r="N8" s="430" t="s">
        <v>101</v>
      </c>
      <c r="O8" s="430" t="s">
        <v>101</v>
      </c>
      <c r="P8" s="430" t="s">
        <v>217</v>
      </c>
      <c r="Q8" s="607" t="s">
        <v>103</v>
      </c>
      <c r="R8" s="607" t="s">
        <v>103</v>
      </c>
      <c r="S8" s="607" t="s">
        <v>218</v>
      </c>
      <c r="T8" s="607" t="s">
        <v>105</v>
      </c>
      <c r="U8" s="607" t="s">
        <v>105</v>
      </c>
      <c r="V8" s="607" t="s">
        <v>105</v>
      </c>
      <c r="W8" s="608" t="s">
        <v>105</v>
      </c>
    </row>
    <row r="9" spans="1:70" ht="26.1">
      <c r="A9" s="516" t="s">
        <v>202</v>
      </c>
      <c r="B9" s="430" t="s">
        <v>214</v>
      </c>
      <c r="C9" s="430" t="s">
        <v>215</v>
      </c>
      <c r="D9" s="430"/>
      <c r="E9" s="430"/>
      <c r="F9" s="430"/>
      <c r="G9" s="430"/>
      <c r="H9" s="430" t="s">
        <v>216</v>
      </c>
      <c r="I9" s="430"/>
      <c r="J9" s="430"/>
      <c r="K9" s="430" t="s">
        <v>101</v>
      </c>
      <c r="L9" s="430" t="s">
        <v>101</v>
      </c>
      <c r="M9" s="430" t="s">
        <v>219</v>
      </c>
      <c r="N9" s="430" t="s">
        <v>101</v>
      </c>
      <c r="O9" s="430" t="s">
        <v>101</v>
      </c>
      <c r="P9" s="430" t="s">
        <v>220</v>
      </c>
      <c r="Q9" s="607" t="s">
        <v>103</v>
      </c>
      <c r="R9" s="607" t="s">
        <v>221</v>
      </c>
      <c r="S9" s="607" t="s">
        <v>218</v>
      </c>
      <c r="T9" s="610" t="s">
        <v>105</v>
      </c>
      <c r="U9" s="610" t="s">
        <v>105</v>
      </c>
      <c r="V9" s="610" t="s">
        <v>105</v>
      </c>
      <c r="W9" s="608" t="s">
        <v>105</v>
      </c>
    </row>
    <row r="10" spans="1:70">
      <c r="A10" s="518" t="s">
        <v>109</v>
      </c>
      <c r="B10" s="611" t="s">
        <v>18</v>
      </c>
      <c r="C10" s="519"/>
      <c r="D10" s="519"/>
      <c r="E10" s="519"/>
      <c r="F10" s="519"/>
      <c r="G10" s="519"/>
      <c r="H10" s="519"/>
      <c r="I10" s="519"/>
      <c r="J10" s="520"/>
      <c r="K10" s="519" t="s">
        <v>101</v>
      </c>
      <c r="L10" s="519" t="s">
        <v>101</v>
      </c>
      <c r="M10" s="519" t="s">
        <v>100</v>
      </c>
      <c r="N10" s="519" t="s">
        <v>101</v>
      </c>
      <c r="O10" s="519" t="s">
        <v>101</v>
      </c>
      <c r="P10" s="519" t="s">
        <v>222</v>
      </c>
      <c r="Q10" s="612" t="s">
        <v>103</v>
      </c>
      <c r="R10" s="612" t="s">
        <v>103</v>
      </c>
      <c r="S10" s="612" t="s">
        <v>111</v>
      </c>
      <c r="T10" s="612" t="s">
        <v>105</v>
      </c>
      <c r="U10" s="612" t="s">
        <v>105</v>
      </c>
      <c r="V10" s="612" t="s">
        <v>105</v>
      </c>
      <c r="W10" s="613" t="s">
        <v>105</v>
      </c>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row>
    <row r="11" spans="1:70">
      <c r="A11" s="4"/>
      <c r="B11" s="4"/>
      <c r="C11" s="4"/>
      <c r="D11" s="4"/>
      <c r="E11" s="4"/>
      <c r="F11" s="4"/>
      <c r="G11" s="4"/>
      <c r="H11" s="4"/>
      <c r="I11" s="4"/>
      <c r="J11" s="4"/>
      <c r="K11" s="4"/>
      <c r="L11" s="4"/>
      <c r="M11" s="4"/>
      <c r="N11" s="4"/>
      <c r="O11" s="4"/>
      <c r="P11" s="4"/>
    </row>
    <row r="12" spans="1:70">
      <c r="A12" s="1036" t="s">
        <v>112</v>
      </c>
      <c r="B12" s="1037"/>
      <c r="C12" s="1038"/>
      <c r="D12" s="4"/>
      <c r="E12" s="4"/>
      <c r="F12" s="4"/>
      <c r="G12" s="4"/>
      <c r="H12" s="4"/>
      <c r="I12" s="4"/>
      <c r="J12" s="4"/>
      <c r="K12" s="4"/>
      <c r="L12" s="4"/>
      <c r="M12" s="4"/>
      <c r="N12" s="4"/>
      <c r="O12" s="4"/>
      <c r="P12" s="4"/>
    </row>
    <row r="13" spans="1:70" ht="22.5" customHeight="1">
      <c r="A13" s="29" t="s">
        <v>113</v>
      </c>
      <c r="B13" s="30" t="s">
        <v>4</v>
      </c>
      <c r="C13" s="31" t="s">
        <v>114</v>
      </c>
      <c r="D13" s="4"/>
      <c r="E13" s="4"/>
      <c r="F13" s="4"/>
      <c r="G13" s="4"/>
      <c r="H13" s="4"/>
      <c r="I13" s="4"/>
      <c r="J13" s="4"/>
      <c r="K13" s="4"/>
      <c r="L13" s="4"/>
      <c r="M13" s="4"/>
      <c r="N13" s="4"/>
      <c r="O13" s="4"/>
      <c r="P13" s="4"/>
    </row>
    <row r="14" spans="1:70" ht="39">
      <c r="A14" s="280" t="s">
        <v>200</v>
      </c>
      <c r="B14" s="282" t="s">
        <v>223</v>
      </c>
      <c r="C14" s="281" t="s">
        <v>200</v>
      </c>
      <c r="D14" s="4"/>
      <c r="E14" s="4"/>
      <c r="F14" s="4"/>
      <c r="G14" s="4"/>
      <c r="H14" s="4"/>
      <c r="I14" s="4"/>
      <c r="J14" s="4"/>
      <c r="K14" s="4"/>
      <c r="L14" s="4"/>
      <c r="M14" s="4"/>
      <c r="N14" s="4"/>
      <c r="O14" s="4"/>
      <c r="P14" s="4"/>
    </row>
    <row r="15" spans="1:70" ht="15" customHeight="1"/>
    <row r="16" spans="1:70" ht="19.5" customHeight="1">
      <c r="A16" s="752" t="s">
        <v>117</v>
      </c>
      <c r="B16" s="753"/>
      <c r="C16" s="753" t="s">
        <v>4</v>
      </c>
      <c r="D16" s="753"/>
      <c r="E16" s="753"/>
      <c r="F16" s="753"/>
      <c r="G16" s="753" t="s">
        <v>118</v>
      </c>
      <c r="H16" s="753"/>
      <c r="I16" s="753"/>
      <c r="J16" s="753" t="s">
        <v>119</v>
      </c>
      <c r="K16" s="753"/>
      <c r="L16" s="753"/>
      <c r="M16" s="753"/>
      <c r="N16" s="753"/>
      <c r="O16" s="753" t="s">
        <v>120</v>
      </c>
      <c r="P16" s="753"/>
      <c r="Q16" s="753" t="s">
        <v>121</v>
      </c>
      <c r="R16" s="764"/>
    </row>
    <row r="17" spans="1:70">
      <c r="A17" s="754"/>
      <c r="B17" s="755"/>
      <c r="C17" s="755"/>
      <c r="D17" s="755"/>
      <c r="E17" s="755"/>
      <c r="F17" s="755"/>
      <c r="G17" s="231" t="s">
        <v>122</v>
      </c>
      <c r="H17" s="231" t="s">
        <v>123</v>
      </c>
      <c r="I17" s="231" t="s">
        <v>4</v>
      </c>
      <c r="J17" s="231" t="s">
        <v>83</v>
      </c>
      <c r="K17" s="755" t="s">
        <v>4</v>
      </c>
      <c r="L17" s="755"/>
      <c r="M17" s="755"/>
      <c r="N17" s="755"/>
      <c r="O17" s="231" t="s">
        <v>124</v>
      </c>
      <c r="P17" s="231" t="s">
        <v>4</v>
      </c>
      <c r="Q17" s="231" t="s">
        <v>125</v>
      </c>
      <c r="R17" s="245" t="s">
        <v>126</v>
      </c>
    </row>
    <row r="18" spans="1:70" ht="43.5">
      <c r="A18" s="765" t="s">
        <v>224</v>
      </c>
      <c r="B18" s="746"/>
      <c r="C18" s="746" t="s">
        <v>225</v>
      </c>
      <c r="D18" s="746"/>
      <c r="E18" s="746"/>
      <c r="F18" s="746"/>
      <c r="G18" s="746" t="s">
        <v>226</v>
      </c>
      <c r="H18" s="747" t="str">
        <f>'Objetos de Dominio'!$B$19</f>
        <v>Participante</v>
      </c>
      <c r="I18" s="748" t="s">
        <v>227</v>
      </c>
      <c r="J18" s="746"/>
      <c r="K18" s="746"/>
      <c r="L18" s="746"/>
      <c r="M18" s="746"/>
      <c r="N18" s="746"/>
      <c r="O18" s="227">
        <v>1</v>
      </c>
      <c r="P18" s="229" t="s">
        <v>228</v>
      </c>
      <c r="Q18" s="229" t="s">
        <v>229</v>
      </c>
      <c r="R18" s="246" t="s">
        <v>230</v>
      </c>
    </row>
    <row r="19" spans="1:70" ht="29.1">
      <c r="A19" s="765"/>
      <c r="B19" s="746"/>
      <c r="C19" s="746"/>
      <c r="D19" s="746"/>
      <c r="E19" s="746"/>
      <c r="F19" s="746"/>
      <c r="G19" s="746"/>
      <c r="H19" s="747"/>
      <c r="I19" s="748"/>
      <c r="J19" s="746"/>
      <c r="K19" s="746"/>
      <c r="L19" s="746"/>
      <c r="M19" s="746"/>
      <c r="N19" s="746"/>
      <c r="O19" s="227">
        <v>2</v>
      </c>
      <c r="P19" s="229" t="s">
        <v>231</v>
      </c>
      <c r="Q19" s="229" t="s">
        <v>232</v>
      </c>
      <c r="R19" s="246" t="s">
        <v>233</v>
      </c>
    </row>
    <row r="20" spans="1:70" ht="57.95">
      <c r="A20" s="765"/>
      <c r="B20" s="746"/>
      <c r="C20" s="746"/>
      <c r="D20" s="746"/>
      <c r="E20" s="746"/>
      <c r="F20" s="746"/>
      <c r="G20" s="746"/>
      <c r="H20" s="747"/>
      <c r="I20" s="748"/>
      <c r="J20" s="746"/>
      <c r="K20" s="746"/>
      <c r="L20" s="746"/>
      <c r="M20" s="746"/>
      <c r="N20" s="746"/>
      <c r="O20" s="227">
        <v>3</v>
      </c>
      <c r="P20" s="229" t="s">
        <v>234</v>
      </c>
      <c r="Q20" s="229" t="s">
        <v>138</v>
      </c>
      <c r="R20" s="246" t="s">
        <v>233</v>
      </c>
    </row>
    <row r="21" spans="1:70" ht="29.1">
      <c r="A21" s="765" t="s">
        <v>235</v>
      </c>
      <c r="B21" s="746"/>
      <c r="C21" s="746" t="s">
        <v>236</v>
      </c>
      <c r="D21" s="746"/>
      <c r="E21" s="746"/>
      <c r="F21" s="746"/>
      <c r="G21" s="746" t="s">
        <v>226</v>
      </c>
      <c r="H21" s="747" t="str">
        <f>'Objetos de Dominio'!$B$19</f>
        <v>Participante</v>
      </c>
      <c r="I21" s="748" t="s">
        <v>237</v>
      </c>
      <c r="J21" s="746"/>
      <c r="K21" s="746"/>
      <c r="L21" s="746"/>
      <c r="M21" s="746"/>
      <c r="N21" s="746"/>
      <c r="O21" s="227">
        <v>4</v>
      </c>
      <c r="P21" s="229" t="s">
        <v>238</v>
      </c>
      <c r="Q21" s="229" t="s">
        <v>239</v>
      </c>
      <c r="R21" s="246" t="s">
        <v>240</v>
      </c>
    </row>
    <row r="22" spans="1:70" ht="43.5">
      <c r="A22" s="765"/>
      <c r="B22" s="746"/>
      <c r="C22" s="746"/>
      <c r="D22" s="746"/>
      <c r="E22" s="746"/>
      <c r="F22" s="746"/>
      <c r="G22" s="746"/>
      <c r="H22" s="747"/>
      <c r="I22" s="748"/>
      <c r="J22" s="746"/>
      <c r="K22" s="746"/>
      <c r="L22" s="746"/>
      <c r="M22" s="746"/>
      <c r="N22" s="746"/>
      <c r="O22" s="227">
        <v>5</v>
      </c>
      <c r="P22" s="229" t="s">
        <v>241</v>
      </c>
      <c r="Q22" s="229" t="s">
        <v>242</v>
      </c>
      <c r="R22" s="246" t="s">
        <v>240</v>
      </c>
    </row>
    <row r="23" spans="1:70" ht="72.599999999999994">
      <c r="A23" s="765"/>
      <c r="B23" s="746"/>
      <c r="C23" s="746"/>
      <c r="D23" s="746"/>
      <c r="E23" s="746"/>
      <c r="F23" s="746"/>
      <c r="G23" s="746"/>
      <c r="H23" s="747"/>
      <c r="I23" s="748"/>
      <c r="J23" s="746"/>
      <c r="K23" s="746"/>
      <c r="L23" s="746"/>
      <c r="M23" s="746"/>
      <c r="N23" s="746"/>
      <c r="O23" s="227">
        <v>6</v>
      </c>
      <c r="P23" s="229" t="s">
        <v>243</v>
      </c>
      <c r="Q23" s="229" t="s">
        <v>244</v>
      </c>
      <c r="R23" s="246" t="s">
        <v>240</v>
      </c>
    </row>
    <row r="24" spans="1:70" ht="57.95">
      <c r="A24" s="744" t="s">
        <v>245</v>
      </c>
      <c r="B24" s="745"/>
      <c r="C24" s="746" t="s">
        <v>246</v>
      </c>
      <c r="D24" s="746"/>
      <c r="E24" s="746"/>
      <c r="F24" s="746"/>
      <c r="G24" s="227" t="s">
        <v>247</v>
      </c>
      <c r="H24" s="243" t="str">
        <f>'Objetos de Dominio'!$B$19</f>
        <v>Participante</v>
      </c>
      <c r="I24" s="228" t="s">
        <v>248</v>
      </c>
      <c r="J24" s="243" t="s">
        <v>249</v>
      </c>
      <c r="K24" s="757" t="s">
        <v>250</v>
      </c>
      <c r="L24" s="757"/>
      <c r="M24" s="757"/>
      <c r="N24" s="757"/>
      <c r="O24" s="229" t="s">
        <v>142</v>
      </c>
      <c r="P24" s="229" t="s">
        <v>142</v>
      </c>
      <c r="Q24" s="229" t="s">
        <v>142</v>
      </c>
      <c r="R24" s="246" t="s">
        <v>142</v>
      </c>
    </row>
    <row r="25" spans="1:70" ht="57.95">
      <c r="A25" s="744" t="s">
        <v>139</v>
      </c>
      <c r="B25" s="745"/>
      <c r="C25" s="746" t="s">
        <v>251</v>
      </c>
      <c r="D25" s="746"/>
      <c r="E25" s="746"/>
      <c r="F25" s="746"/>
      <c r="G25" s="746" t="s">
        <v>170</v>
      </c>
      <c r="H25" s="747" t="str">
        <f>'Objetos de Dominio'!$B$19</f>
        <v>Participante</v>
      </c>
      <c r="I25" s="748" t="s">
        <v>252</v>
      </c>
      <c r="J25" s="757" t="s">
        <v>142</v>
      </c>
      <c r="K25" s="757" t="s">
        <v>142</v>
      </c>
      <c r="L25" s="757"/>
      <c r="M25" s="757"/>
      <c r="N25" s="757"/>
      <c r="O25" s="227">
        <v>9</v>
      </c>
      <c r="P25" s="229" t="s">
        <v>179</v>
      </c>
      <c r="Q25" s="229" t="s">
        <v>138</v>
      </c>
      <c r="R25" s="246" t="s">
        <v>136</v>
      </c>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row>
    <row r="26" spans="1:70" ht="43.5">
      <c r="A26" s="744"/>
      <c r="B26" s="745"/>
      <c r="C26" s="746"/>
      <c r="D26" s="746"/>
      <c r="E26" s="746"/>
      <c r="F26" s="746"/>
      <c r="G26" s="746"/>
      <c r="H26" s="747"/>
      <c r="I26" s="748"/>
      <c r="J26" s="757"/>
      <c r="K26" s="757"/>
      <c r="L26" s="757"/>
      <c r="M26" s="757"/>
      <c r="N26" s="757"/>
      <c r="O26" s="227">
        <v>10</v>
      </c>
      <c r="P26" s="229" t="s">
        <v>180</v>
      </c>
      <c r="Q26" s="229" t="s">
        <v>181</v>
      </c>
      <c r="R26" s="246" t="s">
        <v>136</v>
      </c>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row>
    <row r="27" spans="1:70" ht="57.95">
      <c r="A27" s="744"/>
      <c r="B27" s="745"/>
      <c r="C27" s="746"/>
      <c r="D27" s="746"/>
      <c r="E27" s="746"/>
      <c r="F27" s="746"/>
      <c r="G27" s="746"/>
      <c r="H27" s="747"/>
      <c r="I27" s="748"/>
      <c r="J27" s="757"/>
      <c r="K27" s="757"/>
      <c r="L27" s="757"/>
      <c r="M27" s="757"/>
      <c r="N27" s="757"/>
      <c r="O27" s="227">
        <v>11</v>
      </c>
      <c r="P27" s="229" t="s">
        <v>182</v>
      </c>
      <c r="Q27" s="229" t="s">
        <v>183</v>
      </c>
      <c r="R27" s="246" t="s">
        <v>136</v>
      </c>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row>
    <row r="28" spans="1:70" ht="57.95">
      <c r="A28" s="744" t="s">
        <v>253</v>
      </c>
      <c r="B28" s="745"/>
      <c r="C28" s="745" t="s">
        <v>254</v>
      </c>
      <c r="D28" s="745"/>
      <c r="E28" s="745"/>
      <c r="F28" s="745"/>
      <c r="G28" s="745" t="s">
        <v>255</v>
      </c>
      <c r="H28" s="745" t="s">
        <v>97</v>
      </c>
      <c r="I28" s="763" t="s">
        <v>256</v>
      </c>
      <c r="J28" s="745"/>
      <c r="K28" s="745"/>
      <c r="L28" s="745"/>
      <c r="M28" s="745"/>
      <c r="N28" s="745"/>
      <c r="O28" s="230">
        <v>12</v>
      </c>
      <c r="P28" s="244" t="s">
        <v>257</v>
      </c>
      <c r="Q28" s="244" t="s">
        <v>138</v>
      </c>
      <c r="R28" s="246" t="s">
        <v>136</v>
      </c>
    </row>
    <row r="29" spans="1:70" ht="43.5">
      <c r="A29" s="744"/>
      <c r="B29" s="745"/>
      <c r="C29" s="745"/>
      <c r="D29" s="745"/>
      <c r="E29" s="745"/>
      <c r="F29" s="745"/>
      <c r="G29" s="745"/>
      <c r="H29" s="762"/>
      <c r="I29" s="763"/>
      <c r="J29" s="745"/>
      <c r="K29" s="745"/>
      <c r="L29" s="745"/>
      <c r="M29" s="745"/>
      <c r="N29" s="745"/>
      <c r="O29" s="230">
        <v>13</v>
      </c>
      <c r="P29" s="244" t="s">
        <v>238</v>
      </c>
      <c r="Q29" s="244" t="s">
        <v>258</v>
      </c>
      <c r="R29" s="246" t="s">
        <v>136</v>
      </c>
    </row>
    <row r="30" spans="1:70" ht="43.5">
      <c r="A30" s="744"/>
      <c r="B30" s="745"/>
      <c r="C30" s="745"/>
      <c r="D30" s="745"/>
      <c r="E30" s="745"/>
      <c r="F30" s="745"/>
      <c r="G30" s="745"/>
      <c r="H30" s="762"/>
      <c r="I30" s="763"/>
      <c r="J30" s="745"/>
      <c r="K30" s="745"/>
      <c r="L30" s="745"/>
      <c r="M30" s="745"/>
      <c r="N30" s="745"/>
      <c r="O30" s="230">
        <v>14</v>
      </c>
      <c r="P30" s="244" t="s">
        <v>259</v>
      </c>
      <c r="Q30" s="244" t="s">
        <v>260</v>
      </c>
      <c r="R30" s="246" t="s">
        <v>136</v>
      </c>
    </row>
    <row r="31" spans="1:70" ht="45.75" customHeight="1">
      <c r="A31" s="744" t="s">
        <v>261</v>
      </c>
      <c r="B31" s="745"/>
      <c r="C31" s="746" t="s">
        <v>262</v>
      </c>
      <c r="D31" s="746"/>
      <c r="E31" s="746"/>
      <c r="F31" s="746"/>
      <c r="G31" s="227" t="s">
        <v>263</v>
      </c>
      <c r="H31" s="320" t="s">
        <v>97</v>
      </c>
      <c r="I31" s="228" t="s">
        <v>264</v>
      </c>
      <c r="J31" s="243" t="s">
        <v>265</v>
      </c>
      <c r="K31" s="757" t="s">
        <v>266</v>
      </c>
      <c r="L31" s="757"/>
      <c r="M31" s="757"/>
      <c r="N31" s="757"/>
      <c r="O31" s="229" t="s">
        <v>142</v>
      </c>
      <c r="P31" s="229" t="s">
        <v>142</v>
      </c>
      <c r="Q31" s="229" t="s">
        <v>142</v>
      </c>
      <c r="R31" s="246" t="s">
        <v>142</v>
      </c>
    </row>
    <row r="32" spans="1:70" ht="30.75" customHeight="1">
      <c r="A32" s="758" t="s">
        <v>162</v>
      </c>
      <c r="B32" s="759"/>
      <c r="C32" s="760" t="s">
        <v>267</v>
      </c>
      <c r="D32" s="760"/>
      <c r="E32" s="760"/>
      <c r="F32" s="760"/>
      <c r="G32" s="478"/>
      <c r="H32" s="327"/>
      <c r="I32" s="367"/>
      <c r="J32" s="327" t="s">
        <v>18</v>
      </c>
      <c r="K32" s="761" t="s">
        <v>268</v>
      </c>
      <c r="L32" s="761"/>
      <c r="M32" s="761"/>
      <c r="N32" s="761"/>
      <c r="O32" s="271" t="s">
        <v>142</v>
      </c>
      <c r="P32" s="271" t="s">
        <v>142</v>
      </c>
      <c r="Q32" s="271" t="s">
        <v>142</v>
      </c>
      <c r="R32" s="249" t="s">
        <v>142</v>
      </c>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row>
  </sheetData>
  <mergeCells count="47">
    <mergeCell ref="J25:J27"/>
    <mergeCell ref="K25:N27"/>
    <mergeCell ref="A32:B32"/>
    <mergeCell ref="C32:F32"/>
    <mergeCell ref="K32:N32"/>
    <mergeCell ref="J28:J30"/>
    <mergeCell ref="K28:N30"/>
    <mergeCell ref="A31:B31"/>
    <mergeCell ref="C31:F31"/>
    <mergeCell ref="K31:N31"/>
    <mergeCell ref="A28:B30"/>
    <mergeCell ref="C28:F30"/>
    <mergeCell ref="G28:G30"/>
    <mergeCell ref="H28:H30"/>
    <mergeCell ref="I28:I30"/>
    <mergeCell ref="A25:B27"/>
    <mergeCell ref="C25:F27"/>
    <mergeCell ref="G25:G27"/>
    <mergeCell ref="H25:H27"/>
    <mergeCell ref="I25:I27"/>
    <mergeCell ref="H21:H23"/>
    <mergeCell ref="I21:I23"/>
    <mergeCell ref="A24:B24"/>
    <mergeCell ref="C24:F24"/>
    <mergeCell ref="K24:N24"/>
    <mergeCell ref="K18:N20"/>
    <mergeCell ref="K21:N23"/>
    <mergeCell ref="J21:J23"/>
    <mergeCell ref="A18:B20"/>
    <mergeCell ref="C18:F20"/>
    <mergeCell ref="G18:G20"/>
    <mergeCell ref="H18:H20"/>
    <mergeCell ref="I18:I20"/>
    <mergeCell ref="J18:J20"/>
    <mergeCell ref="A21:B23"/>
    <mergeCell ref="C21:F23"/>
    <mergeCell ref="G21:G23"/>
    <mergeCell ref="O16:P16"/>
    <mergeCell ref="Q16:R16"/>
    <mergeCell ref="K17:N17"/>
    <mergeCell ref="B2:P2"/>
    <mergeCell ref="B3:P3"/>
    <mergeCell ref="A12:C12"/>
    <mergeCell ref="A16:B17"/>
    <mergeCell ref="C16:F17"/>
    <mergeCell ref="G16:I16"/>
    <mergeCell ref="J16:N16"/>
  </mergeCells>
  <hyperlinks>
    <hyperlink ref="A1" location="'Objetos de Dominio'!A1" display="&lt;- Volver al inicio" xr:uid="{25A98E48-621A-4855-AE54-2F6B3788F8F3}"/>
    <hyperlink ref="A4" location="'Agenda - M'!A1" display="Datos simulados" xr:uid="{656B9B32-0E7D-48DE-9706-0DF98E72D19D}"/>
    <hyperlink ref="C14" location="'Grupo - E'!A1" display="Grupo" xr:uid="{03377DA9-1F82-4D5A-9F30-440E29E2DC81}"/>
    <hyperlink ref="B7" location="'Grupo - M'!A1" display="Grupo" xr:uid="{E05C28A8-9C03-4298-85B8-CB63FAD47F33}"/>
    <hyperlink ref="H18" location="'Escritor - E'!A1" display="='Objetos de Dominio'!$B$2" xr:uid="{050275EE-F3BB-48A3-9626-F4A9899C19A2}"/>
    <hyperlink ref="H18:H20" location="'Objetos de Dominio'!B20" display="='Objetos de Dominio'!$B$20" xr:uid="{86FA2B75-1592-4542-A626-AF02E97734FE}"/>
    <hyperlink ref="J24" location="'Objetos de Dominio'!B20" display="Agenda[]_x000a__x000a_" xr:uid="{E6A6FAB9-2ADF-48F3-9668-0DC832644D17}"/>
    <hyperlink ref="H21" location="'Escritor - E'!A1" display="='Objetos de Dominio'!$B$2" xr:uid="{E096A086-66AD-4216-A8E0-0EA412B0F10B}"/>
    <hyperlink ref="H21:H23" location="'Objetos de Dominio'!B20" display="='Objetos de Dominio'!$B$20" xr:uid="{B67F306A-FFB9-4609-80C8-0D7F84B0221A}"/>
    <hyperlink ref="H24:H29" location="'Escritor - E'!A1" display="='Objetos de Dominio'!$B$2" xr:uid="{0168B719-8882-4672-BC3E-29483C7EE5BC}"/>
    <hyperlink ref="H24" location="'Objetos de Dominio'!B20" display="='Objetos de Dominio'!$B$4" xr:uid="{37A94D68-3A9D-410D-9B22-527495C050AD}"/>
    <hyperlink ref="Q5" location="'Agenda - E'!A18" display="=A18" xr:uid="{F137623C-8905-4CB9-8C6A-12D464C75C22}"/>
    <hyperlink ref="R5" location="'Agenda - E'!A21" display="=A21" xr:uid="{478FA91A-E8FD-4A83-AC54-B188B6E0C89D}"/>
    <hyperlink ref="S5" location="'Agenda - E'!A24" display="=A24" xr:uid="{90D285CB-8115-47CE-B373-C01492A96B20}"/>
    <hyperlink ref="T5" location="'Agenda - E'!A25" display="=A25" xr:uid="{C1A3CED9-D6BD-4864-A2DB-0FADE75607A7}"/>
    <hyperlink ref="B10" location="'estados - E'!A1" display="Estado" xr:uid="{F9F60C4F-0E62-4C5A-A3F3-E1D1C7303381}"/>
    <hyperlink ref="H25" location="'Escritor - E'!A1" display="='Objetos de Dominio'!$B$2" xr:uid="{6A9EBDA0-54EF-461E-A144-6350B27DD72B}"/>
    <hyperlink ref="H25:H27" location="'Objetos de Dominio'!B20" display="='Objetos de Dominio'!$B$4" xr:uid="{DA5955B6-DB5E-41AE-8714-61FF97F4AA83}"/>
    <hyperlink ref="J31" location="'Objetos de Dominio'!B20" display="Agenda_x000a__x000a_" xr:uid="{AB5EE7B1-008A-487A-8874-BFBA44749CA7}"/>
    <hyperlink ref="J32" location="'Administrador Estructura - E'!A1" display="Administrador Estructura[]_x000a__x000a_" xr:uid="{E9D7E564-B221-4487-A011-A332F02F9607}"/>
    <hyperlink ref="V5" location="'Agenda - E'!A31" display="=A31" xr:uid="{4D4ACF04-F0CD-4664-9949-3F4550E783A2}"/>
    <hyperlink ref="W5" location="'Agenda - E'!A32" display="=A32" xr:uid="{1103729B-AD0C-4C32-83B9-FB4FAF6BBD25}"/>
    <hyperlink ref="U5" location="'Agenda - E'!A28" display="=A28" xr:uid="{CADC80FD-6EA7-43C9-AFCC-0AFBCF76D17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9200D-7A9C-45E6-B032-B2C77D555824}">
  <sheetPr>
    <tabColor rgb="FFD9E1F2"/>
  </sheetPr>
  <dimension ref="A1:D9"/>
  <sheetViews>
    <sheetView workbookViewId="0">
      <selection activeCell="H15" sqref="H15"/>
    </sheetView>
  </sheetViews>
  <sheetFormatPr defaultColWidth="8.7109375" defaultRowHeight="14.45"/>
  <cols>
    <col min="1" max="1" width="15.7109375" customWidth="1"/>
    <col min="2" max="2" width="17.7109375" customWidth="1"/>
    <col min="3" max="3" width="12.85546875" bestFit="1" customWidth="1"/>
    <col min="4" max="4" width="15.7109375" customWidth="1"/>
  </cols>
  <sheetData>
    <row r="1" spans="1:4">
      <c r="A1" s="22" t="s">
        <v>72</v>
      </c>
      <c r="B1" s="465" t="s">
        <v>199</v>
      </c>
      <c r="C1" s="447"/>
      <c r="D1" s="447"/>
    </row>
    <row r="2" spans="1:4">
      <c r="A2" s="99" t="s">
        <v>74</v>
      </c>
      <c r="B2" s="100" t="s">
        <v>269</v>
      </c>
      <c r="C2" s="101" t="s">
        <v>165</v>
      </c>
      <c r="D2" s="467"/>
    </row>
    <row r="3" spans="1:4">
      <c r="A3" s="102">
        <v>1</v>
      </c>
      <c r="B3" s="98" t="s">
        <v>270</v>
      </c>
      <c r="C3" s="103" t="str">
        <f t="shared" ref="C3:C9" si="0">B3</f>
        <v>Violencia</v>
      </c>
    </row>
    <row r="4" spans="1:4">
      <c r="A4" s="102">
        <v>2</v>
      </c>
      <c r="B4" s="98" t="s">
        <v>271</v>
      </c>
      <c r="C4" s="103" t="str">
        <f t="shared" si="0"/>
        <v>Spam</v>
      </c>
    </row>
    <row r="5" spans="1:4">
      <c r="A5" s="102">
        <v>3</v>
      </c>
      <c r="B5" s="98" t="s">
        <v>272</v>
      </c>
      <c r="C5" s="103" t="str">
        <f t="shared" si="0"/>
        <v>Desnudo</v>
      </c>
    </row>
    <row r="6" spans="1:4">
      <c r="A6" s="102">
        <v>4</v>
      </c>
      <c r="B6" s="98" t="s">
        <v>273</v>
      </c>
      <c r="C6" s="103" t="str">
        <f t="shared" si="0"/>
        <v>Acoso</v>
      </c>
    </row>
    <row r="7" spans="1:4">
      <c r="A7" s="102">
        <v>5</v>
      </c>
      <c r="B7" s="98" t="s">
        <v>274</v>
      </c>
      <c r="C7" s="103" t="str">
        <f t="shared" si="0"/>
        <v>Terrorismo</v>
      </c>
    </row>
    <row r="8" spans="1:4">
      <c r="A8" s="102">
        <v>6</v>
      </c>
      <c r="B8" s="98" t="s">
        <v>275</v>
      </c>
      <c r="C8" s="103" t="str">
        <f t="shared" si="0"/>
        <v>Fake News</v>
      </c>
    </row>
    <row r="9" spans="1:4">
      <c r="A9" s="104">
        <v>7</v>
      </c>
      <c r="B9" s="105" t="s">
        <v>276</v>
      </c>
      <c r="C9" s="106" t="str">
        <f t="shared" si="0"/>
        <v>Otro</v>
      </c>
    </row>
  </sheetData>
  <hyperlinks>
    <hyperlink ref="A1" location="'Objetos de Dominio'!A1" display="&lt;- Volver al inicio" xr:uid="{D783E2F1-1970-49B4-B0E2-626551AA28CD}"/>
    <hyperlink ref="B1" location="'Causa Reporte - E'!A4" display="Modelo enriquecido" xr:uid="{0D521454-9E27-4ACD-89BD-94A3D3929FC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7307-0022-46AC-B9A6-178AC18274D3}">
  <sheetPr>
    <tabColor rgb="FFD9E1F2"/>
  </sheetPr>
  <dimension ref="A1:BE16"/>
  <sheetViews>
    <sheetView workbookViewId="0">
      <selection activeCell="B2" sqref="B2"/>
    </sheetView>
  </sheetViews>
  <sheetFormatPr defaultColWidth="8.7109375" defaultRowHeight="14.45"/>
  <cols>
    <col min="1" max="2" width="20.7109375" customWidth="1"/>
    <col min="3" max="4" width="15.7109375" customWidth="1"/>
    <col min="5" max="5" width="8.140625" bestFit="1" customWidth="1"/>
    <col min="6" max="6" width="11" bestFit="1" customWidth="1"/>
    <col min="7" max="7" width="10.140625" bestFit="1" customWidth="1"/>
    <col min="8" max="8" width="41.140625" customWidth="1"/>
    <col min="9" max="9" width="41.85546875" customWidth="1"/>
    <col min="10" max="10" width="45.28515625" customWidth="1"/>
    <col min="11" max="11" width="14.42578125" bestFit="1" customWidth="1"/>
    <col min="12" max="12" width="10.42578125" bestFit="1" customWidth="1"/>
    <col min="13" max="13" width="11.5703125" bestFit="1" customWidth="1"/>
    <col min="14" max="14" width="9.28515625" bestFit="1" customWidth="1"/>
    <col min="15" max="15" width="18.42578125" bestFit="1" customWidth="1"/>
    <col min="16" max="16" width="51.28515625" customWidth="1"/>
    <col min="17" max="17" width="22.140625" customWidth="1"/>
    <col min="18" max="18" width="26.85546875" customWidth="1"/>
  </cols>
  <sheetData>
    <row r="1" spans="1:57">
      <c r="A1" s="22" t="s">
        <v>72</v>
      </c>
    </row>
    <row r="2" spans="1:57">
      <c r="A2" s="82" t="s">
        <v>79</v>
      </c>
      <c r="B2" s="1039" t="str">
        <f>'Objetos de Dominio'!$B$2</f>
        <v>Administrador Estructura</v>
      </c>
      <c r="C2" s="1039"/>
      <c r="D2" s="1039"/>
      <c r="E2" s="1039"/>
      <c r="F2" s="1039"/>
      <c r="G2" s="1039"/>
      <c r="H2" s="1039"/>
      <c r="I2" s="1039"/>
      <c r="J2" s="1039"/>
      <c r="K2" s="1039"/>
      <c r="L2" s="1039"/>
      <c r="M2" s="1039"/>
      <c r="N2" s="1039"/>
      <c r="O2" s="1039"/>
      <c r="P2" s="1040"/>
    </row>
    <row r="3" spans="1:57" ht="15" customHeight="1">
      <c r="A3" s="83" t="s">
        <v>80</v>
      </c>
      <c r="B3" s="773" t="str">
        <f>'Objetos de Dominio'!$E$2</f>
        <v>Objeto de dominio que representa el usuario encargado de coordinar, configurar una Estructura y sus permisos, administra los integrantes (Participantes)</v>
      </c>
      <c r="C3" s="773"/>
      <c r="D3" s="773"/>
      <c r="E3" s="773"/>
      <c r="F3" s="773"/>
      <c r="G3" s="773"/>
      <c r="H3" s="773"/>
      <c r="I3" s="773"/>
      <c r="J3" s="773"/>
      <c r="K3" s="773"/>
      <c r="L3" s="773"/>
      <c r="M3" s="773"/>
      <c r="N3" s="773"/>
      <c r="O3" s="773"/>
      <c r="P3" s="774"/>
    </row>
    <row r="4" spans="1:57">
      <c r="A4" s="1" t="s">
        <v>81</v>
      </c>
      <c r="B4" s="4"/>
      <c r="C4" s="4"/>
      <c r="D4" s="4"/>
      <c r="E4" s="4"/>
      <c r="F4" s="4"/>
      <c r="G4" s="4"/>
      <c r="H4" s="4"/>
      <c r="I4" s="4"/>
      <c r="J4" s="4"/>
      <c r="K4" s="4"/>
      <c r="L4" s="4"/>
      <c r="M4" s="4"/>
      <c r="N4" s="4"/>
      <c r="O4" s="4"/>
      <c r="P4" s="4"/>
    </row>
    <row r="5" spans="1:57">
      <c r="A5" s="72" t="s">
        <v>82</v>
      </c>
      <c r="B5" s="73" t="s">
        <v>83</v>
      </c>
      <c r="C5" s="73" t="s">
        <v>84</v>
      </c>
      <c r="D5" s="73" t="s">
        <v>85</v>
      </c>
      <c r="E5" s="73" t="s">
        <v>86</v>
      </c>
      <c r="F5" s="73" t="s">
        <v>87</v>
      </c>
      <c r="G5" s="73" t="s">
        <v>88</v>
      </c>
      <c r="H5" s="73" t="s">
        <v>89</v>
      </c>
      <c r="I5" s="73" t="s">
        <v>90</v>
      </c>
      <c r="J5" s="73" t="s">
        <v>91</v>
      </c>
      <c r="K5" s="73" t="s">
        <v>92</v>
      </c>
      <c r="L5" s="73" t="s">
        <v>93</v>
      </c>
      <c r="M5" s="73" t="s">
        <v>94</v>
      </c>
      <c r="N5" s="73" t="s">
        <v>95</v>
      </c>
      <c r="O5" s="73" t="s">
        <v>96</v>
      </c>
      <c r="P5" s="325" t="s">
        <v>4</v>
      </c>
      <c r="Q5" s="548" t="str">
        <f>A15</f>
        <v>Consultar Causa Reporte</v>
      </c>
    </row>
    <row r="6" spans="1:57" s="9" customFormat="1" ht="26.1">
      <c r="A6" s="74" t="s">
        <v>74</v>
      </c>
      <c r="B6" s="58" t="s">
        <v>97</v>
      </c>
      <c r="C6" s="61">
        <v>36</v>
      </c>
      <c r="D6" s="61">
        <v>36</v>
      </c>
      <c r="E6" s="58"/>
      <c r="F6" s="58"/>
      <c r="G6" s="58"/>
      <c r="H6" s="58" t="s">
        <v>98</v>
      </c>
      <c r="I6" s="67"/>
      <c r="J6" s="68" t="s">
        <v>166</v>
      </c>
      <c r="K6" s="69" t="s">
        <v>100</v>
      </c>
      <c r="L6" s="69" t="s">
        <v>101</v>
      </c>
      <c r="M6" s="69" t="s">
        <v>100</v>
      </c>
      <c r="N6" s="69" t="s">
        <v>101</v>
      </c>
      <c r="O6" s="69" t="s">
        <v>100</v>
      </c>
      <c r="P6" s="70" t="s">
        <v>277</v>
      </c>
      <c r="Q6" s="549" t="s">
        <v>278</v>
      </c>
      <c r="V6" s="55"/>
    </row>
    <row r="7" spans="1:57" s="9" customFormat="1">
      <c r="A7" s="107" t="s">
        <v>269</v>
      </c>
      <c r="B7" s="69" t="s">
        <v>97</v>
      </c>
      <c r="C7" s="71">
        <v>1</v>
      </c>
      <c r="D7" s="71">
        <v>15</v>
      </c>
      <c r="E7" s="69"/>
      <c r="F7" s="69"/>
      <c r="G7" s="69"/>
      <c r="H7" s="69" t="s">
        <v>279</v>
      </c>
      <c r="I7" s="69"/>
      <c r="J7" s="112" t="s">
        <v>280</v>
      </c>
      <c r="K7" s="69" t="s">
        <v>101</v>
      </c>
      <c r="L7" s="69" t="s">
        <v>101</v>
      </c>
      <c r="M7" s="69" t="s">
        <v>100</v>
      </c>
      <c r="N7" s="69" t="s">
        <v>101</v>
      </c>
      <c r="O7" s="69" t="s">
        <v>101</v>
      </c>
      <c r="P7" s="70" t="s">
        <v>281</v>
      </c>
      <c r="Q7" s="549" t="s">
        <v>111</v>
      </c>
    </row>
    <row r="8" spans="1:57" s="9" customFormat="1">
      <c r="A8" s="4"/>
      <c r="B8" s="4"/>
      <c r="C8" s="4"/>
      <c r="D8" s="4"/>
      <c r="E8" s="4"/>
      <c r="F8" s="4"/>
      <c r="G8" s="4"/>
      <c r="H8" s="4"/>
      <c r="I8" s="4"/>
      <c r="J8" s="4"/>
      <c r="K8" s="4"/>
      <c r="L8" s="4"/>
      <c r="M8" s="4"/>
      <c r="N8" s="4"/>
      <c r="O8" s="4"/>
      <c r="P8" s="4"/>
      <c r="Q8"/>
      <c r="R8"/>
      <c r="S8"/>
      <c r="T8"/>
      <c r="U8"/>
      <c r="V8"/>
      <c r="W8"/>
      <c r="X8"/>
      <c r="Y8"/>
      <c r="Z8"/>
      <c r="AA8"/>
      <c r="AB8"/>
      <c r="AC8"/>
      <c r="AD8"/>
      <c r="AE8"/>
      <c r="AF8"/>
      <c r="AG8"/>
      <c r="AH8"/>
      <c r="AI8"/>
      <c r="AJ8"/>
      <c r="AK8"/>
      <c r="AL8"/>
      <c r="AM8"/>
      <c r="AN8"/>
      <c r="AO8"/>
      <c r="AP8"/>
      <c r="AQ8"/>
      <c r="AR8"/>
      <c r="AS8"/>
      <c r="AT8"/>
      <c r="AU8"/>
      <c r="AV8"/>
      <c r="AW8"/>
      <c r="AX8"/>
      <c r="AY8"/>
      <c r="AZ8"/>
      <c r="BA8"/>
      <c r="BB8"/>
      <c r="BC8"/>
      <c r="BD8"/>
      <c r="BE8"/>
    </row>
    <row r="9" spans="1:57">
      <c r="A9" s="1041" t="s">
        <v>112</v>
      </c>
      <c r="B9" s="1042"/>
      <c r="C9" s="1043"/>
      <c r="D9" s="4"/>
      <c r="E9" s="4"/>
      <c r="F9" s="4"/>
      <c r="G9" s="4"/>
      <c r="H9" s="4"/>
      <c r="I9" s="4"/>
      <c r="J9" s="4"/>
      <c r="K9" s="4"/>
      <c r="L9" s="4"/>
      <c r="M9" s="4"/>
      <c r="N9" s="4"/>
      <c r="O9" s="4"/>
      <c r="P9" s="4"/>
    </row>
    <row r="10" spans="1:57">
      <c r="A10" s="77" t="s">
        <v>113</v>
      </c>
      <c r="B10" s="30" t="s">
        <v>4</v>
      </c>
      <c r="C10" s="78" t="s">
        <v>114</v>
      </c>
      <c r="D10" s="4"/>
      <c r="E10" s="4"/>
      <c r="F10" s="4"/>
      <c r="G10" s="4"/>
      <c r="H10" s="4"/>
      <c r="I10" s="4"/>
      <c r="J10" s="4"/>
      <c r="K10" s="4"/>
      <c r="L10" s="4"/>
      <c r="M10" s="4"/>
      <c r="N10" s="4"/>
      <c r="O10" s="4"/>
      <c r="P10" s="4"/>
    </row>
    <row r="11" spans="1:57" ht="39.6">
      <c r="A11" s="79" t="s">
        <v>282</v>
      </c>
      <c r="B11" s="80" t="s">
        <v>283</v>
      </c>
      <c r="C11" s="81" t="s">
        <v>269</v>
      </c>
      <c r="D11" s="4"/>
      <c r="E11" s="4"/>
      <c r="F11" s="4"/>
      <c r="G11" s="4"/>
      <c r="H11" s="4"/>
      <c r="I11" s="4"/>
      <c r="J11" s="4"/>
      <c r="K11" s="4"/>
      <c r="L11" s="4"/>
      <c r="M11" s="4"/>
      <c r="N11" s="4"/>
      <c r="O11" s="4"/>
      <c r="P11" s="4"/>
    </row>
    <row r="13" spans="1:57">
      <c r="A13" s="752" t="s">
        <v>117</v>
      </c>
      <c r="B13" s="753"/>
      <c r="C13" s="753" t="s">
        <v>4</v>
      </c>
      <c r="D13" s="753"/>
      <c r="E13" s="753"/>
      <c r="F13" s="753"/>
      <c r="G13" s="753" t="s">
        <v>118</v>
      </c>
      <c r="H13" s="753"/>
      <c r="I13" s="753"/>
      <c r="J13" s="753" t="s">
        <v>119</v>
      </c>
      <c r="K13" s="753"/>
      <c r="L13" s="753"/>
      <c r="M13" s="753"/>
      <c r="N13" s="753"/>
      <c r="O13" s="753" t="s">
        <v>120</v>
      </c>
      <c r="P13" s="753"/>
      <c r="Q13" s="753" t="s">
        <v>121</v>
      </c>
      <c r="R13" s="764"/>
    </row>
    <row r="14" spans="1:57" ht="15" customHeight="1">
      <c r="A14" s="754"/>
      <c r="B14" s="755"/>
      <c r="C14" s="755"/>
      <c r="D14" s="755"/>
      <c r="E14" s="755"/>
      <c r="F14" s="755"/>
      <c r="G14" s="231" t="s">
        <v>122</v>
      </c>
      <c r="H14" s="231" t="s">
        <v>123</v>
      </c>
      <c r="I14" s="231" t="s">
        <v>4</v>
      </c>
      <c r="J14" s="231" t="s">
        <v>83</v>
      </c>
      <c r="K14" s="755" t="s">
        <v>4</v>
      </c>
      <c r="L14" s="755"/>
      <c r="M14" s="755"/>
      <c r="N14" s="755"/>
      <c r="O14" s="231" t="s">
        <v>124</v>
      </c>
      <c r="P14" s="231" t="s">
        <v>4</v>
      </c>
      <c r="Q14" s="231" t="s">
        <v>125</v>
      </c>
      <c r="R14" s="245" t="s">
        <v>126</v>
      </c>
    </row>
    <row r="15" spans="1:57" ht="57.95">
      <c r="A15" s="758" t="s">
        <v>284</v>
      </c>
      <c r="B15" s="759"/>
      <c r="C15" s="771" t="s">
        <v>285</v>
      </c>
      <c r="D15" s="771"/>
      <c r="E15" s="771"/>
      <c r="F15" s="771"/>
      <c r="G15" s="326" t="s">
        <v>286</v>
      </c>
      <c r="H15" s="327" t="str">
        <f>'Objetos de Dominio'!$B$2</f>
        <v>Administrador Estructura</v>
      </c>
      <c r="I15" s="328" t="s">
        <v>287</v>
      </c>
      <c r="J15" s="327" t="s">
        <v>288</v>
      </c>
      <c r="K15" s="772" t="s">
        <v>289</v>
      </c>
      <c r="L15" s="772"/>
      <c r="M15" s="772"/>
      <c r="N15" s="772"/>
      <c r="O15" s="322" t="s">
        <v>142</v>
      </c>
      <c r="P15" s="322" t="s">
        <v>142</v>
      </c>
      <c r="Q15" s="322" t="s">
        <v>142</v>
      </c>
      <c r="R15" s="319" t="s">
        <v>142</v>
      </c>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row>
    <row r="16" spans="1:57" s="12" customFormat="1">
      <c r="A16"/>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row>
  </sheetData>
  <mergeCells count="13">
    <mergeCell ref="B2:P2"/>
    <mergeCell ref="B3:P3"/>
    <mergeCell ref="A9:C9"/>
    <mergeCell ref="O13:P13"/>
    <mergeCell ref="Q13:R13"/>
    <mergeCell ref="K14:N14"/>
    <mergeCell ref="A15:B15"/>
    <mergeCell ref="C15:F15"/>
    <mergeCell ref="K15:N15"/>
    <mergeCell ref="A13:B14"/>
    <mergeCell ref="C13:F14"/>
    <mergeCell ref="G13:I13"/>
    <mergeCell ref="J13:N13"/>
  </mergeCells>
  <hyperlinks>
    <hyperlink ref="A1" location="'Objetos de Dominio'!A1" display="&lt;- Volver al inicio" xr:uid="{D2C36F55-011A-4507-A58E-6649F34D47A8}"/>
    <hyperlink ref="A4" location="'Causa Reporte - M'!B1" display="Datos simulados" xr:uid="{C9FA9C34-75AE-4C38-B4DF-A2D19EFF36ED}"/>
    <hyperlink ref="C11" location="'Causa Reporte - M'!B2" display="Nombre" xr:uid="{0691C6BB-14E1-4180-9F15-3F1CC99DAD9B}"/>
    <hyperlink ref="J15" location="'Objetos de Dominio'!B2" display="Causa Reporte[]_x000a__x000a_" xr:uid="{79648748-DBB7-458B-9046-BE993E9EB8DD}"/>
    <hyperlink ref="H15" location="'Objetos de Dominio'!B2" display="='Objetos de Dominio'!$B$2" xr:uid="{6EBAC199-72CF-469D-ACE1-B8BBCCA332EE}"/>
    <hyperlink ref="Q5" location="'Causa Reporte - E'!A16" display="=A16" xr:uid="{01835DBA-ECC6-49E6-8951-CD39CE9DAD3A}"/>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c0606b3d-4892-4f50-bc20-e901d6e17b4f" xsi:nil="true"/>
    <lcf76f155ced4ddcb4097134ff3c332f xmlns="470099ad-08a0-4c99-a168-fb5b3a2c809e">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CFC1E4FFA4174CBD6FBDB825C5D3D5" ma:contentTypeVersion="14" ma:contentTypeDescription="Create a new document." ma:contentTypeScope="" ma:versionID="c5ca8452d59f4fcfa39de2bec5bafadd">
  <xsd:schema xmlns:xsd="http://www.w3.org/2001/XMLSchema" xmlns:xs="http://www.w3.org/2001/XMLSchema" xmlns:p="http://schemas.microsoft.com/office/2006/metadata/properties" xmlns:ns2="470099ad-08a0-4c99-a168-fb5b3a2c809e" xmlns:ns3="c0606b3d-4892-4f50-bc20-e901d6e17b4f" targetNamespace="http://schemas.microsoft.com/office/2006/metadata/properties" ma:root="true" ma:fieldsID="478621e142e209ea53175756035de319" ns2:_="" ns3:_="">
    <xsd:import namespace="470099ad-08a0-4c99-a168-fb5b3a2c809e"/>
    <xsd:import namespace="c0606b3d-4892-4f50-bc20-e901d6e17b4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0099ad-08a0-4c99-a168-fb5b3a2c80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c850c5f2-6130-4f77-91cc-24c70f9d5bd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0606b3d-4892-4f50-bc20-e901d6e17b4f"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2e714538-c61d-42f0-bfec-a757ac294c42}" ma:internalName="TaxCatchAll" ma:showField="CatchAllData" ma:web="c0606b3d-4892-4f50-bc20-e901d6e17b4f">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46897C-443F-4032-8E09-815828D36F27}"/>
</file>

<file path=customXml/itemProps2.xml><?xml version="1.0" encoding="utf-8"?>
<ds:datastoreItem xmlns:ds="http://schemas.openxmlformats.org/officeDocument/2006/customXml" ds:itemID="{819C5F67-83BF-46A8-9B45-14A944EF9C38}"/>
</file>

<file path=customXml/itemProps3.xml><?xml version="1.0" encoding="utf-8"?>
<ds:datastoreItem xmlns:ds="http://schemas.openxmlformats.org/officeDocument/2006/customXml" ds:itemID="{FFB8E34E-532A-40F0-9558-5729F37655C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 Manuel Garcia Acevedo</cp:lastModifiedBy>
  <cp:revision/>
  <dcterms:created xsi:type="dcterms:W3CDTF">2023-03-17T03:35:12Z</dcterms:created>
  <dcterms:modified xsi:type="dcterms:W3CDTF">2024-07-30T17:37:49Z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0x010100FACFC1E4FFA4174CBD6FBDB825C5D3D5</vt:lpwstr>
  </property>
  <property fmtid="{D5CDD505-2E9C-101B-9397-08002B2CF9AE}" pid="3" name="MediaServiceImageTags">
    <vt:lpwstr/>
  </property>
</Properties>
</file>