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6"/>
  <workbookPr defaultThemeVersion="166925"/>
  <xr:revisionPtr revIDLastSave="16748" documentId="11_9248B46DC1CBB2E3ED7FF6F9903E8C1851038383" xr6:coauthVersionLast="47" xr6:coauthVersionMax="47" xr10:uidLastSave="{6F9CE37E-4D51-4002-B27C-CFA7C72169B7}"/>
  <bookViews>
    <workbookView xWindow="240" yWindow="105" windowWidth="14805" windowHeight="8010" firstSheet="8" activeTab="8" xr2:uid="{00000000-000D-0000-FFFF-FFFF00000000}"/>
  </bookViews>
  <sheets>
    <sheet name="Modelo de dominio" sheetId="26" r:id="rId1"/>
    <sheet name="Objetos de Dominio" sheetId="45" r:id="rId2"/>
    <sheet name="Administrador Estructura - M" sheetId="46" r:id="rId3"/>
    <sheet name="Administrador Estructura - E" sheetId="47" r:id="rId4"/>
    <sheet name="Administrador Organización - M" sheetId="11" r:id="rId5"/>
    <sheet name="Administrador Organización - E" sheetId="48" r:id="rId6"/>
    <sheet name="Agenda - M" sheetId="19" r:id="rId7"/>
    <sheet name="Agenda - E" sheetId="49" r:id="rId8"/>
    <sheet name="Causa Reporte - M" sheetId="10" r:id="rId9"/>
    <sheet name="Causa Reporte - E" sheetId="51" r:id="rId10"/>
    <sheet name="Chat - M" sheetId="91" r:id="rId11"/>
    <sheet name="Chat - E" sheetId="92" r:id="rId12"/>
    <sheet name="Comentario - M" sheetId="6" r:id="rId13"/>
    <sheet name="Comentario - E" sheetId="53" r:id="rId14"/>
    <sheet name="Estados - M" sheetId="36" r:id="rId15"/>
    <sheet name="Estados - E" sheetId="56" r:id="rId16"/>
    <sheet name="Estructura - M" sheetId="13" r:id="rId17"/>
    <sheet name="Estructura - E" sheetId="67" r:id="rId18"/>
    <sheet name="Estructura Admin Estruc - M" sheetId="93" r:id="rId19"/>
    <sheet name="Estructura Admin Estruc - E" sheetId="94" r:id="rId20"/>
    <sheet name="Evento - M" sheetId="25" r:id="rId21"/>
    <sheet name="Evento - E" sheetId="68" r:id="rId22"/>
    <sheet name="Grupo - M" sheetId="21" r:id="rId23"/>
    <sheet name="Grupo - E" sheetId="69" r:id="rId24"/>
    <sheet name="Historial Chat Grupo - M" sheetId="15" r:id="rId25"/>
    <sheet name="Historial Chat Grupo - E" sheetId="70" r:id="rId26"/>
    <sheet name="Historial Lectura - M" sheetId="18" r:id="rId27"/>
    <sheet name="Historial Lectura - E" sheetId="71" r:id="rId28"/>
    <sheet name="Mensaje - M" sheetId="14" r:id="rId29"/>
    <sheet name="Mensaje - E" sheetId="73" r:id="rId30"/>
    <sheet name="Organización - M" sheetId="12" r:id="rId31"/>
    <sheet name="Organización - E" sheetId="74" r:id="rId32"/>
    <sheet name="Organización Admin Org - M" sheetId="95" r:id="rId33"/>
    <sheet name="Organización Admin Org - E" sheetId="96" r:id="rId34"/>
    <sheet name="Participante Grupo - M" sheetId="85" r:id="rId35"/>
    <sheet name="Participante Grupo - E" sheetId="86" r:id="rId36"/>
    <sheet name="Participante - M" sheetId="22" r:id="rId37"/>
    <sheet name="Participante - E" sheetId="75" r:id="rId38"/>
    <sheet name="Pais - M" sheetId="103" r:id="rId39"/>
    <sheet name="Pais - E" sheetId="104" r:id="rId40"/>
    <sheet name="Persona - M" sheetId="1" r:id="rId41"/>
    <sheet name="Persona - E" sheetId="72" r:id="rId42"/>
    <sheet name="Publicación - M" sheetId="7" r:id="rId43"/>
    <sheet name="Publicación - E" sheetId="76" r:id="rId44"/>
    <sheet name="Reacción - M" sheetId="8" r:id="rId45"/>
    <sheet name="Reacción - E" sheetId="77" r:id="rId46"/>
    <sheet name="Reporte Comentario - M" sheetId="88" r:id="rId47"/>
    <sheet name="Reporte Comentario - E" sheetId="90" r:id="rId48"/>
    <sheet name="Reporte Mensaje - M" sheetId="87" r:id="rId49"/>
    <sheet name="Reporte Mensaje - E" sheetId="89" r:id="rId50"/>
    <sheet name="Reporte Publicación - M" sheetId="24" r:id="rId51"/>
    <sheet name="Reporte Publicación - E" sheetId="78" r:id="rId52"/>
    <sheet name="RespuestaReporteComentario - M" sheetId="105" r:id="rId53"/>
    <sheet name="RespuestaReporteComentario - E" sheetId="106" r:id="rId54"/>
    <sheet name="RespuestaReporteMensaje - M" sheetId="107" r:id="rId55"/>
    <sheet name="RespuestaReporteMensaje - E" sheetId="109" r:id="rId56"/>
    <sheet name="RespuestaReportePublicacion - M" sheetId="108" r:id="rId57"/>
    <sheet name="RespuestaReportePublicacion - E" sheetId="110" r:id="rId58"/>
    <sheet name="Tipo Estado - M" sheetId="97" r:id="rId59"/>
    <sheet name="Tipo Estado - E" sheetId="98" r:id="rId60"/>
    <sheet name="Tipo Evento - M" sheetId="42" r:id="rId61"/>
    <sheet name="Tipo Evento - E" sheetId="80" r:id="rId62"/>
    <sheet name="Tipo Identificacion - M" sheetId="101" r:id="rId63"/>
    <sheet name="Tipo Identificacion - E" sheetId="102" r:id="rId64"/>
    <sheet name="Tipo Organización - M" sheetId="84" r:id="rId65"/>
    <sheet name="Tipo Organización - E" sheetId="83" r:id="rId66"/>
    <sheet name="Tipo Reacción - M" sheetId="39" r:id="rId67"/>
    <sheet name="Tipo Reacción - E" sheetId="82" r:id="rId68"/>
  </sheets>
  <definedNames>
    <definedName name="_xlnm._FilterDatabase" localSheetId="1" hidden="1">'Objetos de Dominio'!$A$1:$E$1</definedName>
    <definedName name="prioridad">'Objetos de Dominio'!$A$3:$A$31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8" l="1"/>
  <c r="B2" i="78"/>
  <c r="B3" i="89"/>
  <c r="B2" i="89"/>
  <c r="B2" i="102"/>
  <c r="Q5" i="92"/>
  <c r="R5" i="92"/>
  <c r="S5" i="92"/>
  <c r="B3" i="96"/>
  <c r="B2" i="96"/>
  <c r="H22" i="48"/>
  <c r="H19" i="48"/>
  <c r="H16" i="48"/>
  <c r="H18" i="49"/>
  <c r="H16" i="82"/>
  <c r="B3" i="82"/>
  <c r="B2" i="82"/>
  <c r="H16" i="83"/>
  <c r="B3" i="83"/>
  <c r="B2" i="83"/>
  <c r="B3" i="102"/>
  <c r="Q5" i="102"/>
  <c r="H16" i="80"/>
  <c r="B3" i="80"/>
  <c r="B2" i="80"/>
  <c r="H16" i="98"/>
  <c r="B3" i="98"/>
  <c r="B2" i="98"/>
  <c r="T5" i="78"/>
  <c r="T5" i="89"/>
  <c r="H27" i="89"/>
  <c r="H26" i="89"/>
  <c r="H23" i="89"/>
  <c r="T5" i="90"/>
  <c r="H27" i="90"/>
  <c r="H26" i="90"/>
  <c r="H23" i="90"/>
  <c r="B3" i="90"/>
  <c r="B2" i="90"/>
  <c r="H23" i="77"/>
  <c r="H18" i="77"/>
  <c r="B3" i="77"/>
  <c r="B2" i="77"/>
  <c r="T5" i="77"/>
  <c r="S5" i="77"/>
  <c r="R5" i="77"/>
  <c r="Q5" i="77"/>
  <c r="H26" i="76"/>
  <c r="H22" i="76"/>
  <c r="H19" i="76"/>
  <c r="H17" i="76"/>
  <c r="V5" i="76"/>
  <c r="U5" i="76"/>
  <c r="T5" i="76"/>
  <c r="S5" i="76"/>
  <c r="R5" i="76"/>
  <c r="Q5" i="76"/>
  <c r="B3" i="76"/>
  <c r="B2" i="76"/>
  <c r="B3" i="104"/>
  <c r="B2" i="104"/>
  <c r="Q5" i="104"/>
  <c r="H22" i="75"/>
  <c r="H19" i="75"/>
  <c r="H16" i="75"/>
  <c r="B3" i="75"/>
  <c r="B2" i="75"/>
  <c r="U5" i="75"/>
  <c r="T5" i="75"/>
  <c r="S5" i="75"/>
  <c r="R5" i="75"/>
  <c r="Q5" i="75"/>
  <c r="T5" i="96"/>
  <c r="S5" i="96"/>
  <c r="R5" i="96"/>
  <c r="Q5" i="96"/>
  <c r="H28" i="74"/>
  <c r="H27" i="74"/>
  <c r="H21" i="74"/>
  <c r="H18" i="74"/>
  <c r="B3" i="74"/>
  <c r="B2" i="74"/>
  <c r="U5" i="74"/>
  <c r="T5" i="74"/>
  <c r="S5" i="74"/>
  <c r="R5" i="74"/>
  <c r="Q5" i="74"/>
  <c r="H25" i="73"/>
  <c r="H22" i="73"/>
  <c r="H19" i="73"/>
  <c r="B3" i="73"/>
  <c r="B2" i="73"/>
  <c r="U5" i="73"/>
  <c r="T5" i="73"/>
  <c r="S5" i="73"/>
  <c r="R5" i="73"/>
  <c r="Q5" i="73"/>
  <c r="H37" i="72"/>
  <c r="H34" i="72"/>
  <c r="H30" i="72"/>
  <c r="H26" i="72"/>
  <c r="B3" i="72"/>
  <c r="B2" i="72"/>
  <c r="C22" i="72"/>
  <c r="C21" i="72"/>
  <c r="C20" i="72"/>
  <c r="U5" i="72"/>
  <c r="T5" i="72"/>
  <c r="S5" i="72"/>
  <c r="R5" i="72"/>
  <c r="Q5" i="72"/>
  <c r="H24" i="71"/>
  <c r="H19" i="71"/>
  <c r="B3" i="71"/>
  <c r="B2" i="71"/>
  <c r="T5" i="71"/>
  <c r="S5" i="71"/>
  <c r="R5" i="71"/>
  <c r="Q5" i="71"/>
  <c r="H20" i="70"/>
  <c r="H17" i="70"/>
  <c r="B3" i="70"/>
  <c r="B2" i="70"/>
  <c r="T5" i="70"/>
  <c r="S5" i="70"/>
  <c r="R5" i="70"/>
  <c r="Q5" i="70"/>
  <c r="H19" i="86"/>
  <c r="H16" i="86"/>
  <c r="H20" i="69"/>
  <c r="H23" i="69"/>
  <c r="B3" i="86"/>
  <c r="B2" i="86"/>
  <c r="T5" i="86"/>
  <c r="S5" i="86"/>
  <c r="R5" i="86"/>
  <c r="Q5" i="86"/>
  <c r="V5" i="69"/>
  <c r="H26" i="69"/>
  <c r="H17" i="69"/>
  <c r="B3" i="69"/>
  <c r="B2" i="69"/>
  <c r="H31" i="68"/>
  <c r="H28" i="68"/>
  <c r="H25" i="68"/>
  <c r="H22" i="68"/>
  <c r="B3" i="68"/>
  <c r="B2" i="68"/>
  <c r="V5" i="68"/>
  <c r="U5" i="68"/>
  <c r="T5" i="68"/>
  <c r="S5" i="68"/>
  <c r="R5" i="68"/>
  <c r="Q5" i="68"/>
  <c r="T5" i="94"/>
  <c r="H19" i="94"/>
  <c r="H16" i="94"/>
  <c r="B3" i="94"/>
  <c r="B2" i="94"/>
  <c r="S5" i="94"/>
  <c r="R5" i="94"/>
  <c r="Q5" i="94"/>
  <c r="H29" i="67"/>
  <c r="H25" i="67"/>
  <c r="H22" i="67"/>
  <c r="H18" i="67"/>
  <c r="B3" i="67"/>
  <c r="B2" i="67"/>
  <c r="V5" i="67"/>
  <c r="U5" i="67"/>
  <c r="T5" i="67"/>
  <c r="S5" i="67"/>
  <c r="R5" i="67"/>
  <c r="Q5" i="67"/>
  <c r="B2" i="56"/>
  <c r="B3" i="56"/>
  <c r="Q5" i="56"/>
  <c r="H17" i="56"/>
  <c r="H26" i="53"/>
  <c r="H23" i="53"/>
  <c r="H20" i="53"/>
  <c r="B3" i="53"/>
  <c r="B2" i="53"/>
  <c r="U5" i="53"/>
  <c r="T5" i="53"/>
  <c r="S5" i="53"/>
  <c r="R5" i="53"/>
  <c r="Q5" i="53"/>
  <c r="H16" i="92"/>
  <c r="H19" i="92"/>
  <c r="B3" i="92"/>
  <c r="B2" i="92"/>
  <c r="T5" i="92"/>
  <c r="H15" i="51"/>
  <c r="B3" i="51"/>
  <c r="B2" i="51"/>
  <c r="Q5" i="51"/>
  <c r="H25" i="49"/>
  <c r="H24" i="49"/>
  <c r="H21" i="49"/>
  <c r="B3" i="49"/>
  <c r="B2" i="49"/>
  <c r="W5" i="49"/>
  <c r="V5" i="49"/>
  <c r="U5" i="49"/>
  <c r="T5" i="49"/>
  <c r="S5" i="49"/>
  <c r="R5" i="49"/>
  <c r="Q5" i="49"/>
  <c r="U5" i="47"/>
  <c r="T5" i="47"/>
  <c r="S5" i="47"/>
  <c r="R5" i="47"/>
  <c r="B3" i="48"/>
  <c r="B2" i="48"/>
  <c r="U5" i="48"/>
  <c r="T5" i="48"/>
  <c r="S5" i="48"/>
  <c r="R5" i="48"/>
  <c r="Q5" i="48"/>
  <c r="H22" i="47"/>
  <c r="H19" i="47"/>
  <c r="H16" i="47"/>
  <c r="B3" i="47"/>
  <c r="B2" i="47"/>
  <c r="Q5" i="47"/>
  <c r="C17" i="97"/>
  <c r="C16" i="97"/>
  <c r="C15" i="97"/>
  <c r="C14" i="97"/>
  <c r="C13" i="97"/>
  <c r="C12" i="97"/>
  <c r="C11" i="97"/>
  <c r="C10" i="97"/>
  <c r="C9" i="97"/>
  <c r="C8" i="97"/>
  <c r="C7" i="97"/>
  <c r="C6" i="97"/>
  <c r="C5" i="97"/>
  <c r="C4" i="97"/>
  <c r="C3" i="97"/>
  <c r="C8" i="101"/>
  <c r="C7" i="101"/>
  <c r="C6" i="101"/>
  <c r="C5" i="101"/>
  <c r="C4" i="101"/>
  <c r="C3" i="101"/>
  <c r="C8" i="42"/>
  <c r="C7" i="42"/>
  <c r="C6" i="42"/>
  <c r="C5" i="42"/>
  <c r="C4" i="42"/>
  <c r="C3" i="42"/>
  <c r="F4" i="24"/>
  <c r="F3" i="24"/>
  <c r="F4" i="87"/>
  <c r="F3" i="87"/>
  <c r="F4" i="88"/>
  <c r="F3" i="88"/>
  <c r="G4" i="24"/>
  <c r="C3" i="24"/>
  <c r="G3" i="24" s="1"/>
  <c r="G4" i="87"/>
  <c r="G3" i="87"/>
  <c r="C3" i="88"/>
  <c r="F4" i="108"/>
  <c r="E4" i="108"/>
  <c r="F3" i="108"/>
  <c r="E3" i="108"/>
  <c r="F4" i="107"/>
  <c r="E4" i="107"/>
  <c r="E3" i="107"/>
  <c r="C3" i="107"/>
  <c r="F3" i="107" s="1"/>
  <c r="F4" i="105"/>
  <c r="E4" i="105"/>
  <c r="E3" i="105"/>
  <c r="C3" i="105"/>
  <c r="F3" i="105" s="1"/>
  <c r="C5" i="8"/>
  <c r="C4" i="8"/>
  <c r="C3" i="8"/>
  <c r="C3" i="22"/>
  <c r="C4" i="22"/>
  <c r="C5" i="22"/>
  <c r="C6" i="22"/>
  <c r="C7" i="22"/>
  <c r="C8" i="22"/>
  <c r="C9" i="22"/>
  <c r="B4" i="95"/>
  <c r="E4" i="95" s="1"/>
  <c r="B3" i="95"/>
  <c r="E3" i="95" s="1"/>
  <c r="F3" i="12"/>
  <c r="E3" i="12"/>
  <c r="D3" i="12"/>
  <c r="F7" i="14"/>
  <c r="G7" i="14" s="1"/>
  <c r="F6" i="14"/>
  <c r="F5" i="14"/>
  <c r="G5" i="14" s="1"/>
  <c r="F4" i="14"/>
  <c r="F3" i="14"/>
  <c r="J14" i="1"/>
  <c r="H14" i="1"/>
  <c r="F14" i="1"/>
  <c r="J13" i="1"/>
  <c r="H13" i="1"/>
  <c r="F13" i="1"/>
  <c r="J12" i="1"/>
  <c r="H12" i="1"/>
  <c r="F12" i="1"/>
  <c r="J11" i="1"/>
  <c r="H11" i="1"/>
  <c r="F11" i="1"/>
  <c r="M11" i="1" s="1"/>
  <c r="J10" i="1"/>
  <c r="H10" i="1"/>
  <c r="F10" i="1"/>
  <c r="J9" i="1"/>
  <c r="H9" i="1"/>
  <c r="F9" i="1"/>
  <c r="M9" i="1" s="1"/>
  <c r="J8" i="1"/>
  <c r="H8" i="1"/>
  <c r="F8" i="1"/>
  <c r="M8" i="1" s="1"/>
  <c r="J7" i="1"/>
  <c r="H7" i="1"/>
  <c r="F7" i="1"/>
  <c r="J6" i="1"/>
  <c r="H6" i="1"/>
  <c r="F6" i="1"/>
  <c r="M6" i="1" s="1"/>
  <c r="J5" i="1"/>
  <c r="H5" i="1"/>
  <c r="F5" i="1"/>
  <c r="J4" i="1"/>
  <c r="H4" i="1"/>
  <c r="F4" i="1"/>
  <c r="M4" i="1" s="1"/>
  <c r="J3" i="1"/>
  <c r="H3" i="1"/>
  <c r="F3" i="1"/>
  <c r="D4" i="103"/>
  <c r="D3" i="103"/>
  <c r="G3" i="18"/>
  <c r="F3" i="18"/>
  <c r="E3" i="18"/>
  <c r="B3" i="18"/>
  <c r="F5" i="15"/>
  <c r="E5" i="15"/>
  <c r="F4" i="15"/>
  <c r="F3" i="15"/>
  <c r="E3" i="15"/>
  <c r="F8" i="21"/>
  <c r="F7" i="21"/>
  <c r="F6" i="21"/>
  <c r="F5" i="21"/>
  <c r="F4" i="21"/>
  <c r="F3" i="21"/>
  <c r="I6" i="25"/>
  <c r="I5" i="25"/>
  <c r="I4" i="25"/>
  <c r="I3" i="25"/>
  <c r="K6" i="25"/>
  <c r="G6" i="25"/>
  <c r="C6" i="25"/>
  <c r="K5" i="25"/>
  <c r="G5" i="25"/>
  <c r="C5" i="25"/>
  <c r="K4" i="25"/>
  <c r="G4" i="25"/>
  <c r="C4" i="25"/>
  <c r="K3" i="25"/>
  <c r="G3" i="25"/>
  <c r="C3" i="25"/>
  <c r="B9" i="93"/>
  <c r="E9" i="93" s="1"/>
  <c r="B8" i="93"/>
  <c r="E8" i="93" s="1"/>
  <c r="B7" i="93"/>
  <c r="E7" i="93" s="1"/>
  <c r="B6" i="93"/>
  <c r="E6" i="93" s="1"/>
  <c r="B5" i="93"/>
  <c r="E5" i="93" s="1"/>
  <c r="B4" i="93"/>
  <c r="E4" i="93" s="1"/>
  <c r="B3" i="93"/>
  <c r="E3" i="93" s="1"/>
  <c r="G20" i="13"/>
  <c r="B20" i="13"/>
  <c r="G19" i="13"/>
  <c r="B19" i="13"/>
  <c r="G18" i="13"/>
  <c r="B18" i="13"/>
  <c r="G17" i="13"/>
  <c r="B17" i="13"/>
  <c r="G16" i="13"/>
  <c r="B16" i="13"/>
  <c r="G15" i="13"/>
  <c r="B15" i="13"/>
  <c r="G14" i="13"/>
  <c r="B14" i="13"/>
  <c r="G13" i="13"/>
  <c r="B13" i="13"/>
  <c r="G12" i="13"/>
  <c r="B12" i="13"/>
  <c r="G11" i="13"/>
  <c r="B11" i="13"/>
  <c r="G10" i="13"/>
  <c r="B10" i="13"/>
  <c r="G9" i="13"/>
  <c r="B9" i="13"/>
  <c r="G8" i="13"/>
  <c r="B8" i="13"/>
  <c r="G7" i="13"/>
  <c r="B7" i="13"/>
  <c r="G6" i="13"/>
  <c r="B6" i="13"/>
  <c r="G5" i="13"/>
  <c r="B5" i="13"/>
  <c r="G4" i="13"/>
  <c r="G3" i="13"/>
  <c r="B4" i="13" s="1"/>
  <c r="F3" i="13"/>
  <c r="C70" i="36"/>
  <c r="C69" i="36"/>
  <c r="C65" i="36"/>
  <c r="C64" i="36"/>
  <c r="C60" i="36"/>
  <c r="C59" i="36"/>
  <c r="C58" i="36"/>
  <c r="C56" i="36"/>
  <c r="C55" i="36"/>
  <c r="C54" i="36"/>
  <c r="C52" i="36"/>
  <c r="C51" i="36"/>
  <c r="C50" i="36"/>
  <c r="C46" i="36"/>
  <c r="C45" i="36"/>
  <c r="C44" i="36"/>
  <c r="C40" i="36"/>
  <c r="C39" i="36"/>
  <c r="C35" i="36"/>
  <c r="C34" i="36"/>
  <c r="C33" i="36"/>
  <c r="C32" i="36"/>
  <c r="C28" i="36"/>
  <c r="C27" i="36"/>
  <c r="C26" i="36"/>
  <c r="C24" i="36"/>
  <c r="C23" i="36"/>
  <c r="C22" i="36"/>
  <c r="C20" i="36"/>
  <c r="C19" i="36"/>
  <c r="C18" i="36"/>
  <c r="C14" i="36"/>
  <c r="C13" i="36"/>
  <c r="C11" i="36"/>
  <c r="C10" i="36"/>
  <c r="C8" i="36"/>
  <c r="C7" i="36"/>
  <c r="C5" i="36"/>
  <c r="C4" i="36"/>
  <c r="E52" i="36"/>
  <c r="E3" i="7"/>
  <c r="H6" i="7"/>
  <c r="E6" i="7"/>
  <c r="D6" i="7"/>
  <c r="H5" i="7"/>
  <c r="E5" i="7"/>
  <c r="D5" i="7"/>
  <c r="H4" i="7"/>
  <c r="B4" i="8" s="1"/>
  <c r="E4" i="7"/>
  <c r="D4" i="7"/>
  <c r="H3" i="7"/>
  <c r="D3" i="7"/>
  <c r="B10" i="85"/>
  <c r="B9" i="85"/>
  <c r="B8" i="85"/>
  <c r="B7" i="85"/>
  <c r="B6" i="85"/>
  <c r="B5" i="85"/>
  <c r="B4" i="85"/>
  <c r="B3" i="85"/>
  <c r="B5" i="6"/>
  <c r="F4" i="6"/>
  <c r="B4" i="6"/>
  <c r="F3" i="6"/>
  <c r="B3" i="6"/>
  <c r="D4" i="91"/>
  <c r="B4" i="91"/>
  <c r="E4" i="91" s="1"/>
  <c r="D3" i="91"/>
  <c r="B3" i="91"/>
  <c r="E3" i="91" s="1"/>
  <c r="C9" i="10"/>
  <c r="C8" i="10"/>
  <c r="C7" i="10"/>
  <c r="C6" i="10"/>
  <c r="C5" i="10"/>
  <c r="C4" i="10"/>
  <c r="C3" i="10"/>
  <c r="G6" i="19"/>
  <c r="G5" i="19"/>
  <c r="G4" i="19"/>
  <c r="G3" i="19"/>
  <c r="E4" i="11"/>
  <c r="D4" i="95" s="1"/>
  <c r="B4" i="11"/>
  <c r="D4" i="11" s="1"/>
  <c r="E3" i="11"/>
  <c r="D3" i="95" s="1"/>
  <c r="B3" i="11"/>
  <c r="D3" i="11" s="1"/>
  <c r="D6" i="46"/>
  <c r="D3" i="46"/>
  <c r="D4" i="46"/>
  <c r="D5" i="46"/>
  <c r="B3" i="46"/>
  <c r="B4" i="46"/>
  <c r="B5" i="46"/>
  <c r="B6" i="46"/>
  <c r="E6" i="46"/>
  <c r="E5" i="46"/>
  <c r="E4" i="46"/>
  <c r="E3" i="46"/>
  <c r="E5" i="36"/>
  <c r="E7" i="36"/>
  <c r="E8" i="36"/>
  <c r="E10" i="36"/>
  <c r="E11" i="36"/>
  <c r="E13" i="36"/>
  <c r="E14" i="36"/>
  <c r="E18" i="36"/>
  <c r="E19" i="36"/>
  <c r="E20" i="36"/>
  <c r="E22" i="36"/>
  <c r="E23" i="36"/>
  <c r="E24" i="36"/>
  <c r="E26" i="36"/>
  <c r="E27" i="36"/>
  <c r="E28" i="36"/>
  <c r="E32" i="36"/>
  <c r="E33" i="36"/>
  <c r="E34" i="36"/>
  <c r="E35" i="36"/>
  <c r="E39" i="36"/>
  <c r="E40" i="36"/>
  <c r="E43" i="36"/>
  <c r="E44" i="36"/>
  <c r="E45" i="36"/>
  <c r="E46" i="36"/>
  <c r="E50" i="36"/>
  <c r="E51" i="36"/>
  <c r="E54" i="36"/>
  <c r="E55" i="36"/>
  <c r="E56" i="36"/>
  <c r="E58" i="36"/>
  <c r="E59" i="36"/>
  <c r="E60" i="36"/>
  <c r="E64" i="36"/>
  <c r="E65" i="36"/>
  <c r="E69" i="36"/>
  <c r="E70" i="36"/>
  <c r="E4" i="36"/>
  <c r="C19" i="78"/>
  <c r="C19" i="89"/>
  <c r="C19" i="90"/>
  <c r="Q5" i="69"/>
  <c r="R5" i="69"/>
  <c r="S5" i="69"/>
  <c r="T5" i="69"/>
  <c r="U5" i="69"/>
  <c r="Q5" i="98"/>
  <c r="Q5" i="80"/>
  <c r="Q5" i="83"/>
  <c r="Q5" i="82"/>
  <c r="S5" i="90"/>
  <c r="R5" i="90"/>
  <c r="Q5" i="90"/>
  <c r="R5" i="89"/>
  <c r="S5" i="89"/>
  <c r="Q5" i="89"/>
  <c r="S5" i="78"/>
  <c r="R5" i="78"/>
  <c r="Q5" i="78"/>
  <c r="C4" i="84"/>
  <c r="C5" i="84"/>
  <c r="C6" i="84"/>
  <c r="C7" i="84"/>
  <c r="C8" i="84"/>
  <c r="C9" i="84"/>
  <c r="C10" i="84"/>
  <c r="C11" i="84"/>
  <c r="C12" i="84"/>
  <c r="C13" i="84"/>
  <c r="C3" i="84"/>
  <c r="M3" i="1" l="1"/>
  <c r="B9" i="22"/>
  <c r="D9" i="22" s="1"/>
  <c r="M5" i="1"/>
  <c r="B3" i="22"/>
  <c r="D3" i="22" s="1"/>
  <c r="M7" i="1"/>
  <c r="B4" i="22"/>
  <c r="D4" i="22" s="1"/>
  <c r="M10" i="1"/>
  <c r="B6" i="22"/>
  <c r="D6" i="22" s="1"/>
  <c r="M12" i="1"/>
  <c r="B5" i="22"/>
  <c r="D5" i="22" s="1"/>
  <c r="M13" i="1"/>
  <c r="B7" i="22"/>
  <c r="D7" i="22" s="1"/>
  <c r="M14" i="1"/>
  <c r="B8" i="22"/>
  <c r="D8" i="22" s="1"/>
  <c r="B3" i="24"/>
  <c r="B3" i="8"/>
  <c r="B4" i="24"/>
  <c r="B5" i="8"/>
  <c r="G6" i="14"/>
  <c r="F4" i="13"/>
  <c r="F5" i="13"/>
  <c r="D7" i="93" s="1"/>
  <c r="F6" i="13"/>
  <c r="D5" i="93" s="1"/>
  <c r="F7" i="13"/>
  <c r="F8" i="13"/>
  <c r="E3" i="21" s="1"/>
  <c r="J3" i="25" s="1"/>
  <c r="F9" i="13"/>
  <c r="D8" i="93" s="1"/>
  <c r="F10" i="13"/>
  <c r="E4" i="21" s="1"/>
  <c r="F11" i="13"/>
  <c r="F12" i="13"/>
  <c r="F13" i="13"/>
  <c r="E8" i="21" s="1"/>
  <c r="F14" i="13"/>
  <c r="E7" i="21" s="1"/>
  <c r="F15" i="13"/>
  <c r="F16" i="13"/>
  <c r="F17" i="13"/>
  <c r="F18" i="13"/>
  <c r="F19" i="13"/>
  <c r="F20" i="13"/>
  <c r="G3" i="14"/>
  <c r="C5" i="85"/>
  <c r="F5" i="85" s="1"/>
  <c r="C3" i="85"/>
  <c r="F3" i="85" s="1"/>
  <c r="D3" i="24" l="1"/>
  <c r="D3" i="87"/>
  <c r="D3" i="88"/>
  <c r="G3" i="88" s="1"/>
  <c r="D4" i="8"/>
  <c r="F4" i="8" s="1"/>
  <c r="C5" i="15"/>
  <c r="D3" i="8"/>
  <c r="F3" i="8" s="1"/>
  <c r="C3" i="15"/>
  <c r="D7" i="14"/>
  <c r="H7" i="14" s="1"/>
  <c r="D3" i="14"/>
  <c r="H3" i="14" s="1"/>
  <c r="B3" i="87" s="1"/>
  <c r="E4" i="15"/>
  <c r="G4" i="14"/>
  <c r="E6" i="21"/>
  <c r="J5" i="25" s="1"/>
  <c r="E5" i="21"/>
  <c r="J4" i="25"/>
  <c r="J6" i="25"/>
  <c r="D6" i="93"/>
  <c r="D9" i="93"/>
  <c r="D4" i="93"/>
  <c r="D3" i="93"/>
  <c r="C4" i="85"/>
  <c r="F4" i="85" s="1"/>
  <c r="D6" i="14" s="1"/>
  <c r="H6" i="14" s="1"/>
  <c r="B4" i="87" s="1"/>
  <c r="C6" i="85"/>
  <c r="F6" i="85" s="1"/>
  <c r="C7" i="85"/>
  <c r="F7" i="85" s="1"/>
  <c r="G6" i="7" s="1"/>
  <c r="C10" i="85"/>
  <c r="F10" i="85" s="1"/>
  <c r="C8" i="85"/>
  <c r="F8" i="85" s="1"/>
  <c r="C9" i="85"/>
  <c r="F9" i="85" s="1"/>
  <c r="D4" i="14" s="1"/>
  <c r="H4" i="14" s="1"/>
  <c r="G3" i="6"/>
  <c r="H3" i="6" s="1"/>
  <c r="B3" i="88" s="1"/>
  <c r="G4" i="7"/>
  <c r="G4" i="6"/>
  <c r="H4" i="6" s="1"/>
  <c r="B4" i="88" s="1"/>
  <c r="G3" i="7"/>
  <c r="D4" i="24" l="1"/>
  <c r="D4" i="87"/>
  <c r="D4" i="88"/>
  <c r="G4" i="88" s="1"/>
  <c r="D5" i="8"/>
  <c r="F5" i="8" s="1"/>
  <c r="G5" i="6"/>
  <c r="H5" i="6" s="1"/>
  <c r="D5" i="14"/>
  <c r="H5" i="14" s="1"/>
  <c r="G5" i="7"/>
  <c r="C3" i="18"/>
  <c r="C4" i="15"/>
  <c r="E8" i="85"/>
  <c r="F6" i="19"/>
  <c r="E4" i="85"/>
  <c r="F4" i="19"/>
  <c r="E10" i="85" l="1"/>
  <c r="E9" i="85"/>
  <c r="E7" i="85"/>
  <c r="F5" i="19"/>
  <c r="E3" i="85"/>
  <c r="F3" i="19"/>
  <c r="E5" i="85"/>
  <c r="E6" i="85" l="1"/>
  <c r="D3" i="18"/>
</calcChain>
</file>

<file path=xl/sharedStrings.xml><?xml version="1.0" encoding="utf-8"?>
<sst xmlns="http://schemas.openxmlformats.org/spreadsheetml/2006/main" count="5321" uniqueCount="1317">
  <si>
    <t>Prioridad</t>
  </si>
  <si>
    <t>Objeto de dominio</t>
  </si>
  <si>
    <t>Requisito de información</t>
  </si>
  <si>
    <t>Datos de muestreo</t>
  </si>
  <si>
    <t>Descripción</t>
  </si>
  <si>
    <t>¿Será implementado?</t>
  </si>
  <si>
    <t>Administrador Estructura</t>
  </si>
  <si>
    <t>Enlace</t>
  </si>
  <si>
    <t>Objeto de dominio que representa el usuario encargado de coordinar, configurar una Estructura y sus permisos, administra los integrantes (Paticipantes)</t>
  </si>
  <si>
    <t xml:space="preserve"> </t>
  </si>
  <si>
    <t>Administrador Organización</t>
  </si>
  <si>
    <t>Objeto de dominio que representa el usuario encargado de coordinar todas y cada una de las estructuras de una organización, este a su vez tiene acceso a cada grupo, puede configurarlo y también los permisos del mismo, también esta en capacidad de administrar los integrantes (Paticipantes)</t>
  </si>
  <si>
    <t>Agenda</t>
  </si>
  <si>
    <t>Define a un objeto de dominio pertenece a un grupo, donde se verán representados todos los eventos pertenecientes a cada grupo</t>
  </si>
  <si>
    <t>Causa Reporte</t>
  </si>
  <si>
    <t>Objeto de dominio que define la causa por la cual un usuario considera un comentario/publicación/mensaje inapropiado, dado a que inflinge las normas establecidas por la comunidad</t>
  </si>
  <si>
    <t>Chat</t>
  </si>
  <si>
    <t>Objeto de dominio perteneciente a un grupo, el cual es usado para interactuar entre los diferentes participantes para enviar mensajes o para reaccionar a los mismos, cuenta con su estado independiente del grupo, pero con asociación a este</t>
  </si>
  <si>
    <t>Comentario</t>
  </si>
  <si>
    <t>Objeto de dominio que referencia una apreciación realizada por un usuario a una publicación u otro comentario</t>
  </si>
  <si>
    <t>Estado</t>
  </si>
  <si>
    <t>Objeto de dominio encargado de permitir dar a saber en que estado se encuentra un objeto</t>
  </si>
  <si>
    <t>Estructura</t>
  </si>
  <si>
    <t>Objeto de dominio representante de la primer subdivisión de la organización, este cuenta con tando sus administradores propios como su estado dependiente e independiente</t>
  </si>
  <si>
    <t>Estructura Administrador Estructura</t>
  </si>
  <si>
    <t>Objeto de dominio que esta encargado de agrupar todos los administradores que pueden estar asociados a una misma Estructura</t>
  </si>
  <si>
    <t>Evento</t>
  </si>
  <si>
    <t>Entorno de comunicación digital o presencial, por audio o vídeo para los integrantes de un grupo</t>
  </si>
  <si>
    <t xml:space="preserve">Grupo </t>
  </si>
  <si>
    <t>Espacio donde se reunen usuarios con intereses similares, ya sea académico o laboral</t>
  </si>
  <si>
    <t>Historial Chat Grupo</t>
  </si>
  <si>
    <t>Objeto de dominio principalmente asociado a la funcionalidad del chat en un grupo, encargado de almacenar allí todos los mensajes pertenecientes a dicho chat, con su respectiva información</t>
  </si>
  <si>
    <t>Historial de Lectura</t>
  </si>
  <si>
    <t>Objeto de dominio que hace asociación entre un participante y un chat, en este se podrá registrar todos los datos de lectura de dichos mensajes</t>
  </si>
  <si>
    <t>Mensaje</t>
  </si>
  <si>
    <t>Objeto de comunicación que es enviado por un remitente y leída por un destinatario.</t>
  </si>
  <si>
    <t>Organización</t>
  </si>
  <si>
    <t>Entidad padre de todas las diferentes estructuras y posteriormente grupos</t>
  </si>
  <si>
    <t>Organización Administrador Organización</t>
  </si>
  <si>
    <t>Objeto de dominio que esta encargado de agrupar todos los administradores que pueden estar asociados a una misma organización</t>
  </si>
  <si>
    <t>País</t>
  </si>
  <si>
    <t>Objeto de dominio que nos indica el nombre y el identificador del país en cuanto al número telefónico.</t>
  </si>
  <si>
    <t>Participante</t>
  </si>
  <si>
    <t>Es un usuario que participa de un grupo grupo, colabora en el desarrollo del grupo y sus dinámicas, sus permisos están determinados por el coordinador de grupo</t>
  </si>
  <si>
    <t>Partipante Grupo</t>
  </si>
  <si>
    <t>Objeto de dominio encargado de asociar un participante con el grupo al que pertenece</t>
  </si>
  <si>
    <t>Persona</t>
  </si>
  <si>
    <t>Objeto de domino encargado del almacenamiento de todos los diferentes datos de los usuarios involucrados, como lo son los administradores y los participantes</t>
  </si>
  <si>
    <t>Publicación</t>
  </si>
  <si>
    <t>Objeto de dominio que representa una obra científica, literaria o artística publicado en la plataforma con fines educativos, informativos, creativos, ETC.</t>
  </si>
  <si>
    <t>Reacción</t>
  </si>
  <si>
    <t>Objeto de dominio realizado por los diferentes integrantes de un grupo sobre una publicación o un mensaje, representando como les pareció dicha publicación o mensaje</t>
  </si>
  <si>
    <t>Reporte Comentario</t>
  </si>
  <si>
    <t>Objeto de dominio que representa el Reporte Comentario que tiene un Comentario. Por ejemplo, en un momento determinado un comentario reportado pudiera ser sancionado y archivado del sistema.</t>
  </si>
  <si>
    <t>Reporte Mensaje</t>
  </si>
  <si>
    <t>Objeto de dominio que representa el Reporte Mensaje que tiene un Mensaje. Por ejemplo, en un momento determinado un mensaje reportado pudiera ser reportado y evaluado por el administrador de estructura el resultado del sistema.</t>
  </si>
  <si>
    <t>Reporte Publicación</t>
  </si>
  <si>
    <t>Objeto de dominio que representa el Reporte Publicación que tiene una publicación. Por ejemplo, en un momento determinado una publicación reportada sea apta para el sistema y permanezca publicada en el sistema.</t>
  </si>
  <si>
    <t>Objeto de dominio que representa la respuesta que efectuó el administrador frente a un Reporte Publicación.</t>
  </si>
  <si>
    <t>Respuesta Reporte Comentario</t>
  </si>
  <si>
    <t>Objeto de dominio que representa la respuesta que efectuó el administrador frente a un Reporte Comentario.</t>
  </si>
  <si>
    <t>Respuesta Reporte Mensaje</t>
  </si>
  <si>
    <t>Objeto de dominio que representa la respuesta que efectuó el administrador frente a un Reporte Mensaje.</t>
  </si>
  <si>
    <t>Respuesta Reporte Publicacion</t>
  </si>
  <si>
    <t>Tipo Estado</t>
  </si>
  <si>
    <t>Objeto de dominio encargado de referenciar a que tipo de estado pertenece alguna entidad asociada</t>
  </si>
  <si>
    <t>Tipo Evento</t>
  </si>
  <si>
    <t>Objeto de dominio encagado de describir los diferentes tipos de eventos que pueden estar presentes en la agenda de cada participante grupo</t>
  </si>
  <si>
    <t>Tipo Identificacion</t>
  </si>
  <si>
    <t>Objeto de dominio que indica los tipos de identificación que puede tener una Persona</t>
  </si>
  <si>
    <t>Tipo Organización</t>
  </si>
  <si>
    <t>Objeto de dominio en representación de las diferentes organizaciones que pueden requerir del servicio de Uconnect</t>
  </si>
  <si>
    <t>Tipo Reacción</t>
  </si>
  <si>
    <t>Objeto de dominio que nos indica los tipos de reacciones existentes, representando una emoción de acuerdo a como al lector o participante le haya parecido la publicación</t>
  </si>
  <si>
    <t>&lt;- Volver al inicio</t>
  </si>
  <si>
    <t>Modelo Enriquecido</t>
  </si>
  <si>
    <t>Identificador</t>
  </si>
  <si>
    <t>Estado Calculado</t>
  </si>
  <si>
    <t>Relacioandor</t>
  </si>
  <si>
    <t>Activo</t>
  </si>
  <si>
    <t xml:space="preserve">                                                   </t>
  </si>
  <si>
    <t>Objeto de Dominio:</t>
  </si>
  <si>
    <t>Descripción:</t>
  </si>
  <si>
    <t>Datos simulados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</si>
  <si>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</si>
  <si>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</si>
  <si>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</si>
  <si>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</si>
  <si>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</si>
  <si>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</si>
  <si>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</si>
  <si>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</si>
  <si>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</si>
  <si>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</si>
  <si>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</si>
  <si>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</si>
  <si>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</si>
  <si>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</si>
  <si>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</si>
  <si>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Alfanumérico</t>
  </si>
  <si>
    <t>Formato de un identificador único universal (UUID)</t>
  </si>
  <si>
    <t>-Siempre debe tener 36 caracteres, donde cada uno de ellos puede un dígito o una letra desde la A hasta la F.</t>
  </si>
  <si>
    <t>Si</t>
  </si>
  <si>
    <t>No</t>
  </si>
  <si>
    <t>Atributo que representa el identificador de un Administrador Estructura, asegurando que sea único.</t>
  </si>
  <si>
    <t>Requerido</t>
  </si>
  <si>
    <t>Filtro (Igual)/Listar</t>
  </si>
  <si>
    <t>No requerido</t>
  </si>
  <si>
    <t>persona</t>
  </si>
  <si>
    <t>Atributo que representa los datos personales de un Administrador Estructura.</t>
  </si>
  <si>
    <t>Filtro{identificador,Primer Nombre, Primer Apellido, Numero Identificación}/Listar</t>
  </si>
  <si>
    <t>estado</t>
  </si>
  <si>
    <t>Atributo que representa el estado del administrador.</t>
  </si>
  <si>
    <t>Filtro(Contiene)/Listar</t>
  </si>
  <si>
    <t>Combinaciones únicas</t>
  </si>
  <si>
    <t>Nombre combinación</t>
  </si>
  <si>
    <t>Atributos</t>
  </si>
  <si>
    <t>Información Personal</t>
  </si>
  <si>
    <t>No puede existir previamente otro Administrador Estructura con la misma Persona asociada. A no ser de que la Persona existente  pertenezca al Administrador Estructura enviado para modificar.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</si>
  <si>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</si>
  <si>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</si>
  <si>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</si>
  <si>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</si>
  <si>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</si>
  <si>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</si>
  <si>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</si>
  <si>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</si>
  <si>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</si>
  <si>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</si>
  <si>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Conceder Permisos</t>
  </si>
  <si>
    <t xml:space="preserve">Permite darle los permisos de administrador a una Persona que cumple con los criterios. 		</t>
  </si>
  <si>
    <t>datosAdministradorEstructura</t>
  </si>
  <si>
    <t>Objeto que contiene los datos base que se necesitan
 para darle los permisos a un Administrador Estructura.</t>
  </si>
  <si>
    <t>No puede existir previamente otro Administrador Estructura con el mismo identificador.</t>
  </si>
  <si>
    <t>Se debe reportar un problema indicando que ya existe otro Administrador Estructura que tiene el mismo identificador</t>
  </si>
  <si>
    <t>Generar otro identificador y reintentar
el proceso, hasta que se garantice que cumpla la politica 1</t>
  </si>
  <si>
    <t>No puede existir previamente otro Administrador Estructura con la misma Persona asociada.</t>
  </si>
  <si>
    <t>Se debe reportar un problema indicando que ya existe otro Administrador Estructura con esa misma Persona</t>
  </si>
  <si>
    <t>Detener el proceso actual.</t>
  </si>
  <si>
    <t>Los datos del nuevo Administrador Estructura deben cumplir con las reglas de tipo de dato, formato, longitud, obligatoriedad, rango y falta de lógica.</t>
  </si>
  <si>
    <t>Se debe reportar un problema indicando que los datos no son válidos, entregando el detalle de cuáles fallaron, por qué y cómo puede remediarse el problema de ser posible.</t>
  </si>
  <si>
    <t xml:space="preserve">Cambiar estado </t>
  </si>
  <si>
    <t>Permite cambiar el Estado de Administrador Estructura existente, ya sea activo o inactivo.</t>
  </si>
  <si>
    <t>Objeto que contiene los datos con los cuales se cambiará el estado del Administrador Estructura deseado.</t>
  </si>
  <si>
    <t> </t>
  </si>
  <si>
    <t>El dato del Administrador Estructura que se desea cambiar de estado debe cumplir con las reglas de tipo de dato, formato, longitud, obligatoriedad, rango y falta de lógica.</t>
  </si>
  <si>
    <t>Tiene que existir previamente un Administrador Estructura con el mismo identificador.</t>
  </si>
  <si>
    <t>Se debe reportar un problema indicando que no existe un Administrador Estructura asociado al identificador recibido.</t>
  </si>
  <si>
    <t>El nuevo estado de Administrador Estructura tiene que ser diferente al estado actual de Administrador Estructura.</t>
  </si>
  <si>
    <t>Se debe reportar un problema indicando que el estado que se intentaba asignar al Administrados Estructura ya lo tenía asignado.</t>
  </si>
  <si>
    <t>Consultar</t>
  </si>
  <si>
    <t>Permite realizar la consulta de los Administradores Estructura que cumplen con un criterio de consulta determinado. Cuando no ingrese parámetros de consulta, lista todos los Administrador Estructura existentes.</t>
  </si>
  <si>
    <t>datosAdministrador Estructura</t>
  </si>
  <si>
    <t>Objeto que contiene los filtros de consulta que servirán para listar los Administradores Estructura.</t>
  </si>
  <si>
    <t xml:space="preserve">Administrador Estructura[]
</t>
  </si>
  <si>
    <t>Contendrá todos los Administradores Estructura que cumplen los filtros de consulta recibidos como entrada.</t>
  </si>
  <si>
    <t xml:space="preserve">Eliminar </t>
  </si>
  <si>
    <t>Permite eliminar un Administrador Estructura de forma definitiva</t>
  </si>
  <si>
    <t>indentificadorAdministradorEstructura</t>
  </si>
  <si>
    <t>Identificador del Administrador Estructura que se desea eliminar del sistema.</t>
  </si>
  <si>
    <t>Los datos del Administrador Estructura que se desea eliminar deben cumplir con las reglas de tipo de dato, formato, longitud, obligatoriedad, rango y falta de lógica.</t>
  </si>
  <si>
    <t>Se debe reportar un problema indicando que no existe ningún Administrador Estructura asociado al identificador recibido.</t>
  </si>
  <si>
    <t>El Administrador Estructura que se va a eliminar no puede estar siendo utilizado (relacionado) por un objeto de dominio diferente a Administrador Estructura.</t>
  </si>
  <si>
    <t>Se debe reportar un problema indicando que el Administrador Estructura se encuentra aún relacionado.</t>
  </si>
  <si>
    <t>Obtener Estado Real</t>
  </si>
  <si>
    <t>Permite obtener el estado real de un Administrador Estructura, haciendo las validaciones necesarias para saber que dependencias tiene su estado.</t>
  </si>
  <si>
    <t>Contendrá el estado real del administrador Estructura.</t>
  </si>
  <si>
    <t>Relacionador</t>
  </si>
  <si>
    <t>Siempre debe tener 36 caracteres, donde cada uno de ellos puede un dígito o una letra desde la A hasta la F.</t>
  </si>
  <si>
    <t>Atributo que representa el identificador de un Administrador Organizacion, asegurando que sea único.</t>
  </si>
  <si>
    <t>Atributo que representa los datos personales de un Administrador Organizacion.</t>
  </si>
  <si>
    <t>No puede existir previamente otro Administrador Organizacion con la misma Persona asociada. A no ser de que la Persona existente  pertenezca al Administrador Organizacion enviado para modificar.</t>
  </si>
  <si>
    <t>datosAdministradorOrganizacion</t>
  </si>
  <si>
    <t>Objeto que contiene los datos base que se necesitan
 para darle los permisos a un Administrador Organizacion.</t>
  </si>
  <si>
    <t>No puede existir previamente otro Administrador Organizacion con el mismo identificador.</t>
  </si>
  <si>
    <t>Se debe reportar un problema indicando que ya existe otro Administrador Organizacion que tiene el mismo identificador</t>
  </si>
  <si>
    <t>No puede existir previamente otro Administrador Organizacion con la misma Persona asociada.</t>
  </si>
  <si>
    <t>Se debe reportar un problema indicando que ya existe otro Administrador Organizacion con esa misma Persona</t>
  </si>
  <si>
    <t>Los datos del nuevo Administrador Organizacion deben cumplir con las reglas de tipo de dato, formato, longitud, obligatoriedad, rango y falta de lógica.</t>
  </si>
  <si>
    <t>Permite cambiar el Estado de Administrador Organizacion existente, ya sea activo o inactivo.</t>
  </si>
  <si>
    <t>Objeto que contiene los datos con los cuales se cambiará el estado del Administrador Organizacion deseado.</t>
  </si>
  <si>
    <t>El dato del Administrador Organizacion que se desea cambiar de estado debe cumplir con las reglas de tipo de dato, formato, longitud, obligatoriedad, rango y falta de lógica.</t>
  </si>
  <si>
    <t>Tiene que existir previamente un Administrador Organizacion con el mismo identificador.</t>
  </si>
  <si>
    <t>Se debe reportar un problema indicando que no existe un Administrador Organizacion asociado al identificador recibido.</t>
  </si>
  <si>
    <t>El nuevo estado de Administrador Organizacion tiene que ser diferente al estado actual de Administrador Organizacion.</t>
  </si>
  <si>
    <t>Se debe reportar un problema indicando que el estado que se intentaba asignar al Administrados Organizacion ya lo tenía asignado.</t>
  </si>
  <si>
    <t>Permite realizar la consulta de los Administradores Organizacion que cumplen con un criterio de consulta determinado. Cuando no ingrese parámetros de consulta, lista todos los Administrador Organizacion existentes.</t>
  </si>
  <si>
    <t>datosAdministrador Organizacion</t>
  </si>
  <si>
    <t>Objeto que contiene los filtros de consulta que servirán para listar los Administradores Organizacion.</t>
  </si>
  <si>
    <t xml:space="preserve">Administrador Organizacion[]
</t>
  </si>
  <si>
    <t>Contendrá todos los Administradores Organizacion que cumplen los filtros de consulta recibidos como entrada.</t>
  </si>
  <si>
    <t>Permite eliminar un Administrador Organizacion de forma definitiva</t>
  </si>
  <si>
    <t>indentificadorAdministradorOrganizacion</t>
  </si>
  <si>
    <t>Identificador del Administrador Organizacion que se desea eliminar del sistema.</t>
  </si>
  <si>
    <t>Los datos del Administrador Organizacion que se desea eliminar deben cumplir con las reglas de tipo de dato, formato, longitud, obligatoriedad, rango y falta de lógica.</t>
  </si>
  <si>
    <t>Se debe reportar un problema indicando que no existe ningún Administrador Organizacion asociado al identificador recibido.</t>
  </si>
  <si>
    <t>El Administrador Organizacion que se va a eliminar no puede estar siendo utilizado (relacionado) por un objeto de dominio diferente a Administrador Organizacion.</t>
  </si>
  <si>
    <t>Se debe reportar un problema indicando que el Administrador Organizacion se encuentra aún relacionado.</t>
  </si>
  <si>
    <t>ObtenerEstadoReal</t>
  </si>
  <si>
    <t>Permite obtener el estado real de un Administrador Organizacion, haciendo las validaciones necesarias para saber que dependencias tiene su estado.</t>
  </si>
  <si>
    <t>Contendrá el estado real del administrador Organizacion.</t>
  </si>
  <si>
    <t>Modelo enriquecido</t>
  </si>
  <si>
    <t>Grupo</t>
  </si>
  <si>
    <t xml:space="preserve">Fecha Inicio </t>
  </si>
  <si>
    <t>Fecha Fin</t>
  </si>
  <si>
    <t xml:space="preserve">Estado </t>
  </si>
  <si>
    <t>Estado (Calculable)</t>
  </si>
  <si>
    <t>Matemáticas Especiales 2023-1 Grupo1</t>
  </si>
  <si>
    <t>Antropología 1 2023-1 Grupo3</t>
  </si>
  <si>
    <t>Diseno Orientado a Objetos 2023-1 Grupo1</t>
  </si>
  <si>
    <t>Calculo Integral 1 2022-2 Grupo1</t>
  </si>
  <si>
    <t>Alfanumerico</t>
  </si>
  <si>
    <t>Atributo que representa el identificador de un Administrador Organización, asegurando que sea único.</t>
  </si>
  <si>
    <t>Atributo que contiene la información del grupo al cual se le esta creando un evento</t>
  </si>
  <si>
    <t>Requerido{identificador}</t>
  </si>
  <si>
    <t>Filtro{identificador,Nombre}/Listar</t>
  </si>
  <si>
    <t>Fecha</t>
  </si>
  <si>
    <t>Fecha y  Hora</t>
  </si>
  <si>
    <t xml:space="preserve">Formato de fecha americano MM/DD/YYYY </t>
  </si>
  <si>
    <t>Atributo que contiene la fecha en la cual inicia una agenda</t>
  </si>
  <si>
    <t>Listar</t>
  </si>
  <si>
    <t>SI</t>
  </si>
  <si>
    <t>Atributo que contiene la fecha en la cual finaliza una agenda</t>
  </si>
  <si>
    <t>No requerido/Modificable</t>
  </si>
  <si>
    <t>Atributo que representa el estado de la Agenda.</t>
  </si>
  <si>
    <t>No puede existir previamente otra Agenda con el mismo Grupo.</t>
  </si>
  <si>
    <t>Registrar</t>
  </si>
  <si>
    <t xml:space="preserve">Permite realizar el registro de una Agenda que cumple con los criterios de registro. 		</t>
  </si>
  <si>
    <t>datosAgenda</t>
  </si>
  <si>
    <t>Objeto que contiene los datos base que se necesitan
 para registrar una Agenda.</t>
  </si>
  <si>
    <t>No puede existir previamente otra Agenda con el mismo identificador.</t>
  </si>
  <si>
    <t>Se debe reportar un problema indicando que ya existe otra Agenda que tiene el mismo identificador</t>
  </si>
  <si>
    <t>Generar otro identificador y reintentar
el registro, hasta que se garantice que cumpla la politica 1</t>
  </si>
  <si>
    <t>No puede existir previamente otra Agenda con el mismo grupo.</t>
  </si>
  <si>
    <t>Se debe reportar un problema indicando que ya existe otra Agenda con el mismo Grupo</t>
  </si>
  <si>
    <t>Se debe detener el proceso de registro</t>
  </si>
  <si>
    <t>Los datos de la nueva Agenda deben cumplir con las reglas de tipo de dato, formato, longitud, obligatoriedad, rango y falta de lógica.</t>
  </si>
  <si>
    <t>Modificar fecha Finalizacion</t>
  </si>
  <si>
    <t>Permite modificar la información de una Agenda</t>
  </si>
  <si>
    <t>Objeto que contiene los datos modificables de la Agenda deseado.</t>
  </si>
  <si>
    <t>Tiene que existir previamente una Agenda con el mismo identificador.</t>
  </si>
  <si>
    <t>Se debe reportar un problema indicando que no existe un identificador asociado al recibido</t>
  </si>
  <si>
    <t>Detener el proceso actual</t>
  </si>
  <si>
    <t>No puede existir previamente otra Agenda con el mismo Grupo. A no ser de que el Grupo existente  pertenezca a la Agenda enviada para modificar.</t>
  </si>
  <si>
    <t xml:space="preserve">Se debe reportar al sistema que se encontraron dos Agendas en grupos iguales </t>
  </si>
  <si>
    <t>Los datos de la Agenda que se desea modificar deben cumplir con las reglas de tipo de dato, formato, longitud, obligatoriedad, rango y falta de lógica.</t>
  </si>
  <si>
    <t xml:space="preserve">Se debe reportar un problema indicando que los datos no son válidos, entregando el detalle de cuáles fallaron, por qué y cómo puede remediarse el problema de ser posible.
</t>
  </si>
  <si>
    <t>Consultar Agenda</t>
  </si>
  <si>
    <t>Permite realizar la consulta de las Agendas que cumplan con un criterio de consulta determinado. Cuando no ingrese parámetros de consulta, lista todos las Agendas existentes.</t>
  </si>
  <si>
    <t xml:space="preserve">datosAgenda
</t>
  </si>
  <si>
    <t>Objeto que contiene los filtros de consulta que servirán para listar las Agendas.</t>
  </si>
  <si>
    <t xml:space="preserve">Agenda[]
</t>
  </si>
  <si>
    <t>Contendrá todas las Agendas que cumplen los filtros de consulta recibidos como entrada.</t>
  </si>
  <si>
    <t>Permite cambiar el Estado de una Agenda existente.</t>
  </si>
  <si>
    <t>Objeto que contiene los datos con los cuales se cambiará el estado de la Agenda deseado.</t>
  </si>
  <si>
    <t>Eliminar una Agenda</t>
  </si>
  <si>
    <t>Permite eliminar una Agenda de forma definitiva</t>
  </si>
  <si>
    <t>identificadorAgenda</t>
  </si>
  <si>
    <t>Identificador de la Agenda que se desea eliminar del sistema.</t>
  </si>
  <si>
    <t>Los datos de la Agenda que se desea eliminar deben cumplir con las reglas de tipo de dato, formato, longitud, obligatoriedad, rango y falta de lógica.</t>
  </si>
  <si>
    <t>Se debe reportar un problema indicando que no existe ninguna Agenda asociada al identificador recibido.</t>
  </si>
  <si>
    <t>La Agenda que se va a eliminar no puede estar siendo utilizado (relacionado) por un objeto de dominio diferente a Agenda.</t>
  </si>
  <si>
    <t>Se debe reportar un problema indicando que la Agenda está relacionada a un grupo.</t>
  </si>
  <si>
    <t>Abrir</t>
  </si>
  <si>
    <t>Permite abrir la Agenda que se esté buscando</t>
  </si>
  <si>
    <t xml:space="preserve">identificadorAgenda
</t>
  </si>
  <si>
    <t>Objeto que contiene el identificador de la Agenda que se desea abrir.</t>
  </si>
  <si>
    <t xml:space="preserve">Agenda
</t>
  </si>
  <si>
    <t>Contendrá la Agenda que coincida con el identificador.</t>
  </si>
  <si>
    <t>Permite obtener el estado real de una Agenda, haciendo las validaciones necesarias para saber que dependencias tiene su estado.</t>
  </si>
  <si>
    <t>Contendrá el estado real de la Agenda.</t>
  </si>
  <si>
    <t>Nombre</t>
  </si>
  <si>
    <t>Violencia</t>
  </si>
  <si>
    <t>Spam</t>
  </si>
  <si>
    <t>Desnudo</t>
  </si>
  <si>
    <t>Acoso</t>
  </si>
  <si>
    <t>Terrorismo</t>
  </si>
  <si>
    <t>Fake News</t>
  </si>
  <si>
    <t>Otro</t>
  </si>
  <si>
    <t>Atributo que representa el identificador de una causa por la cual puede haber un reporte, asegurando que sea único.</t>
  </si>
  <si>
    <t>Filtro(igual)/Listar</t>
  </si>
  <si>
    <t>Sólo letras y espacios</t>
  </si>
  <si>
    <t>-Quitar espacios en blanco al inicio y al final.</t>
  </si>
  <si>
    <t>Atributo que representa el nombre de una causa de reporte.</t>
  </si>
  <si>
    <t>Nombre único</t>
  </si>
  <si>
    <t>No es posible tener más de una Causa Reporte con el mismo nombre</t>
  </si>
  <si>
    <t>Consultar Causa Reporte</t>
  </si>
  <si>
    <t>Permite realizar la consulta de las Causa Reporte que cumplen con un criterio de consulta determinado. Cuando no ingrese parámetros de consulta, lista todas las Causa Reporte existentes.</t>
  </si>
  <si>
    <t xml:space="preserve">datosCausaReporte
</t>
  </si>
  <si>
    <t>Objeto que contiene los filtros de consulta que servirán para listar las Causas Reporte.</t>
  </si>
  <si>
    <t xml:space="preserve">Causa Reporte[]
</t>
  </si>
  <si>
    <t>Contendrá todos las Causas Reporte que cumplen los filtros de consulta recibidos como entrada.</t>
  </si>
  <si>
    <t>Estado (Calculado)</t>
  </si>
  <si>
    <t>Inactivo</t>
  </si>
  <si>
    <t>Quitar espacios en blanco al inicio y al final.
-Siempre debe tener 36 caracteres, donde cada uno de ellos puede un dígito o una letra desde la A hasta la F.</t>
  </si>
  <si>
    <t>Cualquier Caracter</t>
  </si>
  <si>
    <t xml:space="preserve">Quitar espacios en blanco al inicio y al final.
</t>
  </si>
  <si>
    <t>Atributo que contiene la informacion del grupo en la cual se encuentra cada chat</t>
  </si>
  <si>
    <t>Filtro{identificador,Estructura,nombre}/Listar</t>
  </si>
  <si>
    <t>Atributo que contiene el estado en el cual se encuentra el chat por defecto es activo pero si se llega a borrar el grupo el chat cambia el campo a inactivo</t>
  </si>
  <si>
    <t>No puede existir previamente otro Chat con el mismo Grupo. A no ser de que el Grupo existente  pertenezca al Chat enviado para modificar.</t>
  </si>
  <si>
    <t>Cambiar estado Chat</t>
  </si>
  <si>
    <t>Permite cambiar el Estado de un Chat existente.</t>
  </si>
  <si>
    <t xml:space="preserve">datosFiltroChat
</t>
  </si>
  <si>
    <t>Objeto que contiene los datos con los cuales se cambiará el estado del Chat deseado.</t>
  </si>
  <si>
    <t>El dato del Chat que se desea cambiar de estado debe cumplir con las reglas de tipo de dato, formato, longitud, obligatoriedad, rango y falta de lógica.</t>
  </si>
  <si>
    <t>Tiene que existir previamente un Chat con el mismo identificador.</t>
  </si>
  <si>
    <t>Se debe reportar un problema indicando que no existe un Chat asociado al identificador recibido.</t>
  </si>
  <si>
    <t>El nuevo estado de Chat tiene que ser diferente al estado actual del Chat.</t>
  </si>
  <si>
    <t>Se debe reportar un problema indicando que el estado que se intentaba asignar al Chat ya lo tenía asignado.</t>
  </si>
  <si>
    <t>Consultar Autor Publicación</t>
  </si>
  <si>
    <t>Permite realizar la consulta de los Chats que cumplen con un criterio de consulta determinado. Cuando no ingrese parámetros de consulta, lista todos los Chats existentes.</t>
  </si>
  <si>
    <t>Objeto que contiene los filtros de consulta que servirán para listar los Chats.</t>
  </si>
  <si>
    <t xml:space="preserve">Chat[]
</t>
  </si>
  <si>
    <t>Contendrá todos los Chats que cumplen los filtros de consulta recibidos como entrada.</t>
  </si>
  <si>
    <t xml:space="preserve">Eliminar un Autor Publicación
</t>
  </si>
  <si>
    <t>Permite eliminar un Chat de forma definitiva</t>
  </si>
  <si>
    <t xml:space="preserve">identificadorChat
</t>
  </si>
  <si>
    <t>Identificador del  Chat que se desea eliminar del sistema.</t>
  </si>
  <si>
    <t>Los datos del Chat que se desea eliminar deben cumplir con las reglas de tipo de dato, formato, longitud, obligatoriedad, rango y falta de lógica.</t>
  </si>
  <si>
    <t>Se debe reportar un problema indicando que no existe ningún Chat asociado al identificador recibido.</t>
  </si>
  <si>
    <t>El Chat que se va a eliminar no puede tener Mensajes.</t>
  </si>
  <si>
    <t>Se debe reportar un problema indicando que el Chat se encuentra aún relacionado con algún Mensaje.</t>
  </si>
  <si>
    <t>Permite obtener el estado real de un Chat, haciendo las validaciones necesarias para saber que dependencias tiene su estado.</t>
  </si>
  <si>
    <t>Contendrá el estado real del Chat.</t>
  </si>
  <si>
    <t>Comentario Padre</t>
  </si>
  <si>
    <t>Contenido</t>
  </si>
  <si>
    <t xml:space="preserve">Autor </t>
  </si>
  <si>
    <t xml:space="preserve">Relacionador </t>
  </si>
  <si>
    <t>Excelente, quisiera apuntarme en desarrollo de aplicaciones con enfoques modernos!</t>
  </si>
  <si>
    <t>El horario de este semestre me va a matar jajaja 😂😂</t>
  </si>
  <si>
    <t>C Valentina.Llanos3233 - 45234</t>
  </si>
  <si>
    <t>f4csfsvtdn</t>
  </si>
  <si>
    <t>Eliminado por Autor</t>
  </si>
  <si>
    <t>Aributo encargado de referencia la publicación a la cual pertenece determinado comentario.</t>
  </si>
  <si>
    <t>Filtro{identificador,Grupo, Autor}/Listar</t>
  </si>
  <si>
    <t>Atributo que representa el Comentario Padre al que pertenece, puede o no pertenecer a uno.</t>
  </si>
  <si>
    <t>Filtro{Identificador, Publicación, Fecha}/Listar</t>
  </si>
  <si>
    <t>Atributo que representa el nombre de un Estado de un Tipo de Relación Institución.</t>
  </si>
  <si>
    <t>Fecha y hora</t>
  </si>
  <si>
    <t>Formato de fecha americano MM/DD/YYYY HH:MM</t>
  </si>
  <si>
    <t>Siempre debe crearse por defecto con la fecha y horta del instante en que se crea el reporte.</t>
  </si>
  <si>
    <t>Sí</t>
  </si>
  <si>
    <t>Atrinuto que representa le fecha y hora exacta del instante en el que un reporte comentario tiene lugar.</t>
  </si>
  <si>
    <t>Atributo que representa el estado al que hace referencia un Comentario en especifico.</t>
  </si>
  <si>
    <t>Filtro{Nombre}/Listar</t>
  </si>
  <si>
    <t>Participante Grupo</t>
  </si>
  <si>
    <t>Atributo que representa un detalle adicional que se deba dar respecto a un Estado de un Tipo de Relación Institución, con el objetivo de que pueda ser comprendido más fácilmente.</t>
  </si>
  <si>
    <t>Autor Comentario</t>
  </si>
  <si>
    <t>No puede existir previamente otro Comentario con el mismo Autor y con la misma Fecha.</t>
  </si>
  <si>
    <t>Autor</t>
  </si>
  <si>
    <t>Comentar</t>
  </si>
  <si>
    <t xml:space="preserve">Permite comentar el Comentario que cumple con los criterios. 		</t>
  </si>
  <si>
    <t>datosComentario</t>
  </si>
  <si>
    <t>Objeto que contiene los datos base que se necesitan
 para poder comentar.</t>
  </si>
  <si>
    <t>No puede existir previamente otro Comentario con el mismo identificador.</t>
  </si>
  <si>
    <t>Se debe reportar un problema indicando que ya existe otro Comentario que tiene el mismo identificador</t>
  </si>
  <si>
    <t>Generar otro identificador y reintentar
el proceso de comentar, hasta que se garantice que cumpla la politica 1</t>
  </si>
  <si>
    <t>Se debe reportar un problema indicando que ya existe otro Comentario asociado con el mismo Autor en la misma Fecha</t>
  </si>
  <si>
    <t>Los datos del nuevo Comentario deben cumplir con las reglas de tipo de dato, formato, longitud, obligatoriedad, rango y falta de lógica.</t>
  </si>
  <si>
    <t>Permite cambiar el Estado de un Comentario existente.</t>
  </si>
  <si>
    <t xml:space="preserve">datosComentario
</t>
  </si>
  <si>
    <t>Objeto que contiene los datos con los cuales se cambiará el estado del Comentario deseado.</t>
  </si>
  <si>
    <t>El dato del Comentario que se desea cambiar de estado debe cumplir con las reglas de tipo de dato, formato, longitud, obligatoriedad, rango y falta de lógica.</t>
  </si>
  <si>
    <t>Tiene que existir previamente un Comentario con el mismo identificador.</t>
  </si>
  <si>
    <t>Se debe reportar un problema indicando que no existe un Comentario asociado al identificador recibido.</t>
  </si>
  <si>
    <t>El nuevo estado de Comentario tiene que ser diferente al estado actual del Comentario.</t>
  </si>
  <si>
    <t>Se debe reportar un problema indicando que el estado que se intentaba asignar al Comentario ya lo tenía asignado.</t>
  </si>
  <si>
    <t>Permite abrir los Comentarios que cumplen con un criterio de consulta determinado.</t>
  </si>
  <si>
    <t>Objeto que contiene los filtros de consulta que servirán para listar los Comentarios.</t>
  </si>
  <si>
    <t xml:space="preserve">Comentario[]
</t>
  </si>
  <si>
    <t>Contendrá todos los Comentario que cumplen los filtros de consulta recibidos como entrada.</t>
  </si>
  <si>
    <t xml:space="preserve">Eliminar
</t>
  </si>
  <si>
    <t>Permite eliminar un Comentario de forma definitiva</t>
  </si>
  <si>
    <t>indentificadorComentario</t>
  </si>
  <si>
    <t>Identificador del  Comentario que se desea eliminar del sistema.</t>
  </si>
  <si>
    <t>Los datos del Comentario que se desea eliminar deben cumplir con las reglas de tipo de dato, formato, longitud, obligatoriedad, rango y falta de lógica.</t>
  </si>
  <si>
    <t>El Comentario que se va a eliminar no puede tener un Comentario Hijo, o un Reporte Comentario</t>
  </si>
  <si>
    <t>Se debe reportar un problema indicando que el Comentario tiene un Comentario Hijo o algún Reporte.</t>
  </si>
  <si>
    <t>El identificador del Participante que desea Eliminar Comentario tiene que ser el mismo identificador del Autor Comentario.</t>
  </si>
  <si>
    <t>Se debe reportar un problema indicando que un Participante que no es el Autor va a eliminar el Comentario.</t>
  </si>
  <si>
    <t>Permite obtener el estado real de un Comentario, haciendo las validaciones necesarias para saber que dependencias tiene su estado.</t>
  </si>
  <si>
    <t>Contendrá el estado real del Comentario.</t>
  </si>
  <si>
    <t>Es un estado que permite indicar que una organización este en operación</t>
  </si>
  <si>
    <t>Es un estado que indica cuando una organización se encuenta inactiva, por ende las operaciones de ésta se encuentran suspendidas</t>
  </si>
  <si>
    <t>Es un estado que permite que una estructura este en operación, para este estar activo es estrictamente necesario que la organización a la que pertenece este activa</t>
  </si>
  <si>
    <t>Es un estado que indica cuando una estructura se encuenta inactiva, por ende las operaciones de ésta se encuentran suspendidas, también puede estar en este si su organización madre se encuentra inactiva</t>
  </si>
  <si>
    <t>Es un estado que permite que un grupo este en operación, para este estar activo es estrictamente necesario que la estructura a la que pertenece este activa</t>
  </si>
  <si>
    <t>Es un estado que indica cuando un grupo se encuenta inactivo, por ende las operaciones de éste se encuentran suspendidas, también puede estar en este si su estructura madre se encuentra inactiva</t>
  </si>
  <si>
    <t>Es un estado que permite el funcionamiento de una chat, no puede estar activo si el grupo al que este pertenece se encuentra inactivo</t>
  </si>
  <si>
    <t>Es un estado que restringe el funcionamiento de una chat, este se puede inactivar sin necesidad de afectar cualquier otra funcionalidad</t>
  </si>
  <si>
    <t>Publicado</t>
  </si>
  <si>
    <t>Estado que indica cuando un comentario se encuentra ya publicado</t>
  </si>
  <si>
    <t>Suspendido</t>
  </si>
  <si>
    <t>Estado que indica que un comentario ya paso por un reporte previo y este fue aceptado por infrigir las normas de la comunidad</t>
  </si>
  <si>
    <t>Estado encargado de indicar cuando el mismo autor del comentario decide eliminarlo</t>
  </si>
  <si>
    <t>Enviado</t>
  </si>
  <si>
    <t>Estado que indica cuando un mensaje se encuentra ya enviado en un grupo con mas participantes</t>
  </si>
  <si>
    <t>Estado que indica que un mensaje ya paso por un reporte previo y este fue aceptado por infrigir las normas de la comunidad dentro del mismo grupo</t>
  </si>
  <si>
    <t xml:space="preserve">Estado encargado de indicar cuando el mismo autor del mensaje decide eliminar este mensaje del grupo al que se realizo </t>
  </si>
  <si>
    <t>Estado que indica cuando una publicación se encuentra ya publicada en un grupo/estructura o en la misma organización</t>
  </si>
  <si>
    <t>Programado</t>
  </si>
  <si>
    <t>Estado que indica cuando un evento esta programado, por ende desde allí ha de aparecer en las diferentes agendas de la organización/estructura/grupo al que pertenece y también a los participantes asociados a dichas entidades</t>
  </si>
  <si>
    <t>Cancelado</t>
  </si>
  <si>
    <t>Estado dado cuando el organizador de dicho evento decide por causas externas prescindir de dicho evento, por ende, cancelandolo así para todas las entidades que hagan referencia a este</t>
  </si>
  <si>
    <t>Realizado</t>
  </si>
  <si>
    <t>Este estado se dará cuando se haya llegado la fecha del evento y en ningún momento dicho evento haya sido cancelado o reprogramado</t>
  </si>
  <si>
    <t>Reprogramado</t>
  </si>
  <si>
    <t>A este estado se llegará cuando el organizador haya tomado la decisión de posponer la fecha de relización de dicho evento</t>
  </si>
  <si>
    <t>Entregado</t>
  </si>
  <si>
    <t>Indica cuando el mensaje ha sido envidado, pero aun se encuentra pendiente de lectura por parte de los demas participantes</t>
  </si>
  <si>
    <t>Leído</t>
  </si>
  <si>
    <t>Estado que indica que actualmente el mensaje al que hace referencia dicho historial, ha sido leído</t>
  </si>
  <si>
    <t xml:space="preserve">Descripción </t>
  </si>
  <si>
    <t>Pendiente</t>
  </si>
  <si>
    <t xml:space="preserve">Estado encargado de indicar cuando un reporte ha sido enviado por parte de un participante, pendiente por su respectiva revisión </t>
  </si>
  <si>
    <t>Penalizado</t>
  </si>
  <si>
    <t>Estado que indica cuando un reporte, después de su respectiva revisión, se considera acertivo e inmediatamente es penalizado el usuario remitente de dicho escrito</t>
  </si>
  <si>
    <t>Anulado</t>
  </si>
  <si>
    <t>Estado que indica cuando un reporte, después de su respectiva revisión, no se considera acertivo, inmediatamente este es anulado</t>
  </si>
  <si>
    <t>Estado encargado de indicar si un Administrador Organización se encuentra operativo</t>
  </si>
  <si>
    <t>Estado encargado de indicar si un Administrador Organización no se encuentra en operación</t>
  </si>
  <si>
    <t>Estado encargado de indicar si un Administrador Organización se encuentra suspendido por algún comportamiento del mismo o una razón válida</t>
  </si>
  <si>
    <t>Estado encargado de indicar si un Administrador Estructura se encuentra operativo</t>
  </si>
  <si>
    <t>Estado encargado de indicar si un Administrador Estructura no se encuentra en operación</t>
  </si>
  <si>
    <t>Estado encargado de indicar si un Administrador Estructura se encuentra suspendido por algún comportamiento del mismo o una razón válida</t>
  </si>
  <si>
    <t>Estado encargado de indicar si un Participante se encuentra operativo</t>
  </si>
  <si>
    <t>Estado encargado de indicar si un Participante no se encuentra en operación</t>
  </si>
  <si>
    <t>Estado encargado de indicar si un Participante se encuentra suspendido por algún comportamiento del mismo o una razón válida</t>
  </si>
  <si>
    <t>Accesible</t>
  </si>
  <si>
    <t>Inaccesible</t>
  </si>
  <si>
    <t xml:space="preserve">Vigente </t>
  </si>
  <si>
    <t>Estado que indica que actualmente la agenda a la que se hace referencia se encuentra en vigencia, no ha sido vencida</t>
  </si>
  <si>
    <t>Caducada</t>
  </si>
  <si>
    <t>Estado que indica que actualmente la agenda a la que se hace referencia no se encuentra en vigencia, ha sido vencida</t>
  </si>
  <si>
    <t>-Quitar espacios en blanco al inicio y al final.
-Siempre debe tener 36 caracteres, donde cada uno de ellos puede un dígito o una letra desde la A hasta la F.</t>
  </si>
  <si>
    <t>Atributo que representa el identificador de un Estado para las diferentes entes que hacen referencia a este.</t>
  </si>
  <si>
    <t>Atributo que representa el nombre de un Estado.</t>
  </si>
  <si>
    <t>Atributo que representa la entidad a la que hace referencia dicho Estado.</t>
  </si>
  <si>
    <t>Filtro{Identificador, Nombre}/Listar</t>
  </si>
  <si>
    <t>Cualquier tipo de carácter</t>
  </si>
  <si>
    <t>En caso de que no se registre una descripción se registrará en este atributo el valor del &lt;Nombre&gt;</t>
  </si>
  <si>
    <t>Atributo que representa un detalle adicional que se deba dar respecto a Estado Equipo, con el objetivo de que pueda ser comprendido más fácilmente.</t>
  </si>
  <si>
    <t>No es posible tener más de un Estado con el mismo nombre para el mismo tipo Estado</t>
  </si>
  <si>
    <t>Consultar Estado</t>
  </si>
  <si>
    <t>Permite realizar la consulta de los Estados que cumplen con un criterio de consulta determinado. Cuando no ingrese parámetros de consulta, lista todos los Estados existentes.</t>
  </si>
  <si>
    <t xml:space="preserve">datosEstadoEstado
</t>
  </si>
  <si>
    <t>Objeto que contiene los filtros de consulta que servirán para listar los Estado.</t>
  </si>
  <si>
    <t xml:space="preserve">Estado[]
</t>
  </si>
  <si>
    <t>Contendrá todos los Estados que cumplen los filtros de consulta recibidos como entrada.</t>
  </si>
  <si>
    <t>Estructura Padre</t>
  </si>
  <si>
    <t>Estado (calculado)</t>
  </si>
  <si>
    <t>Universidad Católica de Oriente</t>
  </si>
  <si>
    <t>Académico</t>
  </si>
  <si>
    <t>Facultad</t>
  </si>
  <si>
    <t>Departamento</t>
  </si>
  <si>
    <t>Ciencias Exactas y Naturales</t>
  </si>
  <si>
    <t>Matemáticas Especiales</t>
  </si>
  <si>
    <t>Teología y Humanística</t>
  </si>
  <si>
    <t>Antropología 1</t>
  </si>
  <si>
    <t>Calculo Integral 1</t>
  </si>
  <si>
    <t>Ingeniería</t>
  </si>
  <si>
    <t>Sistemas</t>
  </si>
  <si>
    <t>Diseno Orientado a Objetos</t>
  </si>
  <si>
    <t>Calculo Integral 2</t>
  </si>
  <si>
    <t>Antropología 2</t>
  </si>
  <si>
    <t>Antropología 3</t>
  </si>
  <si>
    <t>Administrativo</t>
  </si>
  <si>
    <t>Operativo</t>
  </si>
  <si>
    <t>Algoritmos II 1</t>
  </si>
  <si>
    <t>Atributo que representa el identificador de un Tipo de Estado para las diferentes entes que hacen referencia a este.</t>
  </si>
  <si>
    <t>Atributo que representa el identificador de un Estado de un Tipo de Relación Institución, asegurando que sea único.</t>
  </si>
  <si>
    <t>Requerido{identificador,Primer Nombre, Primer Apellido, Numero Identificación}/Modificable{Primer Nombre, Segundo Nombre, Primer Apellido, Segundo Apellido, Numero Identificación,Correo electrónico, teléfono}</t>
  </si>
  <si>
    <t>Atributo que representa el nombre de una Organización.</t>
  </si>
  <si>
    <t xml:space="preserve">Organización </t>
  </si>
  <si>
    <t>Filtro (Contiene)/Listar</t>
  </si>
  <si>
    <t>Atributo que representa el Estado de una Estructura</t>
  </si>
  <si>
    <t>No es posible tener más de una Estructura con el mismo nombre</t>
  </si>
  <si>
    <t>Crear Nueva</t>
  </si>
  <si>
    <t>Permite realizar el registro de una nueva Estructura que cumple con los criterios de registro.</t>
  </si>
  <si>
    <t>datosEstructura</t>
  </si>
  <si>
    <t>Objeto que contiene los datos base que se necesitan
 para crear una Estructura.</t>
  </si>
  <si>
    <t>Los datos de la nueva Estructura deben cumplir con las reglas de tipo de dato, formato, longitud, obligatoriedad, rango y falta de lógica.</t>
  </si>
  <si>
    <t>No puede existir previamente otra Estructura con el mismo identificador.</t>
  </si>
  <si>
    <t>Se debe reportar un problema indicando que ya existe otra Organización que tiene el mismo identificador</t>
  </si>
  <si>
    <t>Se debe reportar un problema indicando que ya existe otra Estructura que tiene el mismo identificador</t>
  </si>
  <si>
    <t>No puede existir previamente otro Estructura con el mismo Nombre y la misma Estructura padre.</t>
  </si>
  <si>
    <t>Se debe reportar un problema indicando que ya existe otra Estructura con ese mismo nombre</t>
  </si>
  <si>
    <t>Cambiar Nombre</t>
  </si>
  <si>
    <t>Permite modificar la información de una Estructura.</t>
  </si>
  <si>
    <t>Objeto que contiene los datos modificables de la Estructuradeseada.</t>
  </si>
  <si>
    <t>Los datos de la Estructura que se desea modificar deben cumplir con las reglas de tipo de dato, formato, longitud, obligatoriedad, rango y falta de lógica.</t>
  </si>
  <si>
    <t>Se debe reportar un problema indicando que no estan correctamente ingresados los datos para la modificación</t>
  </si>
  <si>
    <t>Tiene que existir previamente una Estructura con el mismo identificador.</t>
  </si>
  <si>
    <t>Se debe reportar un problema indicando que no existe una Estructura asociada a dicho identificador</t>
  </si>
  <si>
    <t>No puede existir previamente otra Estructura con el mismo Nombre y la misma Estructura padre. A no ser de que el Nombre y la  Estructura padre existente  pertenezca a la Estructura enviada para modificar.</t>
  </si>
  <si>
    <t>Se debe reportar un problema indicando que existen dos Estructuras con el mismo nombre</t>
  </si>
  <si>
    <t>Permite eliminar una Estructura de forma definitiva</t>
  </si>
  <si>
    <t>Identificador de la Estructura que se desea eliminar del sistema.</t>
  </si>
  <si>
    <t>Los datos de la Estructura que se desea eliminar deben cumplir con las reglas de tipo de dato, formato, longitud, obligatoriedad, rango y falta de lógica.</t>
  </si>
  <si>
    <t>La Estructura que se va a eliminar no puede tener Estructura Hija, o Grupo.</t>
  </si>
  <si>
    <t>La Organización que se va a eliminar no puede tener Estructuras relacionadas.</t>
  </si>
  <si>
    <t>Se debe reportar un problema indicando que la Organización no puede ser eliminada</t>
  </si>
  <si>
    <t xml:space="preserve">Consultar </t>
  </si>
  <si>
    <t>Permite realizar la consulta de las Organizaciones que cumplen con un criterio de consulta determinado. Cuando no ingrese parámetros de consulta, lista todas las Estructuraexistentes.</t>
  </si>
  <si>
    <t>Objeto que contiene los filtros de consulta que servirán para listar las Estructura.</t>
  </si>
  <si>
    <t>Administrador Estructura[]</t>
  </si>
  <si>
    <t>Contendrá todas las Organizaciónes que cumplen los filtros de consulta recibidos como entrada.</t>
  </si>
  <si>
    <t>Cambiar estado</t>
  </si>
  <si>
    <t>Permite cambiar el Estado de una Estructura, ya sea activo o inactivo.</t>
  </si>
  <si>
    <t>identificadorEstructura</t>
  </si>
  <si>
    <t>Objeto que contiene los datos con los cuales se cambiará el estado de la Organización deseada.</t>
  </si>
  <si>
    <t>El dato de la Estructura que se desea cambiar de estado debe cumplir con las reglas de tipo de dato, formato, longitud, obligatoriedad, rango y falta de lógica.</t>
  </si>
  <si>
    <t>La nuevo estado de la Estructura tiene que ser diferente al estado actual de Estructura</t>
  </si>
  <si>
    <t>Se debe reportar un problema indicando que dicho estado ya esta referenciado por la estructura</t>
  </si>
  <si>
    <t>Permite obtener el estado real de una Estructura, haciendo las validaciones necesarias para saber que dependencias tiene su estado.</t>
  </si>
  <si>
    <t>Contendrá el estado real de la Estructura.</t>
  </si>
  <si>
    <t>Ivan.Jaramillo9803 AdmE</t>
  </si>
  <si>
    <t>Juan.Martinez1111 AdmE</t>
  </si>
  <si>
    <t>Wilder.Sánchez6789 AdmE</t>
  </si>
  <si>
    <t>Atributo que representa el identificador de una Estructura Administrador Estructura, asegurando que sea único.</t>
  </si>
  <si>
    <t>Atributo que contiene la estructura que cada Administrador Estructura se hace cargo</t>
  </si>
  <si>
    <t>Filtro{identificador,Nombre }/Listar</t>
  </si>
  <si>
    <t>Administrador de estructura</t>
  </si>
  <si>
    <t>Atributo contiene al Administrador Estructura</t>
  </si>
  <si>
    <t>No puede existir previamente otra Estructura Administrador Estructura con el Administrador Estructura para la misma Estructura. A no ser de que el Administrador Estructura para la misma Estructura existente  pertenezca a la Estructura Administrador Estructura enviada para modificar.</t>
  </si>
  <si>
    <t>AdministradorEstructura</t>
  </si>
  <si>
    <t>Asignar Estructura</t>
  </si>
  <si>
    <t xml:space="preserve">Permite asignar a un Administrador Estructura a la Estructura que va a moderar. 		</t>
  </si>
  <si>
    <t>datosEstructura Administrador Estructura</t>
  </si>
  <si>
    <t>Objeto que contiene los datos base que se necesitan para registrar un Estructura Administrador Estructura.</t>
  </si>
  <si>
    <t>No puede existir previamente otro Estructura Administrador Estructura con el mismo identificador.</t>
  </si>
  <si>
    <t>Se debe reportar un problema indicando que ya existe otro Administrador Organización que tiene el mismo identificador</t>
  </si>
  <si>
    <t>No puede existir previamente otra Estructura Administrador Estructura con el mismo Administrador Estructura para la misma Estructura.</t>
  </si>
  <si>
    <t>Se debe reportar un problema indicando que ya existe otra Estructura Administrador Estructura con el mismo Administrador para la misma Estructura</t>
  </si>
  <si>
    <t>Los datos de la nueva Estructura Administrador Estructura debe cumplir con las reglas de tipo de dato, formato, longitud, obligatoriedad, rango y falta de lógica.</t>
  </si>
  <si>
    <t>Permite realizar la consulta de las Estructura Administrador Estructura que cumplen con un criterio de consulta determinado. Cuando no ingrese parámetros de consulta, lista todas las Estructura Administrador Estructura existentes.</t>
  </si>
  <si>
    <t xml:space="preserve">datosEstructura AdministradorEstructura
</t>
  </si>
  <si>
    <t>Objeto que contiene los filtros de consulta que servirán para listar los Estructura Administrador Estructura.</t>
  </si>
  <si>
    <t xml:space="preserve">Estructura Administrador Estructura[]
</t>
  </si>
  <si>
    <t>Contendrá todas las Estructura Administrador Estructura que cumplen los filtros de consulta recibidos como entrada.</t>
  </si>
  <si>
    <t xml:space="preserve">Eliminar 
</t>
  </si>
  <si>
    <t>Permite eliminar una Estructura Administrador Estructura de forma definitiva</t>
  </si>
  <si>
    <t>identificadorEstructuraAdministradorEstructura</t>
  </si>
  <si>
    <t>Identificador del  Estructura Administrador Estructura que se desea eliminar del sistema.</t>
  </si>
  <si>
    <t>Los datos del Estructura Administrador Estructura que se desea eliminar deben cumplir con las reglas de tipo de dato, formato, longitud, obligatoriedad, rango y falta de lógica.</t>
  </si>
  <si>
    <t>Tiene que existir previamente un Estructura Administrador Estructura con el mismo identificador.</t>
  </si>
  <si>
    <t>Se debe reportar un problema indicando que no existe ningún Estructura Administrador Estructura asociado al identificador recibido.</t>
  </si>
  <si>
    <t>La Estructura Administrador Estructura que se va a eliminar no puede estar siendo utilizado (relacionado) por un objeto de dominio diferente a Estructura Administrador Estructura.</t>
  </si>
  <si>
    <t>Se debe reportar un problema indicando que la Estructura Administrador Estructura que se va a eliminar está relacionada por un objeto de dominio diferente a Estructura Administrador Estructura.</t>
  </si>
  <si>
    <t>Permite obtener el estado real de una Estructura Administrador Estructura, haciendo las validaciones necesarias para saber que dependencias tiene su estado.</t>
  </si>
  <si>
    <t>Contendrá el estado real de la Estructura Administrador Estructura.</t>
  </si>
  <si>
    <t>Nombre Evento</t>
  </si>
  <si>
    <t>Organizador</t>
  </si>
  <si>
    <t>Lugar</t>
  </si>
  <si>
    <t>Dia del cura</t>
  </si>
  <si>
    <t>Celebración</t>
  </si>
  <si>
    <t>*Texto*</t>
  </si>
  <si>
    <t>Bloque M 404</t>
  </si>
  <si>
    <t>Innovacion</t>
  </si>
  <si>
    <t>Reunión</t>
  </si>
  <si>
    <t>Parque Rionegro</t>
  </si>
  <si>
    <t>Feria matematica</t>
  </si>
  <si>
    <t>Feria</t>
  </si>
  <si>
    <t>ZOOM</t>
  </si>
  <si>
    <t>Charla con el rector</t>
  </si>
  <si>
    <t>Evento Social</t>
  </si>
  <si>
    <t>MEET</t>
  </si>
  <si>
    <t>Cualquier caracter</t>
  </si>
  <si>
    <t>Quitar espacios en blanco al inicio y al final.</t>
  </si>
  <si>
    <t>Atributo que contiene el nombre del evento al cual se esta haciendo referencia</t>
  </si>
  <si>
    <t>Requerido/Modificable</t>
  </si>
  <si>
    <t>Atributo que contiene todo la información perteneciente al Organizador de dicho evento</t>
  </si>
  <si>
    <t>Requerido{identificador, Nombre}</t>
  </si>
  <si>
    <t>Filtro{Identificador,Nombre}/Listar</t>
  </si>
  <si>
    <t>Tipo evento</t>
  </si>
  <si>
    <t xml:space="preserve">Atributo encargado de referenciar el tipo de evento al que va enfocado un evento en especifico </t>
  </si>
  <si>
    <t>Requerido{Nombre}</t>
  </si>
  <si>
    <t xml:space="preserve">Atributo que contiene la descripción del evento, su tipo descrito más explicitamente </t>
  </si>
  <si>
    <t>Atributo encargado de almacenar la fecha en la cual se realizará el evento</t>
  </si>
  <si>
    <t xml:space="preserve">Atributo que contiene el grupo/estructura/organización al cual pertenece un evento en especifico </t>
  </si>
  <si>
    <t>Requerido{Identifiador, Nombre}</t>
  </si>
  <si>
    <t>Filtro{Identificador,Nombre,Estructura}/Listar</t>
  </si>
  <si>
    <t>Atributo que contiene el lugar donde se va a realizar el evento</t>
  </si>
  <si>
    <t xml:space="preserve">Atributo que contiene el estado de un evento por defecto, a la hora de crearse es activo </t>
  </si>
  <si>
    <t>Filtro {Identificador,Nombre}/Listar</t>
  </si>
  <si>
    <t>No puede existir previamente otro Evento con el mismo Nombre y la misma Fecha. A no ser de que el Nombre y Fecha existente  pertenezca al Evento enviado para modificar.</t>
  </si>
  <si>
    <t xml:space="preserve">Crear </t>
  </si>
  <si>
    <t xml:space="preserve">Permite realizar el registro de un Evento que cumple con los criterios de registro. 		</t>
  </si>
  <si>
    <t>datosEvento</t>
  </si>
  <si>
    <t>Objeto que contiene los datos base que se necesitan
 para crear un Evento.</t>
  </si>
  <si>
    <t>No puede existir previamente otro Evento con el mismo identificador.</t>
  </si>
  <si>
    <t>Se debe reportar un problema indicando que ya existe otro Evento que tiene el mismo identificador</t>
  </si>
  <si>
    <t>No puede existir previamente otro Evento con el mismo Nombre y la misma Fecha.</t>
  </si>
  <si>
    <t>Se debe reportar un problema indicando que ya existe otro Evento asociado a ese Nombre y Fecha</t>
  </si>
  <si>
    <t>Los datos del nuevo Evento deben cumplir con las reglas de tipo de dato, formato, longitud, obligatoriedad, rango y falta de lógica.</t>
  </si>
  <si>
    <t>Editar</t>
  </si>
  <si>
    <t>Permite editar cierta información de un Evento</t>
  </si>
  <si>
    <t>Objeto que contiene los datos modificables del Evento deseado.</t>
  </si>
  <si>
    <t>Tiene que existir previamente un Evento con el mismo identificador.</t>
  </si>
  <si>
    <t>Se debe reportar al sistema que se encontraron dos Eventos que tienen el mismo Nombre y Fecha</t>
  </si>
  <si>
    <t>Los datos del Evento que se desea modificar deben cumplir con las reglas de tipo de dato, formato, longitud, obligatoriedad, rango y falta de lógica.</t>
  </si>
  <si>
    <t>Permite cambiar el Estado de un Evento existente.</t>
  </si>
  <si>
    <t xml:space="preserve">datosEvento
</t>
  </si>
  <si>
    <t>Objeto que contiene los datos con los cuales se cambiará el estado del Evento deseado.</t>
  </si>
  <si>
    <t>El dato del Evento que se desea cambiar de estado debe cumplir con las reglas de tipo de dato, formato, longitud, obligatoriedad, rango y falta de lógica.</t>
  </si>
  <si>
    <t>Se debe reportar un problema indicando que no existe un Evento asociado al identificador recibido.</t>
  </si>
  <si>
    <t>El nuevo estado de Evento tiene que ser diferente al estado actual del Evento.</t>
  </si>
  <si>
    <t>Se debe reportar un problema indicando que el estado que se intentaba asignar al Evento ya lo tenía asignado.</t>
  </si>
  <si>
    <t>Permite realizar la consulta de los Eventos que cumplen con un criterio de consulta determinado. Cuando no ingrese parámetros de consulta, lista todos los Eventos existentes.</t>
  </si>
  <si>
    <t>Objeto que contiene los filtros de consulta que servirán para listar los Eventos.</t>
  </si>
  <si>
    <t xml:space="preserve">Evento[]
</t>
  </si>
  <si>
    <t>Contendrá todos los Eventos que cumplen los filtros de consulta recibidos como entrada.</t>
  </si>
  <si>
    <t>Permite eliminar un Evento de forma definitiva</t>
  </si>
  <si>
    <t>identificadorEvento</t>
  </si>
  <si>
    <t>Identificador del  Evento que se desea eliminar del sistema.</t>
  </si>
  <si>
    <t>Los datos del Evento que se desea eliminar deben cumplir con las reglas de tipo de dato, formato, longitud, obligatoriedad, rango y falta de lógica.</t>
  </si>
  <si>
    <t>Se debe reportar un problema indicando que no existe ningún Evento asociado al identificador recibido.</t>
  </si>
  <si>
    <t>El Evento que se va a eliminar no puede estar siendo utilizado (relacionado) por un objeto de dominio diferente a Evento.</t>
  </si>
  <si>
    <t>Se debe reportar un problema indicando que el Evento se encuentra relacionado con otro objetos.</t>
  </si>
  <si>
    <t>Permite obtener el estado real de un Evento, haciendo las validaciones necesarias para saber que dependencias tiene su estado.</t>
  </si>
  <si>
    <t>Contendrá el estado real del Evento.</t>
  </si>
  <si>
    <t>2023-1 Grupo1</t>
  </si>
  <si>
    <t>2023-1 Grupo3</t>
  </si>
  <si>
    <t>2022-2 Grupo1</t>
  </si>
  <si>
    <t>2023-1 Grupo2</t>
  </si>
  <si>
    <t>Ingeniería-Sistemas</t>
  </si>
  <si>
    <t>Ingeniería de Sistemas</t>
  </si>
  <si>
    <t>Atributo que representa el identificador de un Grupo, asegurando que sea único.</t>
  </si>
  <si>
    <t xml:space="preserve">Atributo que contiene la estructura a la cual esta asociada un grupo, por ejemplo puede ser una que se llame DOO, esta nos trae toda la informacion de este curso </t>
  </si>
  <si>
    <t>Requerido{Identificador, Nombre}</t>
  </si>
  <si>
    <t>Atributo que contiene el nombre de cada grupo.</t>
  </si>
  <si>
    <t>Atributo que contiene el estado de cada Grupo, este puede ser activo o inactivo, a su vez este también depende de que tanto la estrucutra como la organización a la que pertenece esten activas.</t>
  </si>
  <si>
    <t>No puede existir previamente otro Grupo con el mismo Nombre dentro de una Estructura. A no ser de que el Nombre dentro de una Estructura. existente  pertenezca al Grupo enviado para modificar.</t>
  </si>
  <si>
    <t>Crear Grupo</t>
  </si>
  <si>
    <t xml:space="preserve">Permite realizar el registro de un Grupo que cumple con los criterios de registro. 		</t>
  </si>
  <si>
    <t>datosGrupo</t>
  </si>
  <si>
    <t>Objeto que contiene los datos base que se necesitan
 para registrar un Grupo.</t>
  </si>
  <si>
    <t>No puede existir previamente otro Grupo con el mismo identificador.</t>
  </si>
  <si>
    <t>Se debe reportar un problema indicando que ya existe otro Grupo que tiene el mismo identificador</t>
  </si>
  <si>
    <t xml:space="preserve">No puede existir previamente otro Grupo con el mismo Nombre dentro de una Estructura. </t>
  </si>
  <si>
    <t>Se debe reportar un problema indicando que ya existe otro Grupo asociado a ese Nombre y Fecha</t>
  </si>
  <si>
    <t>Los datos del nuevo Grupo debe cumplir con las reglas de tipo de dato, formato, longitud, obligatoriedad, rango y falta de lógica.</t>
  </si>
  <si>
    <t>Editar información Grupo</t>
  </si>
  <si>
    <t>Permite modificar la información de un Grupo</t>
  </si>
  <si>
    <t>Objeto que contiene los datos modificables del Grupo deseado.</t>
  </si>
  <si>
    <t>Tiene que existir previamente un Grupo con el mismo identificador.</t>
  </si>
  <si>
    <t>Se debe reportar al sistema que se encontraron dos Grupos que se llaman igual en la misma Estructura</t>
  </si>
  <si>
    <t>Los datos del Grupo que se desea modificar deben cumplir con las reglas de tipo de dato, formato, longitud, obligatoriedad, rango y falta de lógica.</t>
  </si>
  <si>
    <t>Cambiar estado Grupo</t>
  </si>
  <si>
    <t>Permite cambiar el Estado de un Grupo existente.</t>
  </si>
  <si>
    <t xml:space="preserve">datosGrupo
</t>
  </si>
  <si>
    <t>Objeto que contiene los datos con los cuales se cambiará el estado del Grupo deseado.</t>
  </si>
  <si>
    <t>El dato del Grupo que se desea cambiar de estado debe cumplir con las reglas de tipo de dato, formato, longitud, obligatoriedad, rango y falta de lógica.</t>
  </si>
  <si>
    <t>Se debe reportar un problema indicando que no existe un Grupo asociado al identificador recibido.</t>
  </si>
  <si>
    <t>El nuevo estado de Grupo tiene que ser diferente al estado actual de Grupo.</t>
  </si>
  <si>
    <t>Se debe reportar un problema indicando que el estado que se intentaba asignar al Grupo ya lo tenía asignado.</t>
  </si>
  <si>
    <t>Buscar Grupo</t>
  </si>
  <si>
    <t>Permite realizar la consulta de los Grupo que cumplen con un criterio de consulta determinado. Cuando no ingrese parámetros de consulta, lista todos los Grupo existentes.</t>
  </si>
  <si>
    <t xml:space="preserve">datosGrupo
</t>
  </si>
  <si>
    <t>Objeto que contiene los filtros de consulta que servirán para listar los Grupos.</t>
  </si>
  <si>
    <t xml:space="preserve">Grupo[]
</t>
  </si>
  <si>
    <t>Contendrá todos los Grupos que cumplen los filtros de consulta recibidos como entrada.</t>
  </si>
  <si>
    <t xml:space="preserve">Eliminar un Grupo
</t>
  </si>
  <si>
    <t>Permite eliminar un Grupo de forma definitiva</t>
  </si>
  <si>
    <t>identificadorGrupo</t>
  </si>
  <si>
    <t>Identificador del  Grupo que se desea eliminar del sistema.</t>
  </si>
  <si>
    <t>Los datos del Grupo que se desea eliminar deben cumplir con las reglas de tipo de dato, formato, longitud, obligatoriedad, rango y falta de lógica.</t>
  </si>
  <si>
    <t>Se debe reportar un problema indicando que no existe ningún Grupo asociado al identificador recibido.</t>
  </si>
  <si>
    <t>El Grupo que se va a eliminar no puede tener relacionado, Grupo Participante, Chat, Agenda, Publicación.</t>
  </si>
  <si>
    <t>Se debe reportar un problema indicando que el Grupo tiene alguna relación con algún objeto.</t>
  </si>
  <si>
    <t>Permite obtener el estado real de un Grupo, haciendo las validaciones necesarias para saber que dependencias tiene su estado.</t>
  </si>
  <si>
    <t>Contendrá el estado real del Grupo.</t>
  </si>
  <si>
    <t>Fecha Ingreso</t>
  </si>
  <si>
    <t>C Matemáticas Especiales 2023-1 Grupo1</t>
  </si>
  <si>
    <t>C Diseno Orientado a Objetos 2023-1 Grupo1</t>
  </si>
  <si>
    <t>Atributo que representa el identificador de un Historial Chat Grupo asegurando que sea único.</t>
  </si>
  <si>
    <t>Atributo que contiene el Chat el cual está el Historial</t>
  </si>
  <si>
    <t>ParticipanteGrupo</t>
  </si>
  <si>
    <t>Atributo que contiene el Participante que participará en el Historial</t>
  </si>
  <si>
    <t>Fecha y Hora</t>
  </si>
  <si>
    <t xml:space="preserve">Atributo que contiene la fecha en la que participante ha entrado al chat </t>
  </si>
  <si>
    <t>No es posible tener más de un Historial Chat Grupo con el mismo identificador</t>
  </si>
  <si>
    <t>Generar</t>
  </si>
  <si>
    <t>Permite realizar el registro de un Historial Chat Grupo que cumple con los criterios de registro.</t>
  </si>
  <si>
    <t>datosHistorialChatGrupo</t>
  </si>
  <si>
    <t>Objeto que contiene los datos base que se necesitan para registrar un Administrador Estructura.</t>
  </si>
  <si>
    <t>No puede existir previamente otro Historial Chat Grupo con el mismo identificador.</t>
  </si>
  <si>
    <t>Los datos del nuevo Historial Chat Grupo deben cumplir con las reglas de tipo de dato, formato, longitud, obligatoriedad, rango y falta de lógica.</t>
  </si>
  <si>
    <t>No puede existir previamente otro Historial Chat Grupo con el mismo Participante en la misma Fecha.</t>
  </si>
  <si>
    <t>Se debe reportar un problema indicando que existe previamente un Historial Chat Grupo con la misma Fecha.</t>
  </si>
  <si>
    <t>Permite consultar todos los chats buscando la información relacionada con el Historial Chat Grupo, cuando no ingrese parámetros de consulta, lista todos los Historial Chat Grupo mas recientes.</t>
  </si>
  <si>
    <t>datosFiltroHistorialChatGrupo</t>
  </si>
  <si>
    <t>Objeto que contiene los filtros de consulta que servirán para listar los Historiales Chat Grupo.</t>
  </si>
  <si>
    <t>Historial Chat Grupo[]</t>
  </si>
  <si>
    <t>Contendrá todos los Historial Chat Grupo que cumplen los filtros de consulta recibidos como entrada.</t>
  </si>
  <si>
    <t>Contendrá el estado real del Historial Chat Grupo.</t>
  </si>
  <si>
    <t>Eliminar</t>
  </si>
  <si>
    <t>Permite eliminar un Historial Chat Grupo de forma definitiva</t>
  </si>
  <si>
    <t>identificadorHistorialChatGrupo</t>
  </si>
  <si>
    <t>Identificador del Historial Chat Grupo que se desea eliminar del sistema.</t>
  </si>
  <si>
    <t>Los datos del Historial Chat Grupo que se desea eliminar deben cumplir con las reglas de tipo de dato, formato, longitud, obligatoriedad, rango y falta de lógica.</t>
  </si>
  <si>
    <t>Tiene que existir previamente un Historial Chat Grupo con el mismo identificador.</t>
  </si>
  <si>
    <t>El Historial Chat Grupo que se va a eliminar no puede tener relación con otro objeto.</t>
  </si>
  <si>
    <t>Estado Historial de Lectura</t>
  </si>
  <si>
    <t>Atributo que representa el identificador de un Historial Lectura, asegurando que sea único.</t>
  </si>
  <si>
    <t>No Requerido</t>
  </si>
  <si>
    <t xml:space="preserve">Atributo que contiene el grupo donde se encuentra el mensaje </t>
  </si>
  <si>
    <t>Atributo que contiene el Participante que ve el Mensaje</t>
  </si>
  <si>
    <t xml:space="preserve">Atributo que contiene el  mensaje al cual se le va a hacer lectura </t>
  </si>
  <si>
    <t>Atributo que contiene el estado del historial de lectura</t>
  </si>
  <si>
    <t>Atributo que contiene la ultima conexion que se hace en un mensaje o una publicacion</t>
  </si>
  <si>
    <t>No puede existir previamente otro Historial Lectura con el mismo Participante en la misma Fecha.</t>
  </si>
  <si>
    <t xml:space="preserve">Permite realizar el registro de un Historial Lectura que cumple con los criterios de registro. 		</t>
  </si>
  <si>
    <t>datosHistorialLectura</t>
  </si>
  <si>
    <t>Objeto que contiene los datos base que se necesitan
 para generar un Historial de Lectura.</t>
  </si>
  <si>
    <t>No puede existir previamente otro Historial de Lectura con el mismo identificador.</t>
  </si>
  <si>
    <t>Generar otro identificador y reintentar el registro, hasta que se garantice que cumpla la politica 1</t>
  </si>
  <si>
    <t>Se debe reportar un problema indicando que ya existe otro Historial Lectura con el mismo Participante en la misma Fecha</t>
  </si>
  <si>
    <t>Los datos del nuevo Historial Lectura debe cumplir con las reglas de tipo de dato, formato, longitud, obligatoriedad, rango y falta de lógica.</t>
  </si>
  <si>
    <t>Leer Mensaje</t>
  </si>
  <si>
    <t>Permite dar por leído a un Mensaje.</t>
  </si>
  <si>
    <t xml:space="preserve">IdentificadorHistorialLectura
</t>
  </si>
  <si>
    <t>Objeto que contiene los filtros de consulta que servirán para listar los Historial Lectura.</t>
  </si>
  <si>
    <t>Permite obtener el estado real de un Historial Lectura, haciendo las validaciones necesarias para saber que dependencias tiene su estado.</t>
  </si>
  <si>
    <t>Contendrá el estado real del Historial Lectura.</t>
  </si>
  <si>
    <t>Mostrar Información Mensaje</t>
  </si>
  <si>
    <t>Permite realizar la consulta de los Historial Lectura que cumplen con un criterio de consulta determinado. Cuando no ingrese parámetros de consulta, lista todos los Historial Lectura existentes.</t>
  </si>
  <si>
    <t xml:space="preserve">datosHistorialLectura
</t>
  </si>
  <si>
    <t xml:space="preserve">HistorialLectura[]
</t>
  </si>
  <si>
    <t>Contendrá todos los Historial Lectura que cumplen los filtros de consulta recibidos como entrada.</t>
  </si>
  <si>
    <t>Hola</t>
  </si>
  <si>
    <t>Profe una pregunta</t>
  </si>
  <si>
    <t>Donde envio la asistencia</t>
  </si>
  <si>
    <t>Grndisímo hijo de puta OJALÁ SE LE MUERA LA MAMÁ</t>
  </si>
  <si>
    <t>Clave Netflix: 123laColmenaExpress</t>
  </si>
  <si>
    <t>Atributo que representa el identificador de un Mensaje, asegurando que sea único.</t>
  </si>
  <si>
    <t>Cualquier tipo de caracter</t>
  </si>
  <si>
    <t xml:space="preserve">Atributo que tiene el contenido de cada mensaje que puede enviar un participante </t>
  </si>
  <si>
    <t xml:space="preserve">Atributo que contiene la fecha exacta en que se envia cada mensaje </t>
  </si>
  <si>
    <t>Filtro(Igual)/Listar</t>
  </si>
  <si>
    <t>Atributo que contiene el Participante que envía el Mensaje</t>
  </si>
  <si>
    <t>Filtro {Participante{identificador,Primer Nombre}}/Listar</t>
  </si>
  <si>
    <t>Atributo que contiene el Chat a que pertenece el Mensaje</t>
  </si>
  <si>
    <t>Filtro{Mensaje{Nombre}}/Listar</t>
  </si>
  <si>
    <t>Atributo que contiene el estado de un mensaje</t>
  </si>
  <si>
    <t>No puede existir previamente otro Mensaje con el mismo Autor y con la misma Fecha.</t>
  </si>
  <si>
    <t>Enviar</t>
  </si>
  <si>
    <t xml:space="preserve">Permite realizar el registro de un Mensaje que cumple con los criterios de registro. 		</t>
  </si>
  <si>
    <t>datosMensaje</t>
  </si>
  <si>
    <t>Objeto que contiene los datos base que se necesitan
 para enviar un mensaje.</t>
  </si>
  <si>
    <t>No puede existir previamente otro Mensaje con el mismo identificador.</t>
  </si>
  <si>
    <t>Se debe reportar un problema indicando que ya existe otro Mensaje que tiene el mismo identificador</t>
  </si>
  <si>
    <t xml:space="preserve">Se debe reportar un problema indicando que ya existe otro Mensaje asociado a ese Autor en la misma Fecha
</t>
  </si>
  <si>
    <t>Los datos del nuevo Mensaje debe cumplir con las reglas de tipo de dato, formato, longitud, obligatoriedad, rango y falta de lógica.</t>
  </si>
  <si>
    <t>Permite cambiar el Estado de un Mensaje existente.</t>
  </si>
  <si>
    <t xml:space="preserve">datosFiltroMensaje
</t>
  </si>
  <si>
    <t>Objeto que contiene los datos con los cuales se cambiará el estado del Mensaje deseado.</t>
  </si>
  <si>
    <t>El dato del Mensaje que se desea cambiar de estado debe cumplir con las reglas de tipo de dato, formato, longitud, obligatoriedad, rango y falta de lógica.</t>
  </si>
  <si>
    <t>Tiene que existir previamente un Mensaje con el mismo identificador.</t>
  </si>
  <si>
    <t>Se debe reportar un problema indicando que no existe un Mensaje asociado al identificador recibido.</t>
  </si>
  <si>
    <t>El nuevo estado de Mensaje tiene que ser diferente al estado actual del Mensaje.</t>
  </si>
  <si>
    <t>Se debe reportar un problema indicando que el estado que se intentaba asignar al Mensaje ya lo tenía asignado.</t>
  </si>
  <si>
    <t>Cargar</t>
  </si>
  <si>
    <t>Permite realizar la consulta de los Mensajes que cumplen con un criterio de consulta determinado. Cuando no ingrese parámetros de consulta, lista todos los Mensaje existentes.</t>
  </si>
  <si>
    <t xml:space="preserve">datosMensaje
</t>
  </si>
  <si>
    <t>Objeto que contiene los filtros de consulta que servirán para listar los Mensajes.</t>
  </si>
  <si>
    <t xml:space="preserve">Mensaje[]
</t>
  </si>
  <si>
    <t>Contendrá todos los Mensajes que cumplen los filtros de consulta recibidos como entrada.</t>
  </si>
  <si>
    <t>Permite eliminar un Mensaje de forma definitiva</t>
  </si>
  <si>
    <t>identificadorMensaje</t>
  </si>
  <si>
    <t>Identificador del  Mensaje que se desea eliminar del sistema.</t>
  </si>
  <si>
    <t>Los datos del Mensaje que se desea eliminar deben cumplir con las reglas de tipo de dato, formato, longitud, obligatoriedad, rango y falta de lógica.</t>
  </si>
  <si>
    <t>Se debe reportar un problema indicando que no existe ningún Mensaje asociado al identificador recibido.</t>
  </si>
  <si>
    <t>El Mensaje que se va a eliminar no puede tener un reporte pendiente por resolver.</t>
  </si>
  <si>
    <t>Se debe reportar un problema indicando que el Mensaje sigue asociado a algún reporte.</t>
  </si>
  <si>
    <t> El Identificador del Participante que quiere eliminar el mensaje tiene que ser el mismo identificador que el Autor Mensaje</t>
  </si>
  <si>
    <t>Se debe reportar un problema indicando que el Mensaje se quiere eliminar por alguien que no es el Autor del Mensaje</t>
  </si>
  <si>
    <t>Permite obtener el estado real de un Mensaje, haciendo las validaciones necesarias para saber que dependencias tiene su estado.</t>
  </si>
  <si>
    <t>Contendrá el estado real del Mensaje.</t>
  </si>
  <si>
    <t>Tipo</t>
  </si>
  <si>
    <t>Es una universidad católica colombiana ubicada en Rionegro y perteneciente a la diócesis de Sonsón-Rionegro</t>
  </si>
  <si>
    <t>Atributo que representa un detalle adicional que se deba dar respecto a una Organización, con el objetivo de que pueda ser comprendido más fácilmente su función.</t>
  </si>
  <si>
    <t>Atributo que define el enfoque que tendra alguna organización en especifico</t>
  </si>
  <si>
    <t xml:space="preserve">Atributo que contiene el estado de la organizacion puede ser activa o inactiva, eso lo determina el administrador </t>
  </si>
  <si>
    <t>No es posible tener más de una Organización con el mismo nombre</t>
  </si>
  <si>
    <t>Crear nueva</t>
  </si>
  <si>
    <t xml:space="preserve">Permite realizar la creación de una Organización que cumple con los criterios de registro. 		</t>
  </si>
  <si>
    <t>datosOrganización</t>
  </si>
  <si>
    <t>Objeto que contiene los datos base que se necesitan
 para crear una Organización.</t>
  </si>
  <si>
    <t>Los datos de la nueva Organización deben cumplir con las reglas de tipo de dato, formato, longitud, obligatoriedad, rango y falta de lógica.</t>
  </si>
  <si>
    <t>No puede existir previamente otra Organización con el mismo identificador.</t>
  </si>
  <si>
    <t>No puede existir previamente otra Organización con el mismo Nombre.</t>
  </si>
  <si>
    <t>Se debe reportar un problema indicando que ya existe otra Organización con ese mismo nombre</t>
  </si>
  <si>
    <t>Cambiar nombre</t>
  </si>
  <si>
    <t>Permite modificar el nombre de una Organización.</t>
  </si>
  <si>
    <t>Objeto que contiene el nuevo nombre de la Organizacion deseada.</t>
  </si>
  <si>
    <t>Los datos de la Organización que se desea modificar deben cumplir con las reglas de tipo de dato, formato, longitud, obligatoriedad, rango y falta de lógica.</t>
  </si>
  <si>
    <t>Tiene que existir previamente una Organización con el mismo identificador.</t>
  </si>
  <si>
    <t>Se debe reportar un problema indicando que no existe una Organización asociada a dicho identificador</t>
  </si>
  <si>
    <t>No puede existir previamente otra Organización con el mismo Nombre. A no ser de que el Nombre existente  pertenezca a la Organización enviada para modificar.</t>
  </si>
  <si>
    <t>Se debe reportar un problema indicando que existen dos Organizaciones con el mismo nombre</t>
  </si>
  <si>
    <t>Eliminar Organización</t>
  </si>
  <si>
    <t>Permite eliminar una Organización de forma definitiva</t>
  </si>
  <si>
    <t>identificadorOrganización</t>
  </si>
  <si>
    <t>Identificador de la Organización que se desea eliminar del sistema.</t>
  </si>
  <si>
    <t>Los datos de la Organización que se desea eliminar deben cumplir con las reglas de tipo de dato, formato, longitud, obligatoriedad, rango y falta de lógica.</t>
  </si>
  <si>
    <t>Consultar Organización</t>
  </si>
  <si>
    <t>Permite realizar la consulta de las Organizaciones que cumplen con un criterio de consulta determinado. Cuando no ingrese parámetros de consulta, lista todas las Organizaciones existentes.</t>
  </si>
  <si>
    <t>Objeto que contiene los filtros de consulta que servirán para listar las Organizaciones.</t>
  </si>
  <si>
    <t>Cambiar estado Organización</t>
  </si>
  <si>
    <t>Permite cambiar el Estado de una Organización, ya sea activo o inactivo.</t>
  </si>
  <si>
    <t>El dato del Organización que se desea cambiar de estado debe cumplir con las reglas de tipo de dato, formato, longitud, obligatoriedad, rango y falta de lógica.</t>
  </si>
  <si>
    <t>Tiene que existir previamente un Organización con el mismo identificador.</t>
  </si>
  <si>
    <t>El nuevo estado de Organización tiene que ser diferente al estado actual de Organización</t>
  </si>
  <si>
    <t>Se debe reportar un problema indicando que dicho estado ya esta referenciado por la Organización</t>
  </si>
  <si>
    <t>Wilder.Sánchez6789 AdmO</t>
  </si>
  <si>
    <t>Elkin.Narvaéz2222 AdmO</t>
  </si>
  <si>
    <t>Atributo que representa el identificador de una Organización Administrador Organización, asegurando que sea único.</t>
  </si>
  <si>
    <t>Atributo que contiene la Organización en la que está relacionado a una Organización Administrador Organización</t>
  </si>
  <si>
    <t>Atributo que tiene el Administrador Organización que participa en una Organización Administrador Organización</t>
  </si>
  <si>
    <t>Filtro{identificador,informacion Personal{Primer Nombre, Identificación}}/Listar</t>
  </si>
  <si>
    <t>No puede existir previamente otra Organización Administrador Organización con el Administrador Organización para la misma Organización. A no ser de que el Administrador Organización para la misma Organización existente  pertenezca a la Organización Administrador Organización enviada para modificar.</t>
  </si>
  <si>
    <t>Asignar Organización</t>
  </si>
  <si>
    <t xml:space="preserve">Permite asignar a un Administrador Organizacion a la Organizacion que va a moderar. 					
			</t>
  </si>
  <si>
    <t>datosOrganizaciónAdministradorOrganización</t>
  </si>
  <si>
    <t>Organizacion Administrador Organizacion</t>
  </si>
  <si>
    <t>Objeto que contiene los datos base que se necesitan para registrar un Organización Administrador Organización.</t>
  </si>
  <si>
    <t>No puede existir previamente otra Organización Administrador Organización con el Administrador Organización para la misma Organización.</t>
  </si>
  <si>
    <t>Se debe reportar un problema indicando que ya existe otra Organización Administrador Organización para la misma Organización</t>
  </si>
  <si>
    <t>Los datos de la nueva Organización Administrador Organización debe cumplir con las reglas de tipo de dato, formato, longitud, obligatoriedad, rango y falta de lógica.</t>
  </si>
  <si>
    <t>Permite realizar la consulta de las Organización Administrador Organización que cumplen con un criterio de consulta determinado. Cuando no ingrese parámetros de consulta, lista todas las Organización Administrador Organización existentes.</t>
  </si>
  <si>
    <t>Objeto que contiene los filtros de consulta que servirán para listar los Organización Administrador Organización.</t>
  </si>
  <si>
    <t>Organización Administrador Organización[]</t>
  </si>
  <si>
    <t>Contendrá todas las Organizaciones Administrador Organización que cumplen los filtros de consulta recibidos como entrada.</t>
  </si>
  <si>
    <t>Permite eliminar una Organización Administrador Organización de forma definitiva</t>
  </si>
  <si>
    <t>identificadorOrganizaciónAdministradorOrganización</t>
  </si>
  <si>
    <t>Identificador de la Organización Administrador Organización que se desea eliminar del sistema.</t>
  </si>
  <si>
    <t>Los datos de la Organización Administrador Organización que se desea eliminar deben cumplir con las reglas de tipo de dato, formato, longitud, obligatoriedad, rango y falta de lógica.</t>
  </si>
  <si>
    <t>Tiene que existir previamente una Organización Administrador Organización con el mismo identificador.</t>
  </si>
  <si>
    <t>Se debe reportar un problema indicando que no existe ningún Organización Administrador Organización asociado al identificador recibido.</t>
  </si>
  <si>
    <t>La Organización Administrador Organización que se va a eliminar no puede estar siendo utilizado (relacionado) por un objeto de dominio diferente a Organización Administrador Organización.</t>
  </si>
  <si>
    <t>Se debe reportar un problema indicando que la Organización Administrador Organización  que se va a eliminar está relacionada por un objeto de dominio diferente a Organización Administrador Organización.</t>
  </si>
  <si>
    <t>Permite obtener el estado real de una Organizacion Administrador Organizacion, haciendo las validaciones necesarias para saber que dependencias tiene su estado.</t>
  </si>
  <si>
    <t>Contendrá el estado real de la Organizacion Administrador Organizacion.</t>
  </si>
  <si>
    <t>Puede Publicar</t>
  </si>
  <si>
    <t>Atributo que contiene la informacion del Grupo en el cual esta el participante</t>
  </si>
  <si>
    <t>Atributo que contiene la informacion personal del participante que se encuentra en el grupo</t>
  </si>
  <si>
    <t>Filtro{Indentificador, Primer Nombre, Primer Apellido,Indentificación}/Listar</t>
  </si>
  <si>
    <t>No es posible tener más de un Participante Grupo con el mismo identificador</t>
  </si>
  <si>
    <t>Asignar Grupo</t>
  </si>
  <si>
    <t xml:space="preserve">Permite realizar el registro de un Participante Grupo que cumple con los criterios de registro. 		</t>
  </si>
  <si>
    <t>datosGrupoParticipante</t>
  </si>
  <si>
    <t>Objeto que contiene los datos base que se necesitan
 para registrar un Participante Grupo.</t>
  </si>
  <si>
    <t>No puede existir previamente otro Participante Grupo con el mismo Participante dentro de un Grupo.</t>
  </si>
  <si>
    <t xml:space="preserve">Se debe reportar un problema indicando que ya existe otro Participante en el mismo Participante Grupo
</t>
  </si>
  <si>
    <t>Los datos del nuevo Participante Grupo debe cumplir con las reglas de tipo de dato, formato, longitud, obligatoriedad, rango y falta de lógica.</t>
  </si>
  <si>
    <t>Permite realizar la consulta de los Grupos Participante que cumplen con un criterio de consulta determinado. Cuando no ingrese parámetros de consulta, lista todos los Grupos Participante existentes.</t>
  </si>
  <si>
    <t xml:space="preserve">datosFiltroGrupoParticipante
</t>
  </si>
  <si>
    <t>Objeto que contiene los filtros de consulta que servirán para listar los Grupos Participante.</t>
  </si>
  <si>
    <t xml:space="preserve">GrupoPartipante[]
</t>
  </si>
  <si>
    <t>Contendrá todos los Grupos Participante que cumplen los filtros de consulta recibidos como entrada.</t>
  </si>
  <si>
    <t>Permite eliminar un Participante Grupo de forma definitiva</t>
  </si>
  <si>
    <t>identificadorGrupoParticipante</t>
  </si>
  <si>
    <t>Identificador del  Participante Grupo que se desea eliminar del sistema.</t>
  </si>
  <si>
    <t>Los datos del Participante Grupo que se desea eliminar deben cumplir con las reglas de tipo de dato, formato, longitud, obligatoriedad, rango y falta de lógica.</t>
  </si>
  <si>
    <t>Tiene que existir previamente un Participante Grupo con el mismo identificador.</t>
  </si>
  <si>
    <t>Se debe reportar un problema indicando que no existe ningún Participante Grupo asociado al identificador recibido.</t>
  </si>
  <si>
    <t>El Participante Grupo que se va a eliminar no puede estar siendo utilizado (relacionado) por un objeto de dominio diferente a Participante Grupo.</t>
  </si>
  <si>
    <t>Se debe reportar un problema indicando que el Participante Grupo tiene alguna relación con algún objeto.</t>
  </si>
  <si>
    <t>Permite obtener el estado real de un Participante Grupo, haciendo las validaciones necesarias para saber que dependencias tiene su estado.</t>
  </si>
  <si>
    <t>Contendrá el estado real de un Participante Grupo.</t>
  </si>
  <si>
    <t>Atributo que representa el identificador de un Participante, asegurando que sea único.</t>
  </si>
  <si>
    <t>Filtrar (Igual)/ Listar</t>
  </si>
  <si>
    <t>Atributo que contiene la informacion personal de cada particpante</t>
  </si>
  <si>
    <t>Filtro{identificador,Primer Nombre, Primer Apellido, Numero Identificación}/Listar {}</t>
  </si>
  <si>
    <t>Atributo que muestra el estado que puede tener un participante</t>
  </si>
  <si>
    <t>Requerido/ Modificable</t>
  </si>
  <si>
    <t>Filtrar (Contiene) / Listar</t>
  </si>
  <si>
    <t>No es posible tener más de un Participante con la misma Información Personal</t>
  </si>
  <si>
    <t>Informacion Personal</t>
  </si>
  <si>
    <t xml:space="preserve">Registrar </t>
  </si>
  <si>
    <t xml:space="preserve">Permite realizar el registro de un Participante que cumple con los criterios de registro. 		</t>
  </si>
  <si>
    <t>datosParticipante</t>
  </si>
  <si>
    <t>Objeto que contiene los datos base que se necesitan
 para registrar un Participante.</t>
  </si>
  <si>
    <t>No puede existir previamente otro Participante con el mismo identificador.</t>
  </si>
  <si>
    <t>Se debe reportar un problema indicando que ya existe otro Participante que tiene el mismo identificador</t>
  </si>
  <si>
    <t>No puede existir previamente otro Participante con la misma Información Personal.</t>
  </si>
  <si>
    <t>Se debe reportar un problema indicando que ya existe otro Participante con esa misma información personal</t>
  </si>
  <si>
    <t>Los datos del nuevo Participante deben cumplir con las reglas de tipo de dato, formato, longitud, obligatoriedad, rango y falta de lógica.</t>
  </si>
  <si>
    <t>Permite cambiar el Estado de Participante existente, ya sea activo o inactivo.</t>
  </si>
  <si>
    <t>Objeto que contiene los datos con los cuales se cambiará el estado del Participante deseado.</t>
  </si>
  <si>
    <t>El dato del Participante que se desea cambiar de estado debe cumplir con las reglas de tipo de dato, formato, longitud, obligatoriedad, rango y falta de lógica.</t>
  </si>
  <si>
    <t>Tiene que existir previamente un Participante con el mismo identificador.</t>
  </si>
  <si>
    <t>Se debe reportar un problema indicando que no existe un Participante asociado al identificador recibido.</t>
  </si>
  <si>
    <t>El nuevo estado de Participante tiene que ser diferente al estado actual de Participante.</t>
  </si>
  <si>
    <t>Se debe reportar un problema indicando que el estado que se intentaba asignar al Participante ya lo tenía asignado.</t>
  </si>
  <si>
    <t>Permite realizar la consulta de los Participante que cumplen con un criterio de consulta determinado. Cuando no ingrese parámetros de consulta, lista todos los Participante existentes.</t>
  </si>
  <si>
    <t>Objeto que contiene los filtros de consulta que servirán para listar los Participante.</t>
  </si>
  <si>
    <t xml:space="preserve">Participante[]
</t>
  </si>
  <si>
    <t>Permite eliminar un Participante de forma definitiva</t>
  </si>
  <si>
    <t>identificadorParticipante</t>
  </si>
  <si>
    <t>Identificador del Participante que se desea eliminar del sistema.</t>
  </si>
  <si>
    <t>Los datos del Participante que se desea eliminar deben cumplir con las reglas de tipo de dato, formato, longitud, obligatoriedad, rango y falta de lógica.</t>
  </si>
  <si>
    <t>Se debe reportar un problema indicando que no existe ningún Participante asociado al identificador recibido.</t>
  </si>
  <si>
    <t>El Participante que se va a eliminar no puede estar siendo utilizado (relacionado) por un objeto de dominio diferente a Participante.</t>
  </si>
  <si>
    <t>Se debe reportar un problema indicando que el Participante se encuentra aún relacionado.</t>
  </si>
  <si>
    <t>Permite obtener el estado real de un Participante, haciendo las validaciones necesarias para saber que dependencias tiene su estado.</t>
  </si>
  <si>
    <t>Contendrá el estado real de un Participante.</t>
  </si>
  <si>
    <t>Indicador País</t>
  </si>
  <si>
    <t>Colombia</t>
  </si>
  <si>
    <t>España</t>
  </si>
  <si>
    <t>Atributo que representa el identificador de un Pais por la cual puede haber un reporte, asegurando que sea único.</t>
  </si>
  <si>
    <t xml:space="preserve">Filtro (Igual)/ Listar </t>
  </si>
  <si>
    <t>Atributo que representa el nombre de un Pais.</t>
  </si>
  <si>
    <t xml:space="preserve">Filtro (Contiene)/ Listar </t>
  </si>
  <si>
    <t>IndicadorPais</t>
  </si>
  <si>
    <t>Solo números</t>
  </si>
  <si>
    <t>-Quitar espacios en blanco al inicio y al final.
-Debe ir siempre al inicio con un +</t>
  </si>
  <si>
    <t>Atributo que representa un identificador del Pais, representado por un número</t>
  </si>
  <si>
    <t>No es posible tener más de un Pais con el mismo nombre</t>
  </si>
  <si>
    <t>Permite realizar la consulta de los Pais que cumplen con un criterio de consulta determinado. Cuando no ingrese parámetros de consulta, lista todos los Paises existentes.</t>
  </si>
  <si>
    <t>datosPais</t>
  </si>
  <si>
    <t>Pais</t>
  </si>
  <si>
    <t>Objeto que contiene los filtros de consulta que servirán para listar los Paises.</t>
  </si>
  <si>
    <t xml:space="preserve">Pais[]
</t>
  </si>
  <si>
    <t>Contendrá todos los Paises que cumplen los filtros de consulta recibidos como entrada.</t>
  </si>
  <si>
    <t xml:space="preserve">Primer nombre </t>
  </si>
  <si>
    <t>Segunto nombre</t>
  </si>
  <si>
    <t>Primer apellido</t>
  </si>
  <si>
    <t>Segundo apellido</t>
  </si>
  <si>
    <t>Correo electronico</t>
  </si>
  <si>
    <t>Tipo Identificación</t>
  </si>
  <si>
    <t>Numero identificacion</t>
  </si>
  <si>
    <t>Telefono</t>
  </si>
  <si>
    <t>Jose</t>
  </si>
  <si>
    <t>Alberto</t>
  </si>
  <si>
    <t>Ramirez</t>
  </si>
  <si>
    <t>Perez</t>
  </si>
  <si>
    <t>@uco.net.co</t>
  </si>
  <si>
    <t>Mario</t>
  </si>
  <si>
    <t>Andres</t>
  </si>
  <si>
    <t xml:space="preserve">Gutierrez </t>
  </si>
  <si>
    <t>Lopez</t>
  </si>
  <si>
    <t>Valentina</t>
  </si>
  <si>
    <t>Llanos</t>
  </si>
  <si>
    <t>Quintero</t>
  </si>
  <si>
    <t>Felipe</t>
  </si>
  <si>
    <t>Tejada</t>
  </si>
  <si>
    <t>Garcia</t>
  </si>
  <si>
    <t>Manuel</t>
  </si>
  <si>
    <t>Torres</t>
  </si>
  <si>
    <t>Valeria</t>
  </si>
  <si>
    <t>Nuñez</t>
  </si>
  <si>
    <t>Sara</t>
  </si>
  <si>
    <t>Maria</t>
  </si>
  <si>
    <t>Juan</t>
  </si>
  <si>
    <t>Camilo</t>
  </si>
  <si>
    <t>Ordoñez</t>
  </si>
  <si>
    <t>Castro</t>
  </si>
  <si>
    <t>Ivan</t>
  </si>
  <si>
    <t>Dario</t>
  </si>
  <si>
    <t>Jaramillo</t>
  </si>
  <si>
    <t>Wilder</t>
  </si>
  <si>
    <t>Farid</t>
  </si>
  <si>
    <t>Sánchez</t>
  </si>
  <si>
    <t>Garzón</t>
  </si>
  <si>
    <t>David</t>
  </si>
  <si>
    <t>Martinez</t>
  </si>
  <si>
    <t>Baena</t>
  </si>
  <si>
    <t>Elkin</t>
  </si>
  <si>
    <t>Narvaéz</t>
  </si>
  <si>
    <t>Gómez</t>
  </si>
  <si>
    <t xml:space="preserve">No </t>
  </si>
  <si>
    <t>Atributo que representa el identificador de la  Persona, asegurando que sea único</t>
  </si>
  <si>
    <t>Filtro (Igual)/ Listar</t>
  </si>
  <si>
    <t>Tipo identificacion</t>
  </si>
  <si>
    <t>Atributo que contiene el tipo de identificacion que puede tener una  Persona</t>
  </si>
  <si>
    <t>Filtro (Contiene)/ Listar</t>
  </si>
  <si>
    <t>Número Identificación</t>
  </si>
  <si>
    <t>Numérico</t>
  </si>
  <si>
    <t xml:space="preserve">Atributo que contiene el numero de identificación, dato que representa a cada  Persona como única </t>
  </si>
  <si>
    <t>Primer Nombre</t>
  </si>
  <si>
    <t>Solo letras y espacios</t>
  </si>
  <si>
    <t xml:space="preserve">Atributo que tiene el primer nombre de una  Persona </t>
  </si>
  <si>
    <t>Modificable</t>
  </si>
  <si>
    <t>Segundo Nombre</t>
  </si>
  <si>
    <t>Atributo que tiene el segundo nombre de una  Persona si lo tiene, asi que este campo es opcional</t>
  </si>
  <si>
    <t>Primer Apellido</t>
  </si>
  <si>
    <t xml:space="preserve">Atributo que tiene el primer apellido una de  Persona </t>
  </si>
  <si>
    <t>Segundo Apellido</t>
  </si>
  <si>
    <t>Atributo que tiene el segundo apellido de una  Persona si lo tiene, asi que este campo es opcional</t>
  </si>
  <si>
    <t>Correo Electrónico</t>
  </si>
  <si>
    <t>Todos los caracteres son válidos (RFC), a excepción de
- las letras acentuadas
- los caracteres de control (CTRL + tecla del teclado)
- los espacios
- los signos especiales como ()&lt;&gt;,;:"[]ç%&amp;</t>
  </si>
  <si>
    <t>Atributo que tiene el correo electronico de una  Persona, este campo es único ya que se crea automáticamente con los datos de la  Persona</t>
  </si>
  <si>
    <t>Estados</t>
  </si>
  <si>
    <t>Atributo que representa si una  Persona se encuentra accesible o Inaccesible.</t>
  </si>
  <si>
    <t>No Modificable</t>
  </si>
  <si>
    <t>Filtro (Igual)/ Listar {Nombre}</t>
  </si>
  <si>
    <t>País Teléfono</t>
  </si>
  <si>
    <t>+ &lt;Número indicador país&gt;</t>
  </si>
  <si>
    <t>Atributo que contiene el indicador del país donde se encuentre una  Persona</t>
  </si>
  <si>
    <t>Número Teléfono Móvil</t>
  </si>
  <si>
    <t>Sólo Numeros</t>
  </si>
  <si>
    <t xml:space="preserve">Atributo que contiene el número de celular de cada  Persona </t>
  </si>
  <si>
    <t>No puede existir previamente otra  Personalcon el mismo Correo Electrónico. A no ser de que la  Persona existente  pertenezca al Correo Electrónico enviado para modificar.</t>
  </si>
  <si>
    <t>Identificación</t>
  </si>
  <si>
    <t>No puede existir previamente otra  Persona con la misma Identificación. A no ser de que la Persona existente  pertenezca a la  Persona enviada para modificar.</t>
  </si>
  <si>
    <t xml:space="preserve">Permite realizar el registro de una  Persona que cumple con los criterios de registro. 		</t>
  </si>
  <si>
    <t>datosPersona</t>
  </si>
  <si>
    <t>Objeto que contiene los datos base que se necesitan
 para registrar una  Persona.</t>
  </si>
  <si>
    <t>No puede existir previamente otra Persona con el mismo identificador.</t>
  </si>
  <si>
    <t>Se debe reportar un problema indicando que ya existe otra Persona que tiene el mismo identificador</t>
  </si>
  <si>
    <t>No puede existir previamente otra Persona con la misma Identificación.</t>
  </si>
  <si>
    <t>Se debe reportar un problema indicando que ya existe otro Persona con la misma Identificación</t>
  </si>
  <si>
    <t>No puede existir previamente otra Persona con el mismo Correo Electrónico.</t>
  </si>
  <si>
    <t>Se debe reportar un problema indicando que ya existe otra Persona con el mismo Correo Electrónico.</t>
  </si>
  <si>
    <t>Los datos de la nuevo Persona deben cumplir con las reglas de tipo de dato, formato, longitud, obligatoriedad, rango y falta de lógica.</t>
  </si>
  <si>
    <t>Permite editar los datos de una  Persona</t>
  </si>
  <si>
    <t>Objeto que contiene los datos modificables de la Persona deseada.</t>
  </si>
  <si>
    <t>Tiene que existir previamente una Persona con el mismo identificador.</t>
  </si>
  <si>
    <t>No puede existir previamente otra Persona con la Identificación. A no ser de que la Identificación existente  pertenezca a la Persona enviado para modificar.</t>
  </si>
  <si>
    <t>Se debe reportar al sistema que se encontraron dos informaciones  Personales con una combinación única repetida.</t>
  </si>
  <si>
    <t>No puede existir previamente otra Persona con el mismo Correo Electrónico. A no ser de que el Correo Electrónico existente  pertenezca a la Persona enviado para modificar.</t>
  </si>
  <si>
    <t>Los datos de la Persona que se desea modificar deben cumplir con las reglas de tipo de dato, formato, longitud, obligatoriedad, rango y falta de lógica.</t>
  </si>
  <si>
    <t>Permite cambiar el Estado de Persona existente, ya sea accesible o Inaccesible.</t>
  </si>
  <si>
    <t>Objeto que contiene los datos con los cuales se cambiará el estado de la Persona deseada.</t>
  </si>
  <si>
    <t>El dato de la Persona que se desea cambiar de estado debe cumplir con las reglas de tipo de dato, formato, longitud, obligatoriedad, rango y falta de lógica.</t>
  </si>
  <si>
    <t>Se debe reportar un problema indicando que no existe una Persona asociada al identificador recibido.</t>
  </si>
  <si>
    <t>El nuevo estado de la Persona tiene que ser diferente al estado actual de Persona.</t>
  </si>
  <si>
    <t>Se debe reportar un problema indicando que el estado que se intentaba asignar a la Persona ya lo tenía asignado.</t>
  </si>
  <si>
    <t>Permite realizar la consulta de las Persona que cumplen con un criterio de consulta determinado. Cuando no ingrese parámetros de consulta, lista todas las Persona existentes.</t>
  </si>
  <si>
    <t>Objeto que contiene los filtros de consulta que servirán para listar las Persona.</t>
  </si>
  <si>
    <t>Persona[]</t>
  </si>
  <si>
    <t>Contendrá todas las Personas que cumplen los filtros de consulta recibidos como entrada.</t>
  </si>
  <si>
    <t>Permite eliminar una Persona de forma definitiva</t>
  </si>
  <si>
    <t>IdentificadorPersona</t>
  </si>
  <si>
    <t>Identificador de la Persona que se desea eliminar del sistema.</t>
  </si>
  <si>
    <t>Los datos de la Persona que se desea eliminar deben cumplir con las reglas de tipo de dato, formato, longitud, obligatoriedad, rango y falta de lógica.</t>
  </si>
  <si>
    <t>Se debe reportar un problema indicando que no existe ninguna Persona asociada al identificador recibido.</t>
  </si>
  <si>
    <t>La Persona que se va a eliminar no puede estar siendo utilizado por Participante, Administrador Estructura, y Administrador Organización.</t>
  </si>
  <si>
    <t>Se debe reportar un problema indicando que la Persona se encuentra aún relacionada.</t>
  </si>
  <si>
    <t>Título</t>
  </si>
  <si>
    <t>Fecha Publicacion</t>
  </si>
  <si>
    <t>Semilleros uco Ingeniería sistemas 2023</t>
  </si>
  <si>
    <t>23/10/2023  11:54:00 AM</t>
  </si>
  <si>
    <t>Texto</t>
  </si>
  <si>
    <t>Horario</t>
  </si>
  <si>
    <t>Fechas examenes parciales</t>
  </si>
  <si>
    <t xml:space="preserve">Signos en una ecuacion </t>
  </si>
  <si>
    <t>Atributo que representa el identificador de un Estado de una Publicación, asegurando que sea único.</t>
  </si>
  <si>
    <t>Filtro (igual)/ Listar</t>
  </si>
  <si>
    <t>Tútulo</t>
  </si>
  <si>
    <t>Atributo que representa el título de una publicación.</t>
  </si>
  <si>
    <t>Filtro (contiene)/ Listar</t>
  </si>
  <si>
    <t>Atributo que representa el Grupo en el que está relacionado la Publicación.</t>
  </si>
  <si>
    <t>Atributo que contiene el estado de una publicacion, puede ser publicada, penalizada, etc.</t>
  </si>
  <si>
    <t>Filtro (igual)/ Listar {Nombre}</t>
  </si>
  <si>
    <t>Cualquier caracter posible</t>
  </si>
  <si>
    <t>Quitar espacios en blanco al inicio y al final</t>
  </si>
  <si>
    <t>Atributo donde se almacena el contenido textual de una Publicación</t>
  </si>
  <si>
    <t>Autor Publicación</t>
  </si>
  <si>
    <t>Atributo que contiene el Autor Publicación, y es la persona a quien se le informa si un Administrador le cambia el estado a la Publicación</t>
  </si>
  <si>
    <t>Atributo que contiene la fecha en que se publicó dicha Publicación</t>
  </si>
  <si>
    <t>Publicar</t>
  </si>
  <si>
    <t>Permite publicar una Publicación que cumple con los criterios de creación</t>
  </si>
  <si>
    <t>datosPublicación</t>
  </si>
  <si>
    <t>Objeto que contiene los datos base que se necesitan
 para publicar.</t>
  </si>
  <si>
    <t>No puede existir previamente otra Publicación con el mismo identificador.</t>
  </si>
  <si>
    <t>Se debe reportar un problema indicando que ya existe otra Publicación que tiene el mismo identificador</t>
  </si>
  <si>
    <t>Los datos de la nueva Publicación deben cumplir con las reglas de tipo de dato, formato, longitud, obligatoriedad, rango y falta de lógica.</t>
  </si>
  <si>
    <t>Permite cambiar el Estado de Publicación existente, ya sea Publicada, Eliminada por Autor, o Archivada</t>
  </si>
  <si>
    <t>Objeto que contiene los datos con los cuales se cambiará el estado de la Publicación deseada.</t>
  </si>
  <si>
    <t>El dato de la Publicación que se desea cambiar de estado debe cumplir con las reglas de tipo de dato, formato, longitud, obligatoriedad, rango y falta de lógica.</t>
  </si>
  <si>
    <t>Tiene que existir previamente una Publicación con el mismo identificador.</t>
  </si>
  <si>
    <t>Se debe reportar un problema indicando que no existe una Publicación asociado al identificador recibido.</t>
  </si>
  <si>
    <t>El nuevo estado de la Publicación tiene que ser diferente al estado actual de Publicación.</t>
  </si>
  <si>
    <t>Se debe reportar un problema indicando que el estado que se intentaba asignar a la Publicación ya lo tenía asignado.</t>
  </si>
  <si>
    <t>Permite realizar la consulta de las Publicación que cumplen con un criterio de consulta determinado. Cuando no ingrese parámetros de consulta, lista todos los Publicación existentes.</t>
  </si>
  <si>
    <t>Objeto que contiene los filtros de consulta que servirán para listar las Publicación.</t>
  </si>
  <si>
    <t xml:space="preserve">Publicación[]
</t>
  </si>
  <si>
    <t>Contendrá todos las Publicación que cumplen los filtros de consulta recibidos como entrada.</t>
  </si>
  <si>
    <t>Permite eliminar una Publicación de forma definitiva</t>
  </si>
  <si>
    <t>identificadorPublicación</t>
  </si>
  <si>
    <t>Identificador de la Publicación que se desea eliminar del sistema.</t>
  </si>
  <si>
    <t>Los datos del Publicación que se desea eliminar deben cumplir con las reglas de tipo de dato, formato, longitud, obligatoriedad, rango y falta de lógica.</t>
  </si>
  <si>
    <t>Se debe reportar un problema indicando que no existe ninguna Publicación asociada al identificador recibido.</t>
  </si>
  <si>
    <t>La Publicación que se va a eliminar no puede estar relacionada en Comentario, Reporte Publicación.</t>
  </si>
  <si>
    <t>Se debe reportar un problema indicando que el Publicación se encuentra aún relacionada.</t>
  </si>
  <si>
    <t>Permite abrir la Publicación recibiendo un identificador.</t>
  </si>
  <si>
    <t>Objeto que contiene el identificador de la Publicación.</t>
  </si>
  <si>
    <t xml:space="preserve">Publicación
</t>
  </si>
  <si>
    <t>Contendrá la Publicación que está relacionada al identificador pasado por parámetro.</t>
  </si>
  <si>
    <t>Permite obtener el estado real de una Publicación, haciendo las validaciones necesarias para saber que dependencias tiene su estado.</t>
  </si>
  <si>
    <t>Contendrá el estado real de un Publicación.</t>
  </si>
  <si>
    <t>Pulicación</t>
  </si>
  <si>
    <t>Atributo que representa el identificador de una  Reacción, asegurando que sea único.</t>
  </si>
  <si>
    <t>Atributo que trae la Publicación a la que pertenece</t>
  </si>
  <si>
    <t>Filtro {Identificador, Titulo, Autor}/ Listar</t>
  </si>
  <si>
    <t xml:space="preserve">Atributo que contiene el tipo Reacción que se hace, puede ser una cara feliz o cualquier emoji que esté disponible </t>
  </si>
  <si>
    <t xml:space="preserve">Atributo que contiene el Autor que haya reaccionado, ya sea un mensaje o una publicación </t>
  </si>
  <si>
    <t xml:space="preserve">Atributo que contiene la fecha en la cual se hizo la reacción </t>
  </si>
  <si>
    <t>No puede existir previamente otra Reacción con el mismo Participante en la misma Publicación.</t>
  </si>
  <si>
    <t>Reaccionar</t>
  </si>
  <si>
    <t>Permite Agregar una Reacción que cumple con los criterios.</t>
  </si>
  <si>
    <t>datosReacción</t>
  </si>
  <si>
    <t>Objeto que contiene los datos base que se necesitan
 para Agregar Reacción.</t>
  </si>
  <si>
    <t>No puede existir previamente otra Reacción con el mismo identificador.</t>
  </si>
  <si>
    <t>Se debe reportar un problema indicando que ya existe otra Reacción que tiene el mismo identificador</t>
  </si>
  <si>
    <t>Se debe reportar un problema indicando que ya existe otra Reacción con ese misma Participante en la misma Publicación.</t>
  </si>
  <si>
    <t>Los datos del la nueva Reacción deben cumplir con las reglas de tipo de dato, formato, longitud, obligatoriedad, rango y falta de lógica.</t>
  </si>
  <si>
    <t>Permite eliminar una Reacción de forma definitiva</t>
  </si>
  <si>
    <t>IdentificadorReacción</t>
  </si>
  <si>
    <t>Identificador de la Reacción que se desea eliminar del sistema.</t>
  </si>
  <si>
    <t>Los datos de la Reacción que se desea eliminar deben cumplir con las reglas de tipo de dato, formato, longitud, obligatoriedad, rango y falta de lógica.</t>
  </si>
  <si>
    <t>Tiene que existir previamente un Reacción con el mismo identificador.</t>
  </si>
  <si>
    <t>Se debe reportar un problema indicando que no existe ninguna Reacción asociada al identificador recibido.</t>
  </si>
  <si>
    <t>Mostrar</t>
  </si>
  <si>
    <t xml:space="preserve">Permite realizar la consulta de las Reacción que cumplen con un criterio de consulta determinado. Cuando no ingrese parámetros de consulta, lista todos las Reacción existentes.			</t>
  </si>
  <si>
    <t>DatosReacción</t>
  </si>
  <si>
    <t>Objeto que contiene los filtros de consulta que servirán para listar la Reacción.</t>
  </si>
  <si>
    <t>Reacción[]</t>
  </si>
  <si>
    <t>Contendrá todos las Reacción que cumplen los filtros de consulta recibidos como entrada.</t>
  </si>
  <si>
    <t>Permite obtener el estado real de una Reacción, haciendo las validaciones necesarias para saber que dependencias tiene su estado.</t>
  </si>
  <si>
    <t>Contendrá el estado real de una Reacción.</t>
  </si>
  <si>
    <t>Fecha Hora</t>
  </si>
  <si>
    <t>Causa</t>
  </si>
  <si>
    <t>Atributo que representa el identificador de un Reporte Comentario, asegurando que sea único.</t>
  </si>
  <si>
    <t>Atributo que representa el comentario reportado que puede tener un Reporte Comentario.</t>
  </si>
  <si>
    <t>Atributo que representa le fecha y hora exacta del instante en el que un reporte comentario tiene lugar</t>
  </si>
  <si>
    <t>Atributo que representa el participante autor del reporte comentario</t>
  </si>
  <si>
    <t>Atributo que representa la causa que puede tener un reporte</t>
  </si>
  <si>
    <t>Respuesta</t>
  </si>
  <si>
    <t>Atributo que representa un detalle adicional a la respuesta dada a un reporte comentario, con el objetivo de la desición pueda ser comprendida más fácilmente.</t>
  </si>
  <si>
    <t>Siempre debe crearse por defecto con un estado PENDIENTE.</t>
  </si>
  <si>
    <t>Atributo que representa el estado que tiene el reporte.</t>
  </si>
  <si>
    <t>Fecha única</t>
  </si>
  <si>
    <t>No es posible tener más de un reporte con el mismo autor y la misma fecha hora</t>
  </si>
  <si>
    <t>Único reporte</t>
  </si>
  <si>
    <t>No es posible tener más de un reporte con el mismo autor y el mismo comentario reportado</t>
  </si>
  <si>
    <t>Reportar</t>
  </si>
  <si>
    <t>Permite realizar el Reporte Comentario que cumple con los criterios de registro.</t>
  </si>
  <si>
    <t>datosReporteComentario</t>
  </si>
  <si>
    <t>Objeto que contiene los datos base que se necesitan
 para registrar un Reporte Comentario.</t>
  </si>
  <si>
    <t>No puede existir previamente otro Reporte Comentario con el mismo identificador.</t>
  </si>
  <si>
    <t>Se debe reportar un problema indicando que ya existe otro Reporte Comentario que tiene el mismo identificador</t>
  </si>
  <si>
    <t>No puede existir previamente otro Reporte Comentario con la misma Información Personal.</t>
  </si>
  <si>
    <t>Se debe reportar un problema indicando que ya existe otro Reporte Comentario con esa misma información personal</t>
  </si>
  <si>
    <t>Los datos del nuevo Reporte Comentario deben cumplir con las reglas de tipo de dato, formato, longitud, obligatoriedad, rango y falta de lógica.</t>
  </si>
  <si>
    <t>Permite realizar la consulta de los Reporte Comentario que cumplen con un criterio de consulta determinado. Cuando no ingrese parámetros de consulta, lista todos los Reporte Comentario existentes.</t>
  </si>
  <si>
    <t>Objeto que contiene los filtros de consulta que servirán para listar los Reporte Comentario.</t>
  </si>
  <si>
    <t>Reporte Comentario[]</t>
  </si>
  <si>
    <t>Contendrá todos los Reporte Comentario que cumplen los filtros de consulta recibidos como entrada.</t>
  </si>
  <si>
    <t>Cambiar Estado</t>
  </si>
  <si>
    <t>Permite cambiar el Estado de Reporte Comentario existente, ya sea activo o inactivo.</t>
  </si>
  <si>
    <t>Objeto que contiene los datos con los cuales se cambiará el estado del Reporte Comentario deseado.</t>
  </si>
  <si>
    <t>El dato del Reporte Comentario que se desea cambiar de estado debe cumplir con las reglas de tipo de dato, formato, longitud, obligatoriedad, rango y falta de lógica.</t>
  </si>
  <si>
    <t>Tiene que existir previamente un Reporte Comentario con el mismo identificador.</t>
  </si>
  <si>
    <t>Se debe reportar un problema indicando que no existe un Reporte Comentario asociado al identificador recibido.</t>
  </si>
  <si>
    <t>El nuevo estado de Reporte Comentario tiene que ser diferente al estado actual de Reporte Comentario.</t>
  </si>
  <si>
    <t>Se debe reportar un problema indicando que el estado que se intentaba asignar al Reporte Comentario ya lo tenía asignado.</t>
  </si>
  <si>
    <t>Permite obtener el estado real de un Reporte Comentario, haciendo las validaciones necesarias para saber que dependencias tiene su estado.</t>
  </si>
  <si>
    <t>Contendrá el estado real de un Reporte Comentario.</t>
  </si>
  <si>
    <t>Atributo que representa el identificador de un Reporte Mensaje, asegurando que sea único.</t>
  </si>
  <si>
    <t>Atributo que representa el Mensaje reportado que puede tener un Reporte Mensaje.</t>
  </si>
  <si>
    <t>Atrinuto que representa le fecha y hora exacta del instante en el que un reporte tiene lugar</t>
  </si>
  <si>
    <t>Atrinuto que representa el participante autor del reporte Mensaje</t>
  </si>
  <si>
    <t>Atrinuto que representa la causa que puede tener un reporte</t>
  </si>
  <si>
    <t>Atributo que representa un detalle adicional a la respuesta dada a un reporte Mensaje, con el objetivo de la desición pueda ser comprendida más fácilmente.</t>
  </si>
  <si>
    <t>Estado Reporte</t>
  </si>
  <si>
    <t>No es posible tener más de un reporte con el mismo autor y el mismo Mensaje reportado</t>
  </si>
  <si>
    <t xml:space="preserve">Reportar </t>
  </si>
  <si>
    <t>Permite realizar el  Reporte Mensaje que cumple con los criterios de registro.</t>
  </si>
  <si>
    <t>datosReporteMensaje</t>
  </si>
  <si>
    <t>Objeto que contiene los datos base que se necesitan
 para registrar un Reporte Mensaje.</t>
  </si>
  <si>
    <t>No puede existir previamente otro Reporte Mensaje con el mismo identificador.</t>
  </si>
  <si>
    <t>Se debe reportar un problema indicando que ya existe otro Reporte Mensaje que tiene el mismo identificador</t>
  </si>
  <si>
    <t>No puede existir previamente otro Reporte Mensaje con la misma Información Personal.</t>
  </si>
  <si>
    <t>Se debe reportar un problema indicando que ya existe otro Reporte Mensaje con esa misma información personal</t>
  </si>
  <si>
    <t>Los datos del nuevo Reporte Mensaje deben cumplir con las reglas de tipo de dato, formato, longitud, obligatoriedad, rango y falta de lógica.</t>
  </si>
  <si>
    <t>Permite realizar la consulta de los Reporte Mensaje que cumplen con un criterio de consulta determinado. Cuando no ingrese parámetros de consulta, lista todos los Reporte Mensaje existentes.</t>
  </si>
  <si>
    <t>Objeto que contiene los filtros de consulta que servirán para listar los Reporte Mensaje.</t>
  </si>
  <si>
    <t xml:space="preserve">Reporte Mensaje[]
</t>
  </si>
  <si>
    <t>Contendrá todos los Reporte Mensaje que cumplen los filtros de consulta recibidos como entrada.</t>
  </si>
  <si>
    <t>Permite cambiar el Estado de Reporte Mensaje existente, ya sea activo o inactivo.</t>
  </si>
  <si>
    <t>Objeto que contiene los datos con los cuales se cambiará el estado del Reporte Mensaje deseado.</t>
  </si>
  <si>
    <t>El dato del Reporte Mensaje que se desea cambiar de estado debe cumplir con las reglas de tipo de dato, formato, longitud, obligatoriedad, rango y falta de lógica.</t>
  </si>
  <si>
    <t>Tiene que existir previamente un Reporte Mensaje con el mismo identificador.</t>
  </si>
  <si>
    <t>Se debe reportar un problema indicando que no existe un Reporte Mensaje asociado al identificador recibido.</t>
  </si>
  <si>
    <t>El nuevo estado de Reporte Mensaje tiene que ser diferente al estado actual de Reporte Mensaje.</t>
  </si>
  <si>
    <t>Se debe reportar un problema indicando que el estado que se intentaba asignar al Reporte Mensaje ya lo tenía asignado.</t>
  </si>
  <si>
    <t>Permite obtener el estado real de un Reporte Mensaje, haciendo las validaciones necesarias para saber que dependencias tiene su estado.</t>
  </si>
  <si>
    <t>Contendrá el estado real de un Reporte Mensaje.</t>
  </si>
  <si>
    <t>Atributo que representa el identificador de un Reporte Publicación, asegurando que sea único.</t>
  </si>
  <si>
    <t>Atributo que representa la Publicación reportado que puede tener un Reporte Publicación.</t>
  </si>
  <si>
    <t>Siempre debe crearse por defecto con la fecha y hora del instante en que se crea el reporte.</t>
  </si>
  <si>
    <t>Atributo que representa le fecha y hora exacta del instante en el que un reporte tiene lugar</t>
  </si>
  <si>
    <t>Atributo que representa el participante autor del reporte Publicación</t>
  </si>
  <si>
    <t>Atributo que representa un detalle adicional a la respuesta dada a un reporte Publicación, con el objetivo de la decisión pueda ser comprendida más fácilmente.</t>
  </si>
  <si>
    <t>No es posible tener más de un reporte con el mismo autor y la misma Publicación reportado</t>
  </si>
  <si>
    <t>Permite realizar el Resporte Publicación que cumple con los criterios de registro.</t>
  </si>
  <si>
    <t>datosReportePublicación</t>
  </si>
  <si>
    <t>Reporte Publicacion</t>
  </si>
  <si>
    <t>Objeto que contiene los datos base que se necesitan
 para registrar un Reporte Publicación.</t>
  </si>
  <si>
    <t>No puede existir previamente otro Reporte Publicación con el mismo identificador.</t>
  </si>
  <si>
    <t>Se debe reportar un problema indicando que ya existe otro Reporte Publicación que tiene el mismo identificador</t>
  </si>
  <si>
    <t>No puede existir previamente otro Reporte con el mismo autor y la misma publicacion.</t>
  </si>
  <si>
    <t>Se debe reportar un problema indicando que ya existe otro Reporte con ese autor en la misma publicacion</t>
  </si>
  <si>
    <t>Los datos del nuevo Reporte Publicación deben cumplir con las reglas de tipo de dato, formato, longitud, obligatoriedad, rango y falta de lógica.</t>
  </si>
  <si>
    <t>Permite realizar la consulta de los Reporte Publicación que cumplen con un criterio de consulta determinado. Cuando no ingrese parámetros de consulta, lista todos los Reporte Publicación existentes.</t>
  </si>
  <si>
    <t>Objeto que contiene los filtros de consulta que servirán para listar los Reporte Publicación.</t>
  </si>
  <si>
    <t xml:space="preserve">Reporte Publicación[]
</t>
  </si>
  <si>
    <t>Contendrá todos los Reporte Publicación que cumplen los filtros de consulta recibidos como entrada.</t>
  </si>
  <si>
    <t>Permite cambiar el Estado de Reporte Publicación existente, ya sea activo o inactivo.</t>
  </si>
  <si>
    <t>Objeto que contiene los datos con los cuales se cambiará el estado del Reporte Publicación deseado.</t>
  </si>
  <si>
    <t>El dato del Reporte Publicación que se desea cambiar de estado debe cumplir con las reglas de tipo de dato, formato, longitud, obligatoriedad, rango y falta de lógica.</t>
  </si>
  <si>
    <t>Tiene que existir previamente un Reporte Publicación con el mismo identificador.</t>
  </si>
  <si>
    <t>Se debe reportar un problema indicando que no existe un Reporte Publicación asociado al identificador recibido.</t>
  </si>
  <si>
    <t>El nuevo estado de Reporte Publicación tiene que ser diferente al estado actual de Reporte Publicación.</t>
  </si>
  <si>
    <t>Se debe reportar un problema indicando que el estado que se intentaba asignar al Reporte Publicación ya lo tenía asignado.</t>
  </si>
  <si>
    <t>Permite obtener el estado real de un Reporte Publicacion, haciendo las validaciones necesarias para saber que dependencias tiene su estado.</t>
  </si>
  <si>
    <t>Contendrá el estado real de un Reporte Publicacion.</t>
  </si>
  <si>
    <t>ReporteComentario</t>
  </si>
  <si>
    <t>ExplicacionVeredicto</t>
  </si>
  <si>
    <t>Administrador</t>
  </si>
  <si>
    <t>RC Valentina.Llanos3233 - 00-00-00 - Fake News</t>
  </si>
  <si>
    <t>Comentario muy ofensivo</t>
  </si>
  <si>
    <t>RC Elkin.Narvaéz2222 - 15-00-00 - Terrorismo</t>
  </si>
  <si>
    <t>No va en contra de las normal del sistema</t>
  </si>
  <si>
    <t>ReporteMensaje</t>
  </si>
  <si>
    <t>RM 2023-02-17 - 13-00-00 - Terrorismo</t>
  </si>
  <si>
    <t>RM 2023-01-16 - 21-00-00 - Fake News</t>
  </si>
  <si>
    <t>Noticias falsas sobre los constructores</t>
  </si>
  <si>
    <t>ReportePublicacion</t>
  </si>
  <si>
    <t>RP 2023-04-20 - 00-00-00 - Fake News</t>
  </si>
  <si>
    <t>RP 2023-02-17 - 15-00-00 - Terrorismo</t>
  </si>
  <si>
    <t>Descripcion</t>
  </si>
  <si>
    <t>*texto*</t>
  </si>
  <si>
    <t>Historial Lectura</t>
  </si>
  <si>
    <t>Reporte</t>
  </si>
  <si>
    <t>Atributo que representa el identificador de un Tipo Estado</t>
  </si>
  <si>
    <t>Atributo que representa el nombre de un Tipo Estado.</t>
  </si>
  <si>
    <t>Atributo que representa un detalle adicional que se deba dar respecto a Tipo Estado, con el objetivo de que pueda ser comprendido más fácilmente.</t>
  </si>
  <si>
    <t>No es posible tener más de unTipo Estado con el mismo nombre</t>
  </si>
  <si>
    <t>Permite realizar la consulta de los tipo Estado que cumplen con un criterio de consulta determinado. Cuando no ingrese parámetros de consulta, lista todos los Tipo Estado existentes.</t>
  </si>
  <si>
    <t>datosTipoEstado</t>
  </si>
  <si>
    <t>Objeto que contiene los filtros de consulta que servirán para listar los Tipo Estado.</t>
  </si>
  <si>
    <t>TipoEstado[]</t>
  </si>
  <si>
    <t>Contendrá todos los Tipo Estado que cumplen los filtros de consulta recibidos como entrada.</t>
  </si>
  <si>
    <t>Conferencia</t>
  </si>
  <si>
    <t>Otro Evento</t>
  </si>
  <si>
    <t>Atributo que representa el identificador de un Tipo Evento, asegurando que sea único.</t>
  </si>
  <si>
    <t>Atributo que representa el nombre de un Tipo Evento.</t>
  </si>
  <si>
    <t>Atributo que representa un detalle adicional que se deba dar respecto a un Tipo Evento, con el objetivo de que pueda ser comprendido más fácilmente.</t>
  </si>
  <si>
    <t>No es posible tener más de un Tipo Evento con el mismo nombre</t>
  </si>
  <si>
    <t>Consultar Tipo Evento</t>
  </si>
  <si>
    <t>Permite realizar la consulta de los tipo Evento que cumplen con un criterio de consulta determinado. Cuando no ingrese parámetros de consulta, lista todos los Tipo Evento existentes.</t>
  </si>
  <si>
    <t>datosTipoEvento</t>
  </si>
  <si>
    <t>Objeto que contiene los filtros de consulta que servirán para listar los Tipo Evento.</t>
  </si>
  <si>
    <t>TipoEvento[]</t>
  </si>
  <si>
    <t>Contendrá todos los Tipo Evento que cumplen los filtros de consulta recibidos como entrada.</t>
  </si>
  <si>
    <t>CC</t>
  </si>
  <si>
    <t>CE</t>
  </si>
  <si>
    <t>TI</t>
  </si>
  <si>
    <t>Pasaporte</t>
  </si>
  <si>
    <t>NIT</t>
  </si>
  <si>
    <t xml:space="preserve">Otro </t>
  </si>
  <si>
    <t>Atributo que representa el identificador de un Tipo Identificacion, asegurando que sea único.</t>
  </si>
  <si>
    <t>Atributo que representa el nombre de un Tipo Identificacion.</t>
  </si>
  <si>
    <t>Atributo que representa un detalle adicional que se deba dar respecto a un Tipo identificacion, con el objetivo de que pueda ser comprendido más fácilmente.</t>
  </si>
  <si>
    <t>No es posible tener más de un Tipo Identificacion con el mismo nombre</t>
  </si>
  <si>
    <t>Permite realizar la consulta de los tipo Identificacion que cumplen con un criterio de consulta determinado. Cuando no ingrese parámetros de consulta, lista todos los Tipo Identificacion existentes.</t>
  </si>
  <si>
    <t>datosTipoIdentificacion</t>
  </si>
  <si>
    <t>Objeto que contiene los filtros de consulta que servirán para listar los Tipo Identificacion.</t>
  </si>
  <si>
    <t>TipoIdentificacion []</t>
  </si>
  <si>
    <t>Contendrá todos los Tipo Identificacion que cumplen los filtros de consulta recibidos como entrada.</t>
  </si>
  <si>
    <t>Agricultura</t>
  </si>
  <si>
    <t>Alimentación</t>
  </si>
  <si>
    <t>Comercio</t>
  </si>
  <si>
    <t>Construcción</t>
  </si>
  <si>
    <t>Educación</t>
  </si>
  <si>
    <t>Trasnporte</t>
  </si>
  <si>
    <t>Función pública</t>
  </si>
  <si>
    <t>Hotelería</t>
  </si>
  <si>
    <t>Industrial</t>
  </si>
  <si>
    <t>Digital</t>
  </si>
  <si>
    <t>Salud</t>
  </si>
  <si>
    <t>Atributo que representa el identificador de un Tipo Organización, asegurando que sea único.</t>
  </si>
  <si>
    <t>Atributo que representa el nombre de un Tipo Organización.</t>
  </si>
  <si>
    <t>Atributo que representa un detalle adicional que se deba dar respecto a un Tipo Organización, con el objetivo de que pueda ser comprendido más fácilmente.</t>
  </si>
  <si>
    <t>No es posible tener más de un Tipo Organización con el mismo nombre</t>
  </si>
  <si>
    <t>Consultar Tipo Organización</t>
  </si>
  <si>
    <t>Permite realizar la consulta de los tipo Organización que cumplen con un criterio de consulta determinado. Cuando no ingrese parámetros de consulta, lista todos los Tipo Organización existentes.</t>
  </si>
  <si>
    <t>datosFiltroTipoOrganización</t>
  </si>
  <si>
    <t>Objeto que contiene los filtros de consulta que servirán para listar los Tipo Organización.</t>
  </si>
  <si>
    <t xml:space="preserve">TipoOrganización[]
</t>
  </si>
  <si>
    <t>Contendrá todos los Tipo Organización que cumplen los filtros de consulta recibidos como entrada.</t>
  </si>
  <si>
    <t>👍</t>
  </si>
  <si>
    <t>Bien</t>
  </si>
  <si>
    <t>😂</t>
  </si>
  <si>
    <t>Risas</t>
  </si>
  <si>
    <t>😍</t>
  </si>
  <si>
    <t>Amor</t>
  </si>
  <si>
    <t>😢</t>
  </si>
  <si>
    <t>Tristeza</t>
  </si>
  <si>
    <t>👎</t>
  </si>
  <si>
    <t>Mal</t>
  </si>
  <si>
    <t>Atributo que representa el identificador de un Tipo Reacción, asegurando que sea único.</t>
  </si>
  <si>
    <t>Atributo que representa el nombre de un Tipo Reacción.</t>
  </si>
  <si>
    <t>Atributo que representa un detalle adicional que se deba dar respecto a un Tipo Reacción, con el objetivo de que pueda ser comprendido más fácilmente.</t>
  </si>
  <si>
    <t>No es posible tener más de un Tipo Reacción con el mismo nombre</t>
  </si>
  <si>
    <t>Consultar Tipo Reacción</t>
  </si>
  <si>
    <t>Permite realizar la consulta de los Tipo Reacción que cumplen con un criterio de consulta determinado. Cuando no ingrese parámetros de consulta, lista todos los Tipo Reacción existentes.</t>
  </si>
  <si>
    <t>datosTipoReacción</t>
  </si>
  <si>
    <t>Objeto que contiene los filtros de consulta que servirán para listar los Tipo Reacción.</t>
  </si>
  <si>
    <t xml:space="preserve">TipoReacción[]
</t>
  </si>
  <si>
    <t>Contendrá todos los Tipo Reacción que cumplen los filtros de consulta recibidos como entrada.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</si>
</sst>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</font>
    <font>
      <sz val="10"/>
      <color rgb="FF000000"/>
      <name val="Calibri"/>
    </font>
    <font>
      <sz val="11"/>
      <color rgb="FF444444"/>
      <name val="Calibri"/>
      <charset val="1"/>
    </font>
    <font>
      <sz val="72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u/>
      <sz val="11"/>
      <color rgb="FF0070C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  <font>
      <b/>
      <sz val="11"/>
      <color rgb="FF000000"/>
      <name val="Calibri"/>
      <family val="2"/>
    </font>
    <font>
      <b/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CE4D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</fills>
  <borders count="9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68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0" xfId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22" fontId="6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1" applyFill="1" applyAlignment="1">
      <alignment vertical="center"/>
    </xf>
    <xf numFmtId="0" fontId="12" fillId="6" borderId="10" xfId="0" applyFont="1" applyFill="1" applyBorder="1"/>
    <xf numFmtId="0" fontId="12" fillId="8" borderId="14" xfId="0" applyFont="1" applyFill="1" applyBorder="1"/>
    <xf numFmtId="0" fontId="12" fillId="8" borderId="15" xfId="0" applyFont="1" applyFill="1" applyBorder="1"/>
    <xf numFmtId="0" fontId="13" fillId="9" borderId="16" xfId="0" applyFont="1" applyFill="1" applyBorder="1"/>
    <xf numFmtId="0" fontId="13" fillId="9" borderId="10" xfId="0" applyFont="1" applyFill="1" applyBorder="1"/>
    <xf numFmtId="0" fontId="13" fillId="9" borderId="10" xfId="0" applyFont="1" applyFill="1" applyBorder="1" applyAlignment="1">
      <alignment wrapText="1"/>
    </xf>
    <xf numFmtId="0" fontId="12" fillId="0" borderId="16" xfId="0" applyFont="1" applyBorder="1"/>
    <xf numFmtId="0" fontId="12" fillId="0" borderId="10" xfId="0" applyFont="1" applyBorder="1"/>
    <xf numFmtId="0" fontId="12" fillId="0" borderId="20" xfId="0" applyFont="1" applyBorder="1"/>
    <xf numFmtId="0" fontId="13" fillId="4" borderId="22" xfId="0" applyFont="1" applyFill="1" applyBorder="1" applyAlignment="1">
      <alignment wrapText="1"/>
    </xf>
    <xf numFmtId="0" fontId="13" fillId="9" borderId="10" xfId="0" quotePrefix="1" applyFont="1" applyFill="1" applyBorder="1" applyAlignment="1">
      <alignment wrapText="1"/>
    </xf>
    <xf numFmtId="0" fontId="13" fillId="9" borderId="10" xfId="0" quotePrefix="1" applyFont="1" applyFill="1" applyBorder="1"/>
    <xf numFmtId="0" fontId="13" fillId="11" borderId="24" xfId="0" applyFont="1" applyFill="1" applyBorder="1"/>
    <xf numFmtId="0" fontId="12" fillId="11" borderId="25" xfId="0" applyFont="1" applyFill="1" applyBorder="1"/>
    <xf numFmtId="0" fontId="0" fillId="0" borderId="0" xfId="0" applyAlignment="1">
      <alignment horizontal="center"/>
    </xf>
    <xf numFmtId="0" fontId="1" fillId="0" borderId="1" xfId="1" applyFill="1" applyBorder="1" applyAlignment="1">
      <alignment vertical="center"/>
    </xf>
    <xf numFmtId="0" fontId="1" fillId="0" borderId="0" xfId="1" applyFill="1" applyAlignment="1">
      <alignment horizontal="center" vertical="center"/>
    </xf>
    <xf numFmtId="0" fontId="7" fillId="0" borderId="0" xfId="0" applyFont="1"/>
    <xf numFmtId="0" fontId="13" fillId="9" borderId="1" xfId="0" applyFont="1" applyFill="1" applyBorder="1"/>
    <xf numFmtId="0" fontId="13" fillId="9" borderId="1" xfId="0" quotePrefix="1" applyFont="1" applyFill="1" applyBorder="1"/>
    <xf numFmtId="0" fontId="15" fillId="0" borderId="0" xfId="0" applyFont="1"/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13" fillId="9" borderId="10" xfId="0" applyFont="1" applyFill="1" applyBorder="1" applyAlignment="1">
      <alignment vertical="center" wrapText="1"/>
    </xf>
    <xf numFmtId="0" fontId="13" fillId="9" borderId="10" xfId="0" quotePrefix="1" applyFont="1" applyFill="1" applyBorder="1" applyAlignment="1">
      <alignment vertical="center" wrapText="1"/>
    </xf>
    <xf numFmtId="0" fontId="1" fillId="4" borderId="1" xfId="1" applyFill="1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8" xfId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9" fillId="0" borderId="10" xfId="0" applyFont="1" applyBorder="1" applyAlignment="1">
      <alignment vertical="center"/>
    </xf>
    <xf numFmtId="0" fontId="10" fillId="4" borderId="22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vertical="center"/>
    </xf>
    <xf numFmtId="0" fontId="13" fillId="9" borderId="10" xfId="0" applyFont="1" applyFill="1" applyBorder="1" applyAlignment="1">
      <alignment vertical="center"/>
    </xf>
    <xf numFmtId="0" fontId="13" fillId="9" borderId="1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left" vertical="center"/>
    </xf>
    <xf numFmtId="0" fontId="1" fillId="0" borderId="0" xfId="1" applyFill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4" borderId="23" xfId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13" fillId="9" borderId="1" xfId="0" quotePrefix="1" applyFont="1" applyFill="1" applyBorder="1" applyAlignment="1">
      <alignment vertical="center" wrapText="1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 wrapText="1"/>
    </xf>
    <xf numFmtId="0" fontId="13" fillId="9" borderId="1" xfId="0" applyFont="1" applyFill="1" applyBorder="1" applyAlignment="1">
      <alignment horizontal="center" vertical="center"/>
    </xf>
    <xf numFmtId="0" fontId="12" fillId="8" borderId="2" xfId="0" applyFont="1" applyFill="1" applyBorder="1"/>
    <xf numFmtId="0" fontId="12" fillId="8" borderId="3" xfId="0" applyFont="1" applyFill="1" applyBorder="1"/>
    <xf numFmtId="0" fontId="10" fillId="9" borderId="5" xfId="0" applyFont="1" applyFill="1" applyBorder="1" applyAlignment="1">
      <alignment vertical="center"/>
    </xf>
    <xf numFmtId="0" fontId="13" fillId="9" borderId="6" xfId="0" applyFont="1" applyFill="1" applyBorder="1" applyAlignment="1">
      <alignment vertical="center" wrapText="1"/>
    </xf>
    <xf numFmtId="0" fontId="13" fillId="9" borderId="8" xfId="0" applyFont="1" applyFill="1" applyBorder="1" applyAlignment="1">
      <alignment horizontal="center" vertical="center"/>
    </xf>
    <xf numFmtId="0" fontId="12" fillId="0" borderId="32" xfId="0" applyFont="1" applyBorder="1"/>
    <xf numFmtId="0" fontId="12" fillId="0" borderId="33" xfId="0" applyFont="1" applyBorder="1"/>
    <xf numFmtId="0" fontId="13" fillId="4" borderId="34" xfId="0" applyFont="1" applyFill="1" applyBorder="1" applyAlignment="1">
      <alignment horizontal="left" vertical="center"/>
    </xf>
    <xf numFmtId="0" fontId="13" fillId="4" borderId="35" xfId="0" applyFont="1" applyFill="1" applyBorder="1" applyAlignment="1">
      <alignment wrapText="1"/>
    </xf>
    <xf numFmtId="0" fontId="1" fillId="4" borderId="36" xfId="1" applyFill="1" applyBorder="1" applyAlignment="1">
      <alignment vertical="center"/>
    </xf>
    <xf numFmtId="0" fontId="12" fillId="6" borderId="2" xfId="0" applyFont="1" applyFill="1" applyBorder="1"/>
    <xf numFmtId="0" fontId="12" fillId="6" borderId="7" xfId="0" applyFont="1" applyFill="1" applyBorder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wrapText="1"/>
    </xf>
    <xf numFmtId="0" fontId="8" fillId="0" borderId="8" xfId="0" applyFont="1" applyBorder="1" applyAlignment="1">
      <alignment wrapText="1"/>
    </xf>
    <xf numFmtId="0" fontId="6" fillId="0" borderId="1" xfId="0" applyFont="1" applyBorder="1"/>
    <xf numFmtId="0" fontId="3" fillId="4" borderId="2" xfId="0" applyFont="1" applyFill="1" applyBorder="1"/>
    <xf numFmtId="0" fontId="3" fillId="2" borderId="3" xfId="0" applyFont="1" applyFill="1" applyBorder="1"/>
    <xf numFmtId="0" fontId="2" fillId="12" borderId="4" xfId="0" applyFont="1" applyFill="1" applyBorder="1"/>
    <xf numFmtId="0" fontId="6" fillId="0" borderId="5" xfId="0" applyFont="1" applyBorder="1" applyAlignment="1">
      <alignment horizontal="center"/>
    </xf>
    <xf numFmtId="0" fontId="0" fillId="0" borderId="6" xfId="0" applyBorder="1"/>
    <xf numFmtId="0" fontId="6" fillId="0" borderId="7" xfId="0" applyFont="1" applyBorder="1" applyAlignment="1">
      <alignment horizontal="center"/>
    </xf>
    <xf numFmtId="0" fontId="6" fillId="0" borderId="8" xfId="0" applyFont="1" applyBorder="1"/>
    <xf numFmtId="0" fontId="0" fillId="0" borderId="9" xfId="0" applyBorder="1"/>
    <xf numFmtId="0" fontId="13" fillId="9" borderId="5" xfId="0" applyFont="1" applyFill="1" applyBorder="1" applyAlignment="1">
      <alignment vertical="center"/>
    </xf>
    <xf numFmtId="0" fontId="13" fillId="9" borderId="7" xfId="0" applyFont="1" applyFill="1" applyBorder="1" applyAlignment="1">
      <alignment vertical="center"/>
    </xf>
    <xf numFmtId="0" fontId="13" fillId="9" borderId="8" xfId="0" applyFont="1" applyFill="1" applyBorder="1" applyAlignment="1">
      <alignment vertical="center"/>
    </xf>
    <xf numFmtId="0" fontId="13" fillId="9" borderId="9" xfId="0" applyFont="1" applyFill="1" applyBorder="1" applyAlignment="1">
      <alignment vertical="center" wrapText="1"/>
    </xf>
    <xf numFmtId="0" fontId="13" fillId="4" borderId="21" xfId="0" applyFont="1" applyFill="1" applyBorder="1" applyAlignment="1">
      <alignment vertical="center"/>
    </xf>
    <xf numFmtId="0" fontId="13" fillId="9" borderId="1" xfId="0" quotePrefix="1" applyFont="1" applyFill="1" applyBorder="1" applyAlignment="1">
      <alignment vertical="center"/>
    </xf>
    <xf numFmtId="0" fontId="2" fillId="2" borderId="3" xfId="0" applyFont="1" applyFill="1" applyBorder="1"/>
    <xf numFmtId="0" fontId="0" fillId="0" borderId="6" xfId="0" applyBorder="1" applyAlignment="1">
      <alignment horizontal="left" vertical="center"/>
    </xf>
    <xf numFmtId="0" fontId="13" fillId="9" borderId="8" xfId="0" applyFont="1" applyFill="1" applyBorder="1" applyAlignment="1">
      <alignment vertical="center" wrapText="1"/>
    </xf>
    <xf numFmtId="0" fontId="13" fillId="9" borderId="8" xfId="0" quotePrefix="1" applyFont="1" applyFill="1" applyBorder="1" applyAlignment="1">
      <alignment vertical="center" wrapText="1"/>
    </xf>
    <xf numFmtId="0" fontId="1" fillId="0" borderId="37" xfId="1" applyBorder="1" applyAlignment="1"/>
    <xf numFmtId="0" fontId="0" fillId="0" borderId="8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2" fillId="6" borderId="41" xfId="0" applyFont="1" applyFill="1" applyBorder="1"/>
    <xf numFmtId="0" fontId="12" fillId="6" borderId="34" xfId="0" applyFont="1" applyFill="1" applyBorder="1"/>
    <xf numFmtId="0" fontId="13" fillId="9" borderId="5" xfId="0" applyFont="1" applyFill="1" applyBorder="1" applyAlignment="1">
      <alignment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4" fillId="2" borderId="3" xfId="0" applyFont="1" applyFill="1" applyBorder="1"/>
    <xf numFmtId="0" fontId="0" fillId="0" borderId="9" xfId="0" applyBorder="1" applyAlignment="1">
      <alignment horizontal="left" vertical="center"/>
    </xf>
    <xf numFmtId="0" fontId="13" fillId="4" borderId="34" xfId="0" applyFont="1" applyFill="1" applyBorder="1" applyAlignment="1">
      <alignment vertical="center"/>
    </xf>
    <xf numFmtId="0" fontId="13" fillId="4" borderId="35" xfId="0" applyFont="1" applyFill="1" applyBorder="1" applyAlignment="1">
      <alignment vertical="center" wrapText="1"/>
    </xf>
    <xf numFmtId="0" fontId="10" fillId="9" borderId="5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vertical="center" wrapText="1"/>
    </xf>
    <xf numFmtId="0" fontId="10" fillId="9" borderId="7" xfId="0" applyFont="1" applyFill="1" applyBorder="1" applyAlignment="1">
      <alignment vertical="center"/>
    </xf>
    <xf numFmtId="0" fontId="10" fillId="9" borderId="8" xfId="0" applyFont="1" applyFill="1" applyBorder="1" applyAlignment="1">
      <alignment vertical="center"/>
    </xf>
    <xf numFmtId="0" fontId="10" fillId="9" borderId="8" xfId="0" applyFont="1" applyFill="1" applyBorder="1" applyAlignment="1">
      <alignment horizontal="center" vertical="center"/>
    </xf>
    <xf numFmtId="0" fontId="10" fillId="9" borderId="1" xfId="0" quotePrefix="1" applyFont="1" applyFill="1" applyBorder="1" applyAlignment="1">
      <alignment vertical="center" wrapText="1"/>
    </xf>
    <xf numFmtId="0" fontId="10" fillId="9" borderId="8" xfId="0" quotePrefix="1" applyFont="1" applyFill="1" applyBorder="1" applyAlignment="1">
      <alignment vertical="center" wrapText="1"/>
    </xf>
    <xf numFmtId="0" fontId="1" fillId="0" borderId="0" xfId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horizontal="left"/>
    </xf>
    <xf numFmtId="0" fontId="2" fillId="12" borderId="4" xfId="0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2" fillId="6" borderId="41" xfId="0" applyFont="1" applyFill="1" applyBorder="1" applyAlignment="1">
      <alignment vertical="center"/>
    </xf>
    <xf numFmtId="0" fontId="12" fillId="6" borderId="34" xfId="0" applyFont="1" applyFill="1" applyBorder="1" applyAlignment="1">
      <alignment vertical="center"/>
    </xf>
    <xf numFmtId="0" fontId="12" fillId="8" borderId="4" xfId="0" applyFont="1" applyFill="1" applyBorder="1" applyAlignment="1">
      <alignment vertical="center" wrapText="1"/>
    </xf>
    <xf numFmtId="0" fontId="1" fillId="9" borderId="1" xfId="1" applyFill="1" applyBorder="1" applyAlignment="1">
      <alignment vertical="center"/>
    </xf>
    <xf numFmtId="0" fontId="1" fillId="9" borderId="8" xfId="1" applyFill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20" xfId="0" applyFont="1" applyBorder="1" applyAlignment="1">
      <alignment vertical="center"/>
    </xf>
    <xf numFmtId="0" fontId="13" fillId="4" borderId="2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/>
    </xf>
    <xf numFmtId="0" fontId="1" fillId="0" borderId="1" xfId="1" applyBorder="1" applyAlignment="1">
      <alignment horizontal="left" vertical="center"/>
    </xf>
    <xf numFmtId="0" fontId="1" fillId="0" borderId="1" xfId="1" applyBorder="1" applyAlignment="1">
      <alignment horizontal="left"/>
    </xf>
    <xf numFmtId="0" fontId="1" fillId="0" borderId="1" xfId="1" applyFill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1" fillId="0" borderId="8" xfId="1" applyBorder="1" applyAlignment="1">
      <alignment horizontal="left"/>
    </xf>
    <xf numFmtId="0" fontId="1" fillId="0" borderId="0" xfId="1" applyFill="1" applyAlignment="1">
      <alignment horizontal="left" vertical="center"/>
    </xf>
    <xf numFmtId="0" fontId="1" fillId="0" borderId="1" xfId="1" applyBorder="1" applyAlignment="1">
      <alignment vertical="center"/>
    </xf>
    <xf numFmtId="0" fontId="6" fillId="0" borderId="1" xfId="0" applyFont="1" applyBorder="1" applyAlignment="1">
      <alignment wrapText="1"/>
    </xf>
    <xf numFmtId="0" fontId="13" fillId="11" borderId="25" xfId="0" applyFont="1" applyFill="1" applyBorder="1"/>
    <xf numFmtId="0" fontId="1" fillId="0" borderId="1" xfId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12" borderId="4" xfId="0" applyFont="1" applyFill="1" applyBorder="1" applyAlignment="1">
      <alignment vertical="center"/>
    </xf>
    <xf numFmtId="0" fontId="1" fillId="0" borderId="1" xfId="1" applyBorder="1" applyAlignment="1">
      <alignment horizontal="center"/>
    </xf>
    <xf numFmtId="0" fontId="1" fillId="0" borderId="1" xfId="1" applyFill="1" applyBorder="1"/>
    <xf numFmtId="0" fontId="2" fillId="3" borderId="2" xfId="0" applyFont="1" applyFill="1" applyBorder="1"/>
    <xf numFmtId="0" fontId="1" fillId="0" borderId="8" xfId="1" applyBorder="1" applyAlignment="1">
      <alignment horizontal="center"/>
    </xf>
    <xf numFmtId="0" fontId="1" fillId="0" borderId="0" xfId="1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/>
    <xf numFmtId="0" fontId="2" fillId="2" borderId="3" xfId="0" applyFont="1" applyFill="1" applyBorder="1" applyAlignment="1">
      <alignment horizontal="center"/>
    </xf>
    <xf numFmtId="0" fontId="5" fillId="0" borderId="8" xfId="0" applyFont="1" applyBorder="1"/>
    <xf numFmtId="0" fontId="1" fillId="0" borderId="1" xfId="1" applyBorder="1"/>
    <xf numFmtId="0" fontId="2" fillId="12" borderId="4" xfId="0" applyFont="1" applyFill="1" applyBorder="1" applyAlignment="1">
      <alignment horizontal="left" vertical="center"/>
    </xf>
    <xf numFmtId="0" fontId="7" fillId="0" borderId="6" xfId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164" fontId="7" fillId="0" borderId="1" xfId="1" applyNumberFormat="1" applyFont="1" applyBorder="1" applyAlignment="1">
      <alignment vertical="center"/>
    </xf>
    <xf numFmtId="0" fontId="1" fillId="0" borderId="1" xfId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1" fillId="0" borderId="8" xfId="1" applyBorder="1"/>
    <xf numFmtId="164" fontId="7" fillId="0" borderId="8" xfId="1" applyNumberFormat="1" applyFont="1" applyBorder="1" applyAlignment="1">
      <alignment vertical="center"/>
    </xf>
    <xf numFmtId="0" fontId="1" fillId="0" borderId="8" xfId="1" applyBorder="1" applyAlignment="1">
      <alignment horizontal="center" vertical="center" wrapText="1"/>
    </xf>
    <xf numFmtId="0" fontId="1" fillId="0" borderId="8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1" fillId="0" borderId="8" xfId="1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 vertical="center" wrapText="1"/>
    </xf>
    <xf numFmtId="0" fontId="1" fillId="0" borderId="1" xfId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12" borderId="4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8" xfId="1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14" fontId="6" fillId="0" borderId="1" xfId="0" applyNumberFormat="1" applyFont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3" fillId="5" borderId="3" xfId="0" applyFont="1" applyFill="1" applyBorder="1"/>
    <xf numFmtId="0" fontId="6" fillId="0" borderId="8" xfId="0" applyFont="1" applyBorder="1" applyAlignment="1">
      <alignment wrapText="1"/>
    </xf>
    <xf numFmtId="14" fontId="6" fillId="0" borderId="8" xfId="0" applyNumberFormat="1" applyFont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8" xfId="0" applyNumberFormat="1" applyBorder="1" applyAlignment="1">
      <alignment horizontal="center" vertical="center"/>
    </xf>
    <xf numFmtId="22" fontId="6" fillId="0" borderId="1" xfId="0" applyNumberFormat="1" applyFont="1" applyBorder="1" applyAlignment="1">
      <alignment vertical="center" wrapText="1"/>
    </xf>
    <xf numFmtId="0" fontId="1" fillId="0" borderId="1" xfId="1" applyFill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22" fontId="6" fillId="0" borderId="8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1" applyFill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" fillId="0" borderId="0" xfId="1" applyFill="1" applyAlignment="1">
      <alignment vertical="center" wrapText="1"/>
    </xf>
    <xf numFmtId="0" fontId="1" fillId="0" borderId="8" xfId="1" applyFill="1" applyBorder="1" applyAlignment="1">
      <alignment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4" fillId="12" borderId="4" xfId="0" applyFont="1" applyFill="1" applyBorder="1" applyAlignment="1">
      <alignment horizontal="left" vertical="center"/>
    </xf>
    <xf numFmtId="0" fontId="12" fillId="8" borderId="2" xfId="0" applyFont="1" applyFill="1" applyBorder="1" applyAlignment="1">
      <alignment horizontal="left" vertical="center" wrapText="1"/>
    </xf>
    <xf numFmtId="0" fontId="12" fillId="8" borderId="3" xfId="0" applyFont="1" applyFill="1" applyBorder="1" applyAlignment="1">
      <alignment horizontal="left" vertical="center" wrapText="1"/>
    </xf>
    <xf numFmtId="0" fontId="13" fillId="9" borderId="5" xfId="0" applyFont="1" applyFill="1" applyBorder="1" applyAlignment="1">
      <alignment horizontal="left" vertical="center" wrapText="1"/>
    </xf>
    <xf numFmtId="0" fontId="13" fillId="9" borderId="1" xfId="0" applyFont="1" applyFill="1" applyBorder="1" applyAlignment="1">
      <alignment horizontal="left" vertical="center" wrapText="1"/>
    </xf>
    <xf numFmtId="0" fontId="13" fillId="9" borderId="1" xfId="0" quotePrefix="1" applyFont="1" applyFill="1" applyBorder="1" applyAlignment="1">
      <alignment horizontal="left" vertical="center" wrapText="1"/>
    </xf>
    <xf numFmtId="0" fontId="13" fillId="9" borderId="8" xfId="0" applyFont="1" applyFill="1" applyBorder="1" applyAlignment="1">
      <alignment horizontal="left" vertical="center" wrapText="1"/>
    </xf>
    <xf numFmtId="0" fontId="13" fillId="9" borderId="8" xfId="0" quotePrefix="1" applyFont="1" applyFill="1" applyBorder="1" applyAlignment="1">
      <alignment horizontal="left" vertical="center" wrapText="1"/>
    </xf>
    <xf numFmtId="0" fontId="12" fillId="8" borderId="3" xfId="0" applyFont="1" applyFill="1" applyBorder="1" applyAlignment="1">
      <alignment horizontal="left" vertical="center"/>
    </xf>
    <xf numFmtId="0" fontId="1" fillId="9" borderId="1" xfId="1" applyFill="1" applyBorder="1" applyAlignment="1">
      <alignment vertical="center" wrapText="1"/>
    </xf>
    <xf numFmtId="0" fontId="1" fillId="9" borderId="8" xfId="1" applyFill="1" applyBorder="1" applyAlignment="1">
      <alignment vertical="center" wrapText="1"/>
    </xf>
    <xf numFmtId="0" fontId="10" fillId="9" borderId="8" xfId="0" applyFont="1" applyFill="1" applyBorder="1" applyAlignment="1">
      <alignment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left" vertical="center" wrapText="1"/>
    </xf>
    <xf numFmtId="0" fontId="11" fillId="11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vertical="center"/>
    </xf>
    <xf numFmtId="0" fontId="1" fillId="9" borderId="8" xfId="1" applyFill="1" applyBorder="1" applyAlignment="1">
      <alignment horizontal="left" vertical="center"/>
    </xf>
    <xf numFmtId="0" fontId="9" fillId="6" borderId="41" xfId="0" applyFont="1" applyFill="1" applyBorder="1" applyAlignment="1">
      <alignment vertical="center"/>
    </xf>
    <xf numFmtId="0" fontId="9" fillId="6" borderId="34" xfId="0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9" fillId="8" borderId="2" xfId="0" applyFont="1" applyFill="1" applyBorder="1" applyAlignment="1">
      <alignment vertical="center"/>
    </xf>
    <xf numFmtId="0" fontId="10" fillId="9" borderId="8" xfId="0" quotePrefix="1" applyFont="1" applyFill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10" fillId="4" borderId="21" xfId="0" applyFont="1" applyFill="1" applyBorder="1" applyAlignment="1">
      <alignment vertical="center"/>
    </xf>
    <xf numFmtId="0" fontId="1" fillId="4" borderId="23" xfId="1" applyFill="1" applyBorder="1" applyAlignment="1">
      <alignment vertical="center" wrapText="1"/>
    </xf>
    <xf numFmtId="0" fontId="1" fillId="11" borderId="1" xfId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2" fillId="14" borderId="6" xfId="0" applyFont="1" applyFill="1" applyBorder="1" applyAlignment="1">
      <alignment horizontal="center" vertical="center" wrapText="1"/>
    </xf>
    <xf numFmtId="0" fontId="11" fillId="11" borderId="6" xfId="0" applyFont="1" applyFill="1" applyBorder="1" applyAlignment="1">
      <alignment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1" borderId="8" xfId="0" applyFill="1" applyBorder="1" applyAlignment="1">
      <alignment vertical="center" wrapText="1"/>
    </xf>
    <xf numFmtId="0" fontId="11" fillId="11" borderId="9" xfId="0" applyFont="1" applyFill="1" applyBorder="1" applyAlignment="1">
      <alignment vertical="center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12" fillId="0" borderId="16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3" fillId="4" borderId="21" xfId="0" applyFont="1" applyFill="1" applyBorder="1" applyAlignment="1">
      <alignment vertical="center" wrapText="1"/>
    </xf>
    <xf numFmtId="0" fontId="12" fillId="6" borderId="41" xfId="0" applyFont="1" applyFill="1" applyBorder="1" applyAlignment="1">
      <alignment vertical="center" wrapText="1"/>
    </xf>
    <xf numFmtId="0" fontId="12" fillId="6" borderId="34" xfId="0" applyFont="1" applyFill="1" applyBorder="1" applyAlignment="1">
      <alignment vertical="center" wrapText="1"/>
    </xf>
    <xf numFmtId="0" fontId="12" fillId="8" borderId="2" xfId="0" applyFont="1" applyFill="1" applyBorder="1" applyAlignment="1">
      <alignment vertical="center" wrapText="1"/>
    </xf>
    <xf numFmtId="0" fontId="12" fillId="8" borderId="3" xfId="0" applyFont="1" applyFill="1" applyBorder="1" applyAlignment="1">
      <alignment vertical="center" wrapText="1"/>
    </xf>
    <xf numFmtId="0" fontId="13" fillId="9" borderId="7" xfId="0" applyFont="1" applyFill="1" applyBorder="1" applyAlignment="1">
      <alignment vertical="center" wrapText="1"/>
    </xf>
    <xf numFmtId="0" fontId="1" fillId="13" borderId="3" xfId="1" applyFill="1" applyBorder="1" applyAlignment="1">
      <alignment vertical="center"/>
    </xf>
    <xf numFmtId="0" fontId="1" fillId="13" borderId="4" xfId="1" applyFill="1" applyBorder="1" applyAlignment="1">
      <alignment vertical="center"/>
    </xf>
    <xf numFmtId="0" fontId="3" fillId="4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164" fontId="7" fillId="0" borderId="1" xfId="1" applyNumberFormat="1" applyFont="1" applyBorder="1" applyAlignment="1">
      <alignment horizontal="left" vertical="center"/>
    </xf>
    <xf numFmtId="164" fontId="7" fillId="0" borderId="8" xfId="1" applyNumberFormat="1" applyFont="1" applyBorder="1" applyAlignment="1">
      <alignment horizontal="left" vertical="center"/>
    </xf>
    <xf numFmtId="0" fontId="17" fillId="0" borderId="0" xfId="1" applyFont="1" applyFill="1" applyBorder="1" applyAlignment="1">
      <alignment vertical="center" wrapText="1"/>
    </xf>
    <xf numFmtId="0" fontId="11" fillId="11" borderId="6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vertical="center" wrapText="1"/>
    </xf>
    <xf numFmtId="0" fontId="10" fillId="11" borderId="9" xfId="0" applyFont="1" applyFill="1" applyBorder="1" applyAlignment="1">
      <alignment horizontal="center" vertical="center"/>
    </xf>
    <xf numFmtId="0" fontId="12" fillId="0" borderId="58" xfId="0" applyFont="1" applyBorder="1" applyAlignment="1">
      <alignment vertical="center"/>
    </xf>
    <xf numFmtId="0" fontId="12" fillId="0" borderId="59" xfId="0" applyFont="1" applyBorder="1" applyAlignment="1">
      <alignment vertical="center"/>
    </xf>
    <xf numFmtId="0" fontId="12" fillId="6" borderId="32" xfId="0" applyFont="1" applyFill="1" applyBorder="1" applyAlignment="1">
      <alignment vertical="center"/>
    </xf>
    <xf numFmtId="0" fontId="1" fillId="0" borderId="61" xfId="1" applyBorder="1" applyAlignment="1">
      <alignment vertical="center"/>
    </xf>
    <xf numFmtId="0" fontId="6" fillId="0" borderId="62" xfId="0" applyFont="1" applyBorder="1" applyAlignment="1">
      <alignment vertical="center"/>
    </xf>
    <xf numFmtId="14" fontId="0" fillId="0" borderId="1" xfId="0" applyNumberFormat="1" applyBorder="1" applyAlignment="1">
      <alignment horizontal="left"/>
    </xf>
    <xf numFmtId="14" fontId="0" fillId="0" borderId="8" xfId="0" applyNumberFormat="1" applyBorder="1" applyAlignment="1">
      <alignment horizontal="left"/>
    </xf>
    <xf numFmtId="0" fontId="13" fillId="4" borderId="21" xfId="0" applyFont="1" applyFill="1" applyBorder="1" applyAlignment="1">
      <alignment horizontal="center" vertical="center"/>
    </xf>
    <xf numFmtId="0" fontId="1" fillId="4" borderId="23" xfId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left" vertical="center" wrapText="1"/>
    </xf>
    <xf numFmtId="0" fontId="13" fillId="9" borderId="35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left"/>
    </xf>
    <xf numFmtId="0" fontId="1" fillId="0" borderId="1" xfId="1" applyFill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13" fillId="9" borderId="43" xfId="0" applyFont="1" applyFill="1" applyBorder="1" applyAlignment="1">
      <alignment vertical="center" wrapText="1"/>
    </xf>
    <xf numFmtId="0" fontId="12" fillId="8" borderId="41" xfId="0" applyFont="1" applyFill="1" applyBorder="1" applyAlignment="1">
      <alignment vertical="center"/>
    </xf>
    <xf numFmtId="0" fontId="12" fillId="8" borderId="46" xfId="0" applyFont="1" applyFill="1" applyBorder="1" applyAlignment="1">
      <alignment vertical="center"/>
    </xf>
    <xf numFmtId="0" fontId="13" fillId="9" borderId="63" xfId="0" applyFont="1" applyFill="1" applyBorder="1" applyAlignment="1">
      <alignment vertical="center"/>
    </xf>
    <xf numFmtId="0" fontId="13" fillId="9" borderId="48" xfId="0" applyFont="1" applyFill="1" applyBorder="1" applyAlignment="1">
      <alignment vertical="center"/>
    </xf>
    <xf numFmtId="0" fontId="13" fillId="9" borderId="32" xfId="0" applyFont="1" applyFill="1" applyBorder="1" applyAlignment="1">
      <alignment vertical="center"/>
    </xf>
    <xf numFmtId="0" fontId="1" fillId="9" borderId="10" xfId="1" applyFill="1" applyBorder="1" applyAlignment="1">
      <alignment vertical="center"/>
    </xf>
    <xf numFmtId="0" fontId="13" fillId="9" borderId="34" xfId="0" applyFont="1" applyFill="1" applyBorder="1" applyAlignment="1">
      <alignment vertical="center"/>
    </xf>
    <xf numFmtId="0" fontId="1" fillId="9" borderId="35" xfId="1" applyFill="1" applyBorder="1" applyAlignment="1">
      <alignment vertical="center"/>
    </xf>
    <xf numFmtId="0" fontId="13" fillId="9" borderId="35" xfId="0" quotePrefix="1" applyFont="1" applyFill="1" applyBorder="1" applyAlignment="1">
      <alignment vertical="center"/>
    </xf>
    <xf numFmtId="0" fontId="3" fillId="4" borderId="2" xfId="0" applyFont="1" applyFill="1" applyBorder="1" applyAlignment="1">
      <alignment horizontal="left" vertical="center" wrapText="1"/>
    </xf>
    <xf numFmtId="0" fontId="2" fillId="12" borderId="4" xfId="0" applyFont="1" applyFill="1" applyBorder="1" applyAlignment="1">
      <alignment horizontal="left" vertical="center" wrapText="1"/>
    </xf>
    <xf numFmtId="0" fontId="13" fillId="9" borderId="5" xfId="0" applyFont="1" applyFill="1" applyBorder="1"/>
    <xf numFmtId="0" fontId="13" fillId="9" borderId="7" xfId="0" applyFont="1" applyFill="1" applyBorder="1"/>
    <xf numFmtId="0" fontId="13" fillId="9" borderId="8" xfId="0" applyFont="1" applyFill="1" applyBorder="1"/>
    <xf numFmtId="0" fontId="13" fillId="9" borderId="8" xfId="0" quotePrefix="1" applyFont="1" applyFill="1" applyBorder="1"/>
    <xf numFmtId="0" fontId="0" fillId="0" borderId="48" xfId="0" applyBorder="1"/>
    <xf numFmtId="0" fontId="13" fillId="9" borderId="10" xfId="0" applyFont="1" applyFill="1" applyBorder="1" applyAlignment="1">
      <alignment horizontal="left" vertical="center" wrapText="1"/>
    </xf>
    <xf numFmtId="0" fontId="13" fillId="9" borderId="10" xfId="0" applyFont="1" applyFill="1" applyBorder="1" applyAlignment="1">
      <alignment horizontal="left" vertical="center"/>
    </xf>
    <xf numFmtId="0" fontId="13" fillId="9" borderId="10" xfId="0" quotePrefix="1" applyFont="1" applyFill="1" applyBorder="1" applyAlignment="1">
      <alignment horizontal="left" vertical="center" wrapText="1"/>
    </xf>
    <xf numFmtId="0" fontId="13" fillId="9" borderId="10" xfId="0" quotePrefix="1" applyFont="1" applyFill="1" applyBorder="1" applyAlignment="1">
      <alignment horizontal="left" vertical="center"/>
    </xf>
    <xf numFmtId="0" fontId="13" fillId="9" borderId="35" xfId="0" applyFont="1" applyFill="1" applyBorder="1" applyAlignment="1">
      <alignment horizontal="left" vertical="center"/>
    </xf>
    <xf numFmtId="0" fontId="13" fillId="9" borderId="35" xfId="0" quotePrefix="1" applyFont="1" applyFill="1" applyBorder="1" applyAlignment="1">
      <alignment horizontal="left" vertical="center"/>
    </xf>
    <xf numFmtId="0" fontId="0" fillId="0" borderId="64" xfId="0" applyBorder="1"/>
    <xf numFmtId="0" fontId="0" fillId="0" borderId="65" xfId="0" applyBorder="1"/>
    <xf numFmtId="0" fontId="13" fillId="9" borderId="25" xfId="0" applyFont="1" applyFill="1" applyBorder="1" applyAlignment="1">
      <alignment vertical="center"/>
    </xf>
    <xf numFmtId="0" fontId="13" fillId="9" borderId="55" xfId="0" applyFont="1" applyFill="1" applyBorder="1" applyAlignment="1">
      <alignment vertical="center"/>
    </xf>
    <xf numFmtId="0" fontId="13" fillId="9" borderId="8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6" fillId="11" borderId="1" xfId="0" applyFont="1" applyFill="1" applyBorder="1" applyAlignment="1">
      <alignment vertical="center" wrapText="1"/>
    </xf>
    <xf numFmtId="0" fontId="6" fillId="11" borderId="6" xfId="0" applyFont="1" applyFill="1" applyBorder="1" applyAlignment="1">
      <alignment vertical="center" wrapText="1"/>
    </xf>
    <xf numFmtId="0" fontId="6" fillId="11" borderId="9" xfId="0" applyFont="1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0" fontId="6" fillId="11" borderId="8" xfId="0" applyFont="1" applyFill="1" applyBorder="1" applyAlignment="1">
      <alignment vertical="center" wrapText="1"/>
    </xf>
    <xf numFmtId="0" fontId="2" fillId="2" borderId="38" xfId="0" applyFont="1" applyFill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 wrapText="1"/>
    </xf>
    <xf numFmtId="0" fontId="12" fillId="8" borderId="3" xfId="0" applyFont="1" applyFill="1" applyBorder="1" applyAlignment="1">
      <alignment wrapText="1"/>
    </xf>
    <xf numFmtId="0" fontId="6" fillId="11" borderId="8" xfId="0" applyFont="1" applyFill="1" applyBorder="1" applyAlignment="1">
      <alignment horizontal="center" vertical="center" wrapText="1"/>
    </xf>
    <xf numFmtId="0" fontId="1" fillId="11" borderId="8" xfId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/>
    </xf>
    <xf numFmtId="0" fontId="1" fillId="0" borderId="8" xfId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6" fillId="11" borderId="6" xfId="0" applyFont="1" applyFill="1" applyBorder="1" applyAlignment="1">
      <alignment horizontal="center" vertical="center" wrapText="1"/>
    </xf>
    <xf numFmtId="0" fontId="13" fillId="11" borderId="6" xfId="0" applyFont="1" applyFill="1" applyBorder="1" applyAlignment="1">
      <alignment horizontal="center" vertical="center"/>
    </xf>
    <xf numFmtId="0" fontId="13" fillId="11" borderId="9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12" fillId="8" borderId="42" xfId="0" applyFont="1" applyFill="1" applyBorder="1" applyAlignment="1">
      <alignment vertical="center" wrapText="1"/>
    </xf>
    <xf numFmtId="0" fontId="13" fillId="9" borderId="39" xfId="0" applyFont="1" applyFill="1" applyBorder="1" applyAlignment="1">
      <alignment vertical="center" wrapText="1"/>
    </xf>
    <xf numFmtId="0" fontId="13" fillId="9" borderId="40" xfId="0" applyFont="1" applyFill="1" applyBorder="1" applyAlignment="1">
      <alignment vertical="center" wrapText="1"/>
    </xf>
    <xf numFmtId="0" fontId="13" fillId="9" borderId="1" xfId="0" quotePrefix="1" applyFont="1" applyFill="1" applyBorder="1" applyAlignment="1">
      <alignment wrapText="1"/>
    </xf>
    <xf numFmtId="0" fontId="13" fillId="9" borderId="1" xfId="0" applyFont="1" applyFill="1" applyBorder="1" applyAlignment="1">
      <alignment wrapText="1"/>
    </xf>
    <xf numFmtId="0" fontId="13" fillId="9" borderId="8" xfId="0" applyFont="1" applyFill="1" applyBorder="1" applyAlignment="1">
      <alignment wrapText="1"/>
    </xf>
    <xf numFmtId="0" fontId="1" fillId="11" borderId="1" xfId="1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1" fillId="13" borderId="71" xfId="1" applyFill="1" applyBorder="1" applyAlignment="1">
      <alignment vertical="center"/>
    </xf>
    <xf numFmtId="0" fontId="12" fillId="6" borderId="41" xfId="0" applyFont="1" applyFill="1" applyBorder="1" applyAlignment="1">
      <alignment horizontal="left" vertical="center"/>
    </xf>
    <xf numFmtId="0" fontId="12" fillId="6" borderId="34" xfId="0" applyFont="1" applyFill="1" applyBorder="1" applyAlignment="1">
      <alignment horizontal="left" vertical="center"/>
    </xf>
    <xf numFmtId="0" fontId="1" fillId="0" borderId="0" xfId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2" fillId="8" borderId="2" xfId="0" applyFont="1" applyFill="1" applyBorder="1" applyAlignment="1">
      <alignment horizontal="left" vertical="center"/>
    </xf>
    <xf numFmtId="0" fontId="1" fillId="13" borderId="3" xfId="1" applyFill="1" applyBorder="1" applyAlignment="1">
      <alignment horizontal="left" vertical="center"/>
    </xf>
    <xf numFmtId="0" fontId="1" fillId="13" borderId="4" xfId="1" applyFill="1" applyBorder="1" applyAlignment="1">
      <alignment horizontal="left" vertical="center"/>
    </xf>
    <xf numFmtId="0" fontId="13" fillId="9" borderId="5" xfId="0" applyFont="1" applyFill="1" applyBorder="1" applyAlignment="1">
      <alignment horizontal="left" vertical="center"/>
    </xf>
    <xf numFmtId="0" fontId="13" fillId="9" borderId="1" xfId="0" applyFont="1" applyFill="1" applyBorder="1" applyAlignment="1">
      <alignment horizontal="left" vertical="center"/>
    </xf>
    <xf numFmtId="0" fontId="13" fillId="9" borderId="1" xfId="0" quotePrefix="1" applyFont="1" applyFill="1" applyBorder="1" applyAlignment="1">
      <alignment horizontal="left" vertical="center"/>
    </xf>
    <xf numFmtId="0" fontId="1" fillId="9" borderId="1" xfId="1" applyFill="1" applyBorder="1" applyAlignment="1">
      <alignment horizontal="left" vertical="center"/>
    </xf>
    <xf numFmtId="0" fontId="13" fillId="9" borderId="7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left" vertical="center"/>
    </xf>
    <xf numFmtId="0" fontId="13" fillId="9" borderId="8" xfId="0" quotePrefix="1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1" fillId="4" borderId="23" xfId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 wrapText="1"/>
    </xf>
    <xf numFmtId="0" fontId="2" fillId="14" borderId="6" xfId="0" applyFont="1" applyFill="1" applyBorder="1" applyAlignment="1">
      <alignment horizontal="left" vertical="center" wrapText="1"/>
    </xf>
    <xf numFmtId="0" fontId="11" fillId="11" borderId="6" xfId="0" applyFont="1" applyFill="1" applyBorder="1" applyAlignment="1">
      <alignment horizontal="left" vertical="center" wrapText="1"/>
    </xf>
    <xf numFmtId="0" fontId="1" fillId="11" borderId="1" xfId="1" applyFill="1" applyBorder="1" applyAlignment="1">
      <alignment horizontal="left" vertical="center" wrapText="1"/>
    </xf>
    <xf numFmtId="0" fontId="11" fillId="11" borderId="9" xfId="0" applyFont="1" applyFill="1" applyBorder="1" applyAlignment="1">
      <alignment horizontal="left" vertical="center" wrapText="1"/>
    </xf>
    <xf numFmtId="0" fontId="13" fillId="9" borderId="1" xfId="0" applyFont="1" applyFill="1" applyBorder="1" applyAlignment="1">
      <alignment horizontal="right" vertical="center"/>
    </xf>
    <xf numFmtId="0" fontId="10" fillId="11" borderId="6" xfId="0" applyFont="1" applyFill="1" applyBorder="1" applyAlignment="1">
      <alignment horizontal="left" vertical="center"/>
    </xf>
    <xf numFmtId="0" fontId="11" fillId="11" borderId="8" xfId="0" applyFont="1" applyFill="1" applyBorder="1" applyAlignment="1">
      <alignment horizontal="left" vertical="center" wrapText="1"/>
    </xf>
    <xf numFmtId="0" fontId="12" fillId="8" borderId="50" xfId="0" applyFont="1" applyFill="1" applyBorder="1" applyAlignment="1">
      <alignment wrapText="1"/>
    </xf>
    <xf numFmtId="0" fontId="13" fillId="11" borderId="72" xfId="0" applyFont="1" applyFill="1" applyBorder="1" applyAlignment="1">
      <alignment wrapText="1"/>
    </xf>
    <xf numFmtId="0" fontId="13" fillId="9" borderId="11" xfId="0" applyFont="1" applyFill="1" applyBorder="1" applyAlignment="1">
      <alignment wrapText="1"/>
    </xf>
    <xf numFmtId="0" fontId="6" fillId="9" borderId="1" xfId="0" applyFont="1" applyFill="1" applyBorder="1" applyAlignment="1">
      <alignment wrapText="1"/>
    </xf>
    <xf numFmtId="0" fontId="6" fillId="9" borderId="6" xfId="0" applyFont="1" applyFill="1" applyBorder="1" applyAlignment="1">
      <alignment wrapText="1"/>
    </xf>
    <xf numFmtId="0" fontId="6" fillId="9" borderId="8" xfId="0" applyFont="1" applyFill="1" applyBorder="1" applyAlignment="1">
      <alignment wrapText="1"/>
    </xf>
    <xf numFmtId="0" fontId="6" fillId="9" borderId="9" xfId="0" applyFont="1" applyFill="1" applyBorder="1" applyAlignment="1">
      <alignment wrapText="1"/>
    </xf>
    <xf numFmtId="0" fontId="13" fillId="9" borderId="11" xfId="0" applyFont="1" applyFill="1" applyBorder="1" applyAlignment="1">
      <alignment horizontal="left" vertical="center" wrapText="1"/>
    </xf>
    <xf numFmtId="0" fontId="13" fillId="9" borderId="43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vertical="center" wrapText="1"/>
    </xf>
    <xf numFmtId="0" fontId="3" fillId="8" borderId="6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6" fillId="9" borderId="6" xfId="0" applyFont="1" applyFill="1" applyBorder="1" applyAlignment="1">
      <alignment vertical="center" wrapText="1"/>
    </xf>
    <xf numFmtId="0" fontId="6" fillId="9" borderId="8" xfId="0" applyFont="1" applyFill="1" applyBorder="1" applyAlignment="1">
      <alignment vertical="center" wrapText="1"/>
    </xf>
    <xf numFmtId="0" fontId="1" fillId="8" borderId="3" xfId="1" applyFill="1" applyBorder="1"/>
    <xf numFmtId="0" fontId="1" fillId="8" borderId="4" xfId="1" applyFill="1" applyBorder="1"/>
    <xf numFmtId="0" fontId="13" fillId="9" borderId="6" xfId="0" applyFont="1" applyFill="1" applyBorder="1"/>
    <xf numFmtId="0" fontId="1" fillId="9" borderId="1" xfId="1" applyFill="1" applyBorder="1" applyAlignment="1">
      <alignment horizontal="left" vertical="center" wrapText="1"/>
    </xf>
    <xf numFmtId="0" fontId="13" fillId="9" borderId="7" xfId="0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vertical="center"/>
    </xf>
    <xf numFmtId="0" fontId="1" fillId="8" borderId="3" xfId="1" applyFill="1" applyBorder="1" applyAlignment="1">
      <alignment vertical="center" wrapText="1"/>
    </xf>
    <xf numFmtId="0" fontId="1" fillId="13" borderId="4" xfId="1" applyFill="1" applyBorder="1"/>
    <xf numFmtId="0" fontId="13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 wrapText="1"/>
    </xf>
    <xf numFmtId="0" fontId="13" fillId="9" borderId="72" xfId="0" applyFont="1" applyFill="1" applyBorder="1" applyAlignment="1">
      <alignment vertical="center" wrapText="1"/>
    </xf>
    <xf numFmtId="0" fontId="1" fillId="9" borderId="32" xfId="1" applyFill="1" applyBorder="1" applyAlignment="1">
      <alignment vertical="center"/>
    </xf>
    <xf numFmtId="0" fontId="1" fillId="9" borderId="34" xfId="1" applyFill="1" applyBorder="1" applyAlignment="1">
      <alignment vertical="center"/>
    </xf>
    <xf numFmtId="0" fontId="12" fillId="8" borderId="29" xfId="0" applyFont="1" applyFill="1" applyBorder="1" applyAlignment="1">
      <alignment vertical="center"/>
    </xf>
    <xf numFmtId="0" fontId="13" fillId="9" borderId="75" xfId="0" applyFont="1" applyFill="1" applyBorder="1" applyAlignment="1">
      <alignment vertical="center"/>
    </xf>
    <xf numFmtId="0" fontId="13" fillId="9" borderId="76" xfId="0" applyFont="1" applyFill="1" applyBorder="1" applyAlignment="1">
      <alignment vertical="center"/>
    </xf>
    <xf numFmtId="0" fontId="13" fillId="9" borderId="77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 wrapText="1"/>
    </xf>
    <xf numFmtId="0" fontId="1" fillId="4" borderId="1" xfId="1" applyFill="1" applyBorder="1" applyAlignment="1">
      <alignment vertical="center" wrapText="1"/>
    </xf>
    <xf numFmtId="0" fontId="21" fillId="8" borderId="1" xfId="0" applyFont="1" applyFill="1" applyBorder="1" applyAlignment="1">
      <alignment horizontal="left" vertical="center" wrapText="1"/>
    </xf>
    <xf numFmtId="0" fontId="21" fillId="8" borderId="6" xfId="0" applyFont="1" applyFill="1" applyBorder="1" applyAlignment="1">
      <alignment horizontal="left" vertical="center" wrapText="1"/>
    </xf>
    <xf numFmtId="0" fontId="1" fillId="8" borderId="3" xfId="1" applyFill="1" applyBorder="1" applyAlignment="1"/>
    <xf numFmtId="164" fontId="0" fillId="0" borderId="40" xfId="0" applyNumberFormat="1" applyBorder="1" applyAlignment="1">
      <alignment horizontal="center" vertical="center" wrapText="1"/>
    </xf>
    <xf numFmtId="164" fontId="0" fillId="0" borderId="51" xfId="0" applyNumberFormat="1" applyBorder="1" applyAlignment="1">
      <alignment horizontal="center" vertical="center" wrapText="1"/>
    </xf>
    <xf numFmtId="0" fontId="13" fillId="11" borderId="1" xfId="0" applyFont="1" applyFill="1" applyBorder="1"/>
    <xf numFmtId="0" fontId="13" fillId="11" borderId="1" xfId="0" applyFont="1" applyFill="1" applyBorder="1" applyAlignment="1">
      <alignment horizontal="left"/>
    </xf>
    <xf numFmtId="0" fontId="13" fillId="11" borderId="1" xfId="0" applyFont="1" applyFill="1" applyBorder="1" applyAlignment="1">
      <alignment wrapText="1"/>
    </xf>
    <xf numFmtId="0" fontId="1" fillId="8" borderId="4" xfId="1" applyFill="1" applyBorder="1" applyAlignment="1"/>
    <xf numFmtId="0" fontId="13" fillId="11" borderId="5" xfId="0" applyFont="1" applyFill="1" applyBorder="1"/>
    <xf numFmtId="0" fontId="13" fillId="9" borderId="8" xfId="0" quotePrefix="1" applyFont="1" applyFill="1" applyBorder="1" applyAlignment="1">
      <alignment wrapText="1"/>
    </xf>
    <xf numFmtId="0" fontId="13" fillId="9" borderId="1" xfId="0" quotePrefix="1" applyFont="1" applyFill="1" applyBorder="1" applyAlignment="1">
      <alignment horizontal="center" vertical="center"/>
    </xf>
    <xf numFmtId="0" fontId="12" fillId="9" borderId="1" xfId="0" applyFont="1" applyFill="1" applyBorder="1"/>
    <xf numFmtId="0" fontId="6" fillId="11" borderId="6" xfId="0" applyFont="1" applyFill="1" applyBorder="1" applyAlignment="1">
      <alignment horizontal="left" vertical="center" wrapText="1"/>
    </xf>
    <xf numFmtId="0" fontId="6" fillId="11" borderId="9" xfId="0" applyFont="1" applyFill="1" applyBorder="1" applyAlignment="1">
      <alignment horizontal="left" vertical="center" wrapText="1"/>
    </xf>
    <xf numFmtId="0" fontId="1" fillId="9" borderId="5" xfId="1" applyFill="1" applyBorder="1"/>
    <xf numFmtId="0" fontId="1" fillId="9" borderId="7" xfId="1" applyFill="1" applyBorder="1"/>
    <xf numFmtId="0" fontId="12" fillId="8" borderId="3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12" fillId="0" borderId="11" xfId="0" applyFont="1" applyBorder="1"/>
    <xf numFmtId="0" fontId="13" fillId="4" borderId="34" xfId="0" applyFont="1" applyFill="1" applyBorder="1" applyAlignment="1">
      <alignment horizontal="center" vertical="center"/>
    </xf>
    <xf numFmtId="0" fontId="13" fillId="4" borderId="35" xfId="0" applyFont="1" applyFill="1" applyBorder="1" applyAlignment="1">
      <alignment horizontal="center" vertical="center" wrapText="1"/>
    </xf>
    <xf numFmtId="0" fontId="1" fillId="4" borderId="80" xfId="1" applyFill="1" applyBorder="1" applyAlignment="1">
      <alignment horizontal="center" vertical="center"/>
    </xf>
    <xf numFmtId="0" fontId="1" fillId="4" borderId="81" xfId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left"/>
    </xf>
    <xf numFmtId="0" fontId="13" fillId="9" borderId="1" xfId="0" quotePrefix="1" applyFont="1" applyFill="1" applyBorder="1" applyAlignment="1">
      <alignment horizontal="left" wrapText="1"/>
    </xf>
    <xf numFmtId="0" fontId="13" fillId="9" borderId="1" xfId="0" applyFont="1" applyFill="1" applyBorder="1" applyAlignment="1">
      <alignment horizontal="left" vertical="top" wrapText="1"/>
    </xf>
    <xf numFmtId="0" fontId="13" fillId="9" borderId="8" xfId="0" applyFont="1" applyFill="1" applyBorder="1" applyAlignment="1">
      <alignment horizontal="left" wrapText="1"/>
    </xf>
    <xf numFmtId="0" fontId="12" fillId="8" borderId="82" xfId="0" applyFont="1" applyFill="1" applyBorder="1"/>
    <xf numFmtId="0" fontId="13" fillId="9" borderId="49" xfId="0" applyFont="1" applyFill="1" applyBorder="1"/>
    <xf numFmtId="0" fontId="13" fillId="9" borderId="83" xfId="0" applyFont="1" applyFill="1" applyBorder="1"/>
    <xf numFmtId="0" fontId="12" fillId="0" borderId="1" xfId="0" applyFont="1" applyBorder="1"/>
    <xf numFmtId="0" fontId="12" fillId="0" borderId="5" xfId="0" applyFont="1" applyBorder="1"/>
    <xf numFmtId="0" fontId="1" fillId="4" borderId="8" xfId="1" applyFill="1" applyBorder="1" applyAlignment="1">
      <alignment horizontal="center" vertical="center"/>
    </xf>
    <xf numFmtId="0" fontId="1" fillId="4" borderId="9" xfId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3" fillId="4" borderId="7" xfId="0" applyFont="1" applyFill="1" applyBorder="1" applyAlignment="1">
      <alignment vertical="center" wrapText="1"/>
    </xf>
    <xf numFmtId="0" fontId="13" fillId="4" borderId="8" xfId="0" applyFont="1" applyFill="1" applyBorder="1" applyAlignment="1">
      <alignment vertical="center" wrapText="1"/>
    </xf>
    <xf numFmtId="0" fontId="1" fillId="4" borderId="8" xfId="1" applyFill="1" applyBorder="1" applyAlignment="1">
      <alignment vertical="center" wrapText="1"/>
    </xf>
    <xf numFmtId="0" fontId="1" fillId="4" borderId="9" xfId="1" applyFill="1" applyBorder="1" applyAlignment="1">
      <alignment vertical="center" wrapText="1"/>
    </xf>
    <xf numFmtId="0" fontId="1" fillId="4" borderId="9" xfId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1" applyBorder="1" applyAlignment="1"/>
    <xf numFmtId="0" fontId="1" fillId="0" borderId="0" xfId="1" applyAlignment="1">
      <alignment horizontal="center"/>
    </xf>
    <xf numFmtId="0" fontId="7" fillId="0" borderId="8" xfId="1" applyFont="1" applyFill="1" applyBorder="1" applyAlignment="1">
      <alignment horizontal="left" vertical="center"/>
    </xf>
    <xf numFmtId="0" fontId="20" fillId="11" borderId="1" xfId="0" applyFont="1" applyFill="1" applyBorder="1" applyAlignment="1">
      <alignment vertical="center" wrapText="1"/>
    </xf>
    <xf numFmtId="0" fontId="1" fillId="13" borderId="4" xfId="1" applyFill="1" applyBorder="1" applyAlignment="1">
      <alignment horizontal="center" vertical="center" wrapText="1"/>
    </xf>
    <xf numFmtId="0" fontId="0" fillId="11" borderId="6" xfId="0" applyFill="1" applyBorder="1" applyAlignment="1">
      <alignment vertical="center" wrapText="1"/>
    </xf>
    <xf numFmtId="0" fontId="0" fillId="11" borderId="9" xfId="0" applyFill="1" applyBorder="1" applyAlignment="1">
      <alignment vertical="center" wrapText="1"/>
    </xf>
    <xf numFmtId="0" fontId="1" fillId="0" borderId="0" xfId="1" applyBorder="1" applyAlignment="1">
      <alignment horizontal="left" vertical="center" wrapText="1"/>
    </xf>
    <xf numFmtId="164" fontId="0" fillId="0" borderId="8" xfId="0" applyNumberFormat="1" applyBorder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0" fontId="12" fillId="8" borderId="2" xfId="0" applyFont="1" applyFill="1" applyBorder="1" applyAlignment="1">
      <alignment vertical="center"/>
    </xf>
    <xf numFmtId="0" fontId="12" fillId="8" borderId="3" xfId="0" applyFont="1" applyFill="1" applyBorder="1" applyAlignment="1">
      <alignment vertical="center"/>
    </xf>
    <xf numFmtId="0" fontId="13" fillId="9" borderId="8" xfId="0" quotePrefix="1" applyFont="1" applyFill="1" applyBorder="1" applyAlignment="1">
      <alignment vertical="center"/>
    </xf>
    <xf numFmtId="0" fontId="18" fillId="13" borderId="3" xfId="1" applyFont="1" applyFill="1" applyBorder="1" applyAlignment="1">
      <alignment horizontal="center" vertical="center" wrapText="1"/>
    </xf>
    <xf numFmtId="0" fontId="18" fillId="13" borderId="4" xfId="1" applyFont="1" applyFill="1" applyBorder="1" applyAlignment="1">
      <alignment horizontal="center" vertical="center" wrapText="1"/>
    </xf>
    <xf numFmtId="0" fontId="1" fillId="0" borderId="8" xfId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12" borderId="3" xfId="0" applyFont="1" applyFill="1" applyBorder="1"/>
    <xf numFmtId="0" fontId="2" fillId="2" borderId="4" xfId="0" applyFont="1" applyFill="1" applyBorder="1" applyAlignment="1">
      <alignment horizontal="left" vertical="center"/>
    </xf>
    <xf numFmtId="0" fontId="0" fillId="16" borderId="0" xfId="0" applyFill="1" applyAlignment="1">
      <alignment vertical="center" wrapText="1"/>
    </xf>
    <xf numFmtId="0" fontId="1" fillId="0" borderId="0" xfId="1" applyBorder="1" applyAlignment="1">
      <alignment horizontal="left"/>
    </xf>
    <xf numFmtId="0" fontId="0" fillId="0" borderId="48" xfId="0" applyBorder="1" applyAlignment="1">
      <alignment vertical="center"/>
    </xf>
    <xf numFmtId="0" fontId="2" fillId="0" borderId="0" xfId="0" applyFont="1"/>
    <xf numFmtId="0" fontId="1" fillId="0" borderId="3" xfId="1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4" xfId="0" applyBorder="1"/>
    <xf numFmtId="0" fontId="1" fillId="0" borderId="8" xfId="1" applyFill="1" applyBorder="1"/>
    <xf numFmtId="0" fontId="1" fillId="0" borderId="40" xfId="1" applyFill="1" applyBorder="1"/>
    <xf numFmtId="0" fontId="0" fillId="0" borderId="1" xfId="0" applyBorder="1" applyAlignment="1">
      <alignment horizontal="right"/>
    </xf>
    <xf numFmtId="0" fontId="8" fillId="0" borderId="1" xfId="0" quotePrefix="1" applyFont="1" applyBorder="1"/>
    <xf numFmtId="0" fontId="1" fillId="0" borderId="1" xfId="1" quotePrefix="1" applyBorder="1" applyAlignment="1">
      <alignment horizontal="right"/>
    </xf>
    <xf numFmtId="0" fontId="14" fillId="0" borderId="6" xfId="0" applyFont="1" applyBorder="1"/>
    <xf numFmtId="0" fontId="0" fillId="0" borderId="8" xfId="0" applyBorder="1" applyAlignment="1">
      <alignment horizontal="right"/>
    </xf>
    <xf numFmtId="0" fontId="8" fillId="0" borderId="8" xfId="0" quotePrefix="1" applyFont="1" applyBorder="1"/>
    <xf numFmtId="0" fontId="3" fillId="12" borderId="38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12" borderId="38" xfId="0" applyFont="1" applyFill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vertical="center"/>
    </xf>
    <xf numFmtId="0" fontId="9" fillId="8" borderId="38" xfId="0" applyFont="1" applyFill="1" applyBorder="1" applyAlignment="1">
      <alignment vertical="center"/>
    </xf>
    <xf numFmtId="0" fontId="10" fillId="9" borderId="39" xfId="0" applyFont="1" applyFill="1" applyBorder="1" applyAlignment="1">
      <alignment vertical="center" wrapText="1"/>
    </xf>
    <xf numFmtId="0" fontId="10" fillId="9" borderId="1" xfId="0" quotePrefix="1" applyFont="1" applyFill="1" applyBorder="1" applyAlignment="1">
      <alignment vertical="center"/>
    </xf>
    <xf numFmtId="0" fontId="11" fillId="11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" fillId="0" borderId="0" xfId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0" fillId="11" borderId="1" xfId="0" applyFont="1" applyFill="1" applyBorder="1" applyAlignment="1">
      <alignment horizontal="center" vertical="center"/>
    </xf>
    <xf numFmtId="0" fontId="1" fillId="11" borderId="8" xfId="1" applyFill="1" applyBorder="1" applyAlignment="1">
      <alignment horizontal="left" vertical="center" wrapText="1"/>
    </xf>
    <xf numFmtId="0" fontId="13" fillId="11" borderId="1" xfId="0" applyFont="1" applyFill="1" applyBorder="1" applyAlignment="1">
      <alignment horizontal="center" vertical="center"/>
    </xf>
    <xf numFmtId="0" fontId="13" fillId="11" borderId="8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vertical="center"/>
    </xf>
    <xf numFmtId="0" fontId="12" fillId="8" borderId="15" xfId="0" applyFont="1" applyFill="1" applyBorder="1" applyAlignment="1">
      <alignment vertical="center"/>
    </xf>
    <xf numFmtId="0" fontId="12" fillId="8" borderId="50" xfId="0" applyFont="1" applyFill="1" applyBorder="1" applyAlignment="1">
      <alignment vertical="center" wrapText="1"/>
    </xf>
    <xf numFmtId="0" fontId="1" fillId="13" borderId="1" xfId="1" applyFill="1" applyBorder="1" applyAlignment="1">
      <alignment vertical="center"/>
    </xf>
    <xf numFmtId="0" fontId="13" fillId="9" borderId="24" xfId="0" applyFont="1" applyFill="1" applyBorder="1" applyAlignment="1">
      <alignment vertical="center"/>
    </xf>
    <xf numFmtId="0" fontId="13" fillId="9" borderId="25" xfId="0" applyFont="1" applyFill="1" applyBorder="1" applyAlignment="1">
      <alignment horizontal="left" vertical="center"/>
    </xf>
    <xf numFmtId="0" fontId="13" fillId="9" borderId="72" xfId="0" applyFont="1" applyFill="1" applyBorder="1" applyAlignment="1">
      <alignment horizontal="left" vertical="center" wrapText="1"/>
    </xf>
    <xf numFmtId="0" fontId="13" fillId="9" borderId="16" xfId="0" applyFont="1" applyFill="1" applyBorder="1" applyAlignment="1">
      <alignment vertical="center"/>
    </xf>
    <xf numFmtId="0" fontId="13" fillId="9" borderId="10" xfId="0" quotePrefix="1" applyFont="1" applyFill="1" applyBorder="1" applyAlignment="1">
      <alignment vertical="center"/>
    </xf>
    <xf numFmtId="0" fontId="13" fillId="6" borderId="10" xfId="0" applyFont="1" applyFill="1" applyBorder="1"/>
    <xf numFmtId="0" fontId="13" fillId="8" borderId="41" xfId="0" applyFont="1" applyFill="1" applyBorder="1"/>
    <xf numFmtId="0" fontId="13" fillId="8" borderId="46" xfId="0" applyFont="1" applyFill="1" applyBorder="1"/>
    <xf numFmtId="0" fontId="13" fillId="8" borderId="42" xfId="0" applyFont="1" applyFill="1" applyBorder="1" applyAlignment="1">
      <alignment wrapText="1"/>
    </xf>
    <xf numFmtId="0" fontId="13" fillId="11" borderId="55" xfId="0" applyFont="1" applyFill="1" applyBorder="1"/>
    <xf numFmtId="0" fontId="13" fillId="9" borderId="32" xfId="0" applyFont="1" applyFill="1" applyBorder="1"/>
    <xf numFmtId="0" fontId="13" fillId="9" borderId="58" xfId="0" applyFont="1" applyFill="1" applyBorder="1"/>
    <xf numFmtId="0" fontId="13" fillId="9" borderId="27" xfId="0" applyFont="1" applyFill="1" applyBorder="1"/>
    <xf numFmtId="0" fontId="13" fillId="9" borderId="27" xfId="0" applyFont="1" applyFill="1" applyBorder="1" applyAlignment="1">
      <alignment wrapText="1"/>
    </xf>
    <xf numFmtId="0" fontId="13" fillId="9" borderId="27" xfId="0" quotePrefix="1" applyFont="1" applyFill="1" applyBorder="1"/>
    <xf numFmtId="0" fontId="13" fillId="9" borderId="93" xfId="0" applyFont="1" applyFill="1" applyBorder="1" applyAlignment="1">
      <alignment wrapText="1"/>
    </xf>
    <xf numFmtId="0" fontId="13" fillId="9" borderId="39" xfId="0" applyFont="1" applyFill="1" applyBorder="1" applyAlignment="1">
      <alignment wrapText="1"/>
    </xf>
    <xf numFmtId="0" fontId="13" fillId="9" borderId="35" xfId="0" applyFont="1" applyFill="1" applyBorder="1"/>
    <xf numFmtId="0" fontId="13" fillId="9" borderId="40" xfId="0" applyFont="1" applyFill="1" applyBorder="1" applyAlignment="1">
      <alignment wrapText="1"/>
    </xf>
    <xf numFmtId="0" fontId="0" fillId="18" borderId="1" xfId="0" applyFill="1" applyBorder="1" applyAlignment="1">
      <alignment vertical="center" wrapText="1"/>
    </xf>
    <xf numFmtId="0" fontId="2" fillId="2" borderId="71" xfId="0" applyFont="1" applyFill="1" applyBorder="1" applyAlignment="1">
      <alignment vertical="center"/>
    </xf>
    <xf numFmtId="0" fontId="0" fillId="0" borderId="49" xfId="0" applyBorder="1" applyAlignment="1">
      <alignment vertical="center" wrapText="1"/>
    </xf>
    <xf numFmtId="0" fontId="0" fillId="0" borderId="83" xfId="0" applyBorder="1" applyAlignment="1">
      <alignment vertical="center" wrapText="1"/>
    </xf>
    <xf numFmtId="0" fontId="1" fillId="0" borderId="69" xfId="1" applyBorder="1" applyAlignment="1">
      <alignment horizontal="center" vertical="center"/>
    </xf>
    <xf numFmtId="0" fontId="1" fillId="0" borderId="78" xfId="1" applyBorder="1" applyAlignment="1">
      <alignment horizontal="center" vertical="center"/>
    </xf>
    <xf numFmtId="0" fontId="12" fillId="8" borderId="2" xfId="0" applyFont="1" applyFill="1" applyBorder="1" applyAlignment="1">
      <alignment horizontal="left" vertical="top" wrapText="1"/>
    </xf>
    <xf numFmtId="0" fontId="12" fillId="8" borderId="3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0" fontId="13" fillId="9" borderId="1" xfId="0" quotePrefix="1" applyFont="1" applyFill="1" applyBorder="1" applyAlignment="1">
      <alignment horizontal="left" vertical="top" wrapText="1"/>
    </xf>
    <xf numFmtId="0" fontId="10" fillId="9" borderId="7" xfId="0" applyFont="1" applyFill="1" applyBorder="1" applyAlignment="1">
      <alignment horizontal="left" vertical="top" wrapText="1"/>
    </xf>
    <xf numFmtId="0" fontId="10" fillId="9" borderId="8" xfId="0" applyFont="1" applyFill="1" applyBorder="1" applyAlignment="1">
      <alignment horizontal="left" vertical="top" wrapText="1"/>
    </xf>
    <xf numFmtId="0" fontId="10" fillId="9" borderId="8" xfId="0" quotePrefix="1" applyFont="1" applyFill="1" applyBorder="1" applyAlignment="1">
      <alignment horizontal="left" vertical="top" wrapText="1"/>
    </xf>
    <xf numFmtId="0" fontId="6" fillId="11" borderId="48" xfId="0" applyFont="1" applyFill="1" applyBorder="1" applyAlignment="1">
      <alignment horizontal="center" vertical="center" wrapText="1"/>
    </xf>
    <xf numFmtId="0" fontId="6" fillId="11" borderId="48" xfId="0" applyFont="1" applyFill="1" applyBorder="1" applyAlignment="1">
      <alignment vertical="center" wrapText="1"/>
    </xf>
    <xf numFmtId="0" fontId="1" fillId="0" borderId="48" xfId="1" applyBorder="1" applyAlignment="1">
      <alignment vertical="center"/>
    </xf>
    <xf numFmtId="0" fontId="6" fillId="9" borderId="1" xfId="0" applyFont="1" applyFill="1" applyBorder="1" applyAlignment="1">
      <alignment horizontal="left" vertical="center" wrapText="1"/>
    </xf>
    <xf numFmtId="0" fontId="6" fillId="9" borderId="6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left" vertical="center" wrapText="1"/>
    </xf>
    <xf numFmtId="0" fontId="1" fillId="9" borderId="1" xfId="2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22" fillId="14" borderId="1" xfId="0" applyFont="1" applyFill="1" applyBorder="1" applyAlignment="1">
      <alignment horizontal="left" vertical="center" wrapText="1"/>
    </xf>
    <xf numFmtId="0" fontId="22" fillId="14" borderId="6" xfId="0" applyFont="1" applyFill="1" applyBorder="1" applyAlignment="1">
      <alignment horizontal="left" vertical="center" wrapText="1"/>
    </xf>
    <xf numFmtId="0" fontId="23" fillId="11" borderId="1" xfId="1" applyFont="1" applyFill="1" applyBorder="1" applyAlignment="1">
      <alignment horizontal="left" vertical="center" wrapText="1"/>
    </xf>
    <xf numFmtId="0" fontId="24" fillId="11" borderId="1" xfId="0" applyFont="1" applyFill="1" applyBorder="1" applyAlignment="1">
      <alignment horizontal="left"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24" fillId="11" borderId="8" xfId="0" applyFont="1" applyFill="1" applyBorder="1" applyAlignment="1">
      <alignment horizontal="left" vertical="center" wrapText="1"/>
    </xf>
    <xf numFmtId="0" fontId="24" fillId="11" borderId="8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vertical="center" wrapText="1"/>
    </xf>
    <xf numFmtId="0" fontId="10" fillId="11" borderId="47" xfId="0" applyFont="1" applyFill="1" applyBorder="1" applyAlignment="1">
      <alignment vertical="center" wrapText="1"/>
    </xf>
    <xf numFmtId="0" fontId="10" fillId="11" borderId="47" xfId="0" applyFont="1" applyFill="1" applyBorder="1" applyAlignment="1">
      <alignment horizontal="center" vertical="center" wrapText="1"/>
    </xf>
    <xf numFmtId="0" fontId="25" fillId="9" borderId="1" xfId="1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20" borderId="1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2" fillId="20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5" fillId="9" borderId="1" xfId="1" applyFont="1" applyFill="1" applyBorder="1" applyAlignment="1">
      <alignment horizontal="left" vertical="center" wrapText="1"/>
    </xf>
    <xf numFmtId="0" fontId="25" fillId="9" borderId="8" xfId="1" applyFont="1" applyFill="1" applyBorder="1" applyAlignment="1">
      <alignment vertical="center" wrapText="1"/>
    </xf>
    <xf numFmtId="0" fontId="13" fillId="9" borderId="6" xfId="0" applyFont="1" applyFill="1" applyBorder="1" applyAlignment="1">
      <alignment wrapText="1"/>
    </xf>
    <xf numFmtId="0" fontId="13" fillId="9" borderId="9" xfId="0" applyFont="1" applyFill="1" applyBorder="1" applyAlignment="1">
      <alignment wrapText="1"/>
    </xf>
    <xf numFmtId="0" fontId="25" fillId="8" borderId="3" xfId="1" applyFont="1" applyFill="1" applyBorder="1" applyAlignment="1"/>
    <xf numFmtId="0" fontId="25" fillId="8" borderId="4" xfId="1" applyFont="1" applyFill="1" applyBorder="1" applyAlignment="1"/>
    <xf numFmtId="0" fontId="25" fillId="9" borderId="5" xfId="1" applyFont="1" applyFill="1" applyBorder="1"/>
    <xf numFmtId="0" fontId="25" fillId="13" borderId="4" xfId="1" applyFont="1" applyFill="1" applyBorder="1" applyAlignment="1">
      <alignment vertical="center"/>
    </xf>
    <xf numFmtId="0" fontId="13" fillId="11" borderId="6" xfId="0" applyFont="1" applyFill="1" applyBorder="1" applyAlignment="1">
      <alignment vertical="center" wrapText="1"/>
    </xf>
    <xf numFmtId="0" fontId="13" fillId="11" borderId="9" xfId="0" applyFont="1" applyFill="1" applyBorder="1" applyAlignment="1">
      <alignment vertical="center" wrapText="1"/>
    </xf>
    <xf numFmtId="0" fontId="25" fillId="13" borderId="4" xfId="1" applyFont="1" applyFill="1" applyBorder="1" applyAlignment="1">
      <alignment horizontal="center" vertical="center" wrapText="1"/>
    </xf>
    <xf numFmtId="0" fontId="26" fillId="11" borderId="6" xfId="0" applyFont="1" applyFill="1" applyBorder="1" applyAlignment="1">
      <alignment vertical="center" wrapText="1"/>
    </xf>
    <xf numFmtId="0" fontId="25" fillId="8" borderId="3" xfId="1" applyFont="1" applyFill="1" applyBorder="1" applyAlignment="1">
      <alignment vertical="center" wrapText="1"/>
    </xf>
    <xf numFmtId="0" fontId="25" fillId="13" borderId="4" xfId="1" applyFont="1" applyFill="1" applyBorder="1"/>
    <xf numFmtId="0" fontId="25" fillId="9" borderId="1" xfId="1" applyFont="1" applyFill="1" applyBorder="1" applyAlignment="1">
      <alignment vertical="center" wrapText="1"/>
    </xf>
    <xf numFmtId="0" fontId="26" fillId="11" borderId="1" xfId="0" applyFont="1" applyFill="1" applyBorder="1" applyAlignment="1">
      <alignment vertical="center" wrapText="1"/>
    </xf>
    <xf numFmtId="0" fontId="26" fillId="11" borderId="8" xfId="0" applyFont="1" applyFill="1" applyBorder="1" applyAlignment="1">
      <alignment vertical="center" wrapText="1"/>
    </xf>
    <xf numFmtId="0" fontId="27" fillId="11" borderId="1" xfId="0" applyFont="1" applyFill="1" applyBorder="1" applyAlignment="1">
      <alignment horizontal="left" vertical="center" wrapText="1"/>
    </xf>
    <xf numFmtId="0" fontId="10" fillId="9" borderId="1" xfId="0" applyFont="1" applyFill="1" applyBorder="1" applyAlignment="1">
      <alignment wrapText="1"/>
    </xf>
    <xf numFmtId="0" fontId="10" fillId="9" borderId="6" xfId="0" applyFont="1" applyFill="1" applyBorder="1" applyAlignment="1">
      <alignment wrapText="1"/>
    </xf>
    <xf numFmtId="0" fontId="25" fillId="9" borderId="1" xfId="1" applyFont="1" applyFill="1" applyBorder="1"/>
    <xf numFmtId="0" fontId="10" fillId="9" borderId="8" xfId="0" applyFont="1" applyFill="1" applyBorder="1" applyAlignment="1">
      <alignment wrapText="1"/>
    </xf>
    <xf numFmtId="0" fontId="10" fillId="9" borderId="9" xfId="0" applyFont="1" applyFill="1" applyBorder="1" applyAlignment="1">
      <alignment wrapText="1"/>
    </xf>
    <xf numFmtId="0" fontId="25" fillId="13" borderId="3" xfId="1" applyFont="1" applyFill="1" applyBorder="1" applyAlignment="1">
      <alignment horizontal="center" vertical="center"/>
    </xf>
    <xf numFmtId="0" fontId="25" fillId="8" borderId="3" xfId="1" applyFont="1" applyFill="1" applyBorder="1" applyAlignment="1">
      <alignment horizontal="center" vertical="center" wrapText="1"/>
    </xf>
    <xf numFmtId="0" fontId="25" fillId="13" borderId="4" xfId="1" applyFont="1" applyFill="1" applyBorder="1" applyAlignment="1">
      <alignment horizontal="center" vertical="center"/>
    </xf>
    <xf numFmtId="0" fontId="25" fillId="9" borderId="8" xfId="1" applyFont="1" applyFill="1" applyBorder="1"/>
    <xf numFmtId="0" fontId="26" fillId="11" borderId="1" xfId="0" applyFont="1" applyFill="1" applyBorder="1" applyAlignment="1">
      <alignment horizontal="left" vertical="center"/>
    </xf>
    <xf numFmtId="0" fontId="26" fillId="11" borderId="8" xfId="0" applyFont="1" applyFill="1" applyBorder="1" applyAlignment="1">
      <alignment horizontal="left" vertical="center"/>
    </xf>
    <xf numFmtId="0" fontId="6" fillId="11" borderId="94" xfId="0" applyFont="1" applyFill="1" applyBorder="1" applyAlignment="1">
      <alignment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vertical="center" wrapText="1"/>
    </xf>
    <xf numFmtId="0" fontId="6" fillId="11" borderId="4" xfId="0" applyFont="1" applyFill="1" applyBorder="1" applyAlignment="1">
      <alignment vertical="center" wrapText="1"/>
    </xf>
    <xf numFmtId="0" fontId="25" fillId="13" borderId="1" xfId="1" applyFont="1" applyFill="1" applyBorder="1" applyAlignment="1">
      <alignment vertical="center" wrapText="1"/>
    </xf>
    <xf numFmtId="0" fontId="25" fillId="9" borderId="10" xfId="1" applyFont="1" applyFill="1" applyBorder="1"/>
    <xf numFmtId="0" fontId="1" fillId="0" borderId="8" xfId="1" applyBorder="1" applyAlignment="1">
      <alignment wrapText="1"/>
    </xf>
    <xf numFmtId="0" fontId="1" fillId="0" borderId="48" xfId="1" applyBorder="1"/>
    <xf numFmtId="0" fontId="25" fillId="15" borderId="1" xfId="1" applyFont="1" applyFill="1" applyBorder="1"/>
    <xf numFmtId="0" fontId="26" fillId="11" borderId="1" xfId="0" applyFont="1" applyFill="1" applyBorder="1"/>
    <xf numFmtId="0" fontId="26" fillId="11" borderId="1" xfId="0" applyFont="1" applyFill="1" applyBorder="1" applyAlignment="1">
      <alignment wrapText="1"/>
    </xf>
    <xf numFmtId="0" fontId="0" fillId="11" borderId="6" xfId="0" applyFill="1" applyBorder="1" applyAlignment="1">
      <alignment vertical="center"/>
    </xf>
    <xf numFmtId="0" fontId="2" fillId="14" borderId="8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 wrapText="1"/>
    </xf>
    <xf numFmtId="0" fontId="0" fillId="11" borderId="47" xfId="0" applyFill="1" applyBorder="1" applyAlignment="1">
      <alignment horizontal="center" vertical="center"/>
    </xf>
    <xf numFmtId="0" fontId="0" fillId="11" borderId="47" xfId="0" applyFill="1" applyBorder="1" applyAlignment="1">
      <alignment vertical="center" wrapText="1"/>
    </xf>
    <xf numFmtId="0" fontId="0" fillId="11" borderId="96" xfId="0" applyFill="1" applyBorder="1" applyAlignment="1">
      <alignment vertical="center" wrapText="1"/>
    </xf>
    <xf numFmtId="0" fontId="25" fillId="13" borderId="3" xfId="1" applyFont="1" applyFill="1" applyBorder="1" applyAlignment="1">
      <alignment vertical="center"/>
    </xf>
    <xf numFmtId="0" fontId="13" fillId="11" borderId="1" xfId="0" applyFont="1" applyFill="1" applyBorder="1" applyAlignment="1">
      <alignment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25" fillId="9" borderId="8" xfId="1" applyFont="1" applyFill="1" applyBorder="1" applyAlignment="1">
      <alignment vertical="center"/>
    </xf>
    <xf numFmtId="0" fontId="13" fillId="11" borderId="8" xfId="0" applyFont="1" applyFill="1" applyBorder="1" applyAlignment="1">
      <alignment vertical="center" wrapText="1"/>
    </xf>
    <xf numFmtId="0" fontId="13" fillId="4" borderId="8" xfId="0" applyFont="1" applyFill="1" applyBorder="1" applyAlignment="1">
      <alignment horizontal="left" vertical="center" wrapText="1"/>
    </xf>
    <xf numFmtId="0" fontId="26" fillId="11" borderId="9" xfId="0" applyFont="1" applyFill="1" applyBorder="1" applyAlignment="1">
      <alignment vertical="center" wrapText="1"/>
    </xf>
    <xf numFmtId="0" fontId="0" fillId="0" borderId="94" xfId="0" applyBorder="1" applyAlignment="1">
      <alignment horizontal="left" vertical="center"/>
    </xf>
    <xf numFmtId="0" fontId="10" fillId="11" borderId="5" xfId="0" applyFont="1" applyFill="1" applyBorder="1" applyAlignment="1">
      <alignment vertical="center"/>
    </xf>
    <xf numFmtId="0" fontId="10" fillId="11" borderId="1" xfId="0" applyFont="1" applyFill="1" applyBorder="1" applyAlignment="1">
      <alignment vertical="center"/>
    </xf>
    <xf numFmtId="0" fontId="10" fillId="11" borderId="1" xfId="0" quotePrefix="1" applyFont="1" applyFill="1" applyBorder="1" applyAlignment="1">
      <alignment vertical="center" wrapText="1"/>
    </xf>
    <xf numFmtId="0" fontId="25" fillId="13" borderId="3" xfId="1" applyFont="1" applyFill="1" applyBorder="1"/>
    <xf numFmtId="0" fontId="26" fillId="11" borderId="6" xfId="0" applyFont="1" applyFill="1" applyBorder="1" applyAlignment="1">
      <alignment horizontal="left" vertical="center"/>
    </xf>
    <xf numFmtId="0" fontId="25" fillId="11" borderId="1" xfId="1" applyFont="1" applyFill="1" applyBorder="1" applyAlignment="1">
      <alignment vertical="center"/>
    </xf>
    <xf numFmtId="0" fontId="25" fillId="9" borderId="1" xfId="1" applyFont="1" applyFill="1" applyBorder="1" applyAlignment="1">
      <alignment horizontal="left" vertical="center"/>
    </xf>
    <xf numFmtId="0" fontId="26" fillId="11" borderId="9" xfId="0" applyFont="1" applyFill="1" applyBorder="1" applyAlignment="1">
      <alignment horizontal="left" vertical="center"/>
    </xf>
    <xf numFmtId="0" fontId="6" fillId="11" borderId="57" xfId="0" applyFont="1" applyFill="1" applyBorder="1" applyAlignment="1">
      <alignment horizontal="center" vertical="center" wrapText="1"/>
    </xf>
    <xf numFmtId="0" fontId="6" fillId="11" borderId="57" xfId="0" applyFont="1" applyFill="1" applyBorder="1" applyAlignment="1">
      <alignment horizontal="left" vertical="center" wrapText="1"/>
    </xf>
    <xf numFmtId="0" fontId="11" fillId="11" borderId="48" xfId="0" applyFont="1" applyFill="1" applyBorder="1" applyAlignment="1">
      <alignment horizontal="center" vertical="center" wrapText="1"/>
    </xf>
    <xf numFmtId="0" fontId="11" fillId="11" borderId="48" xfId="0" applyFont="1" applyFill="1" applyBorder="1" applyAlignment="1">
      <alignment horizontal="left" vertical="center" wrapText="1"/>
    </xf>
    <xf numFmtId="0" fontId="25" fillId="13" borderId="3" xfId="1" applyFont="1" applyFill="1" applyBorder="1" applyAlignment="1">
      <alignment horizontal="center" vertical="center" wrapText="1"/>
    </xf>
    <xf numFmtId="0" fontId="25" fillId="13" borderId="3" xfId="1" applyFont="1" applyFill="1" applyBorder="1" applyAlignment="1">
      <alignment horizontal="left" vertical="top" wrapText="1"/>
    </xf>
    <xf numFmtId="0" fontId="25" fillId="13" borderId="4" xfId="1" applyFont="1" applyFill="1" applyBorder="1" applyAlignment="1">
      <alignment horizontal="left" vertical="top" wrapText="1"/>
    </xf>
    <xf numFmtId="0" fontId="10" fillId="11" borderId="1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left" vertical="top" wrapText="1"/>
    </xf>
    <xf numFmtId="0" fontId="25" fillId="9" borderId="1" xfId="1" applyFont="1" applyFill="1" applyBorder="1" applyAlignment="1">
      <alignment horizontal="left" vertical="top" wrapText="1"/>
    </xf>
    <xf numFmtId="0" fontId="10" fillId="11" borderId="48" xfId="0" applyFont="1" applyFill="1" applyBorder="1" applyAlignment="1">
      <alignment horizontal="left" vertical="top" wrapText="1"/>
    </xf>
    <xf numFmtId="0" fontId="25" fillId="9" borderId="8" xfId="1" applyFont="1" applyFill="1" applyBorder="1" applyAlignment="1">
      <alignment horizontal="left" vertical="top" wrapText="1"/>
    </xf>
    <xf numFmtId="0" fontId="10" fillId="11" borderId="8" xfId="0" applyFont="1" applyFill="1" applyBorder="1" applyAlignment="1">
      <alignment horizontal="left" vertical="top" wrapText="1"/>
    </xf>
    <xf numFmtId="0" fontId="13" fillId="9" borderId="9" xfId="0" applyFont="1" applyFill="1" applyBorder="1" applyAlignment="1">
      <alignment horizontal="left" vertical="top" wrapText="1"/>
    </xf>
    <xf numFmtId="0" fontId="1" fillId="0" borderId="0" xfId="1" applyAlignment="1"/>
    <xf numFmtId="0" fontId="10" fillId="7" borderId="42" xfId="0" applyFont="1" applyFill="1" applyBorder="1" applyAlignment="1">
      <alignment vertical="center"/>
    </xf>
    <xf numFmtId="0" fontId="10" fillId="7" borderId="30" xfId="0" applyFont="1" applyFill="1" applyBorder="1" applyAlignment="1">
      <alignment vertical="center"/>
    </xf>
    <xf numFmtId="0" fontId="10" fillId="7" borderId="31" xfId="0" applyFont="1" applyFill="1" applyBorder="1" applyAlignment="1">
      <alignment vertical="center"/>
    </xf>
    <xf numFmtId="0" fontId="13" fillId="7" borderId="43" xfId="0" applyFont="1" applyFill="1" applyBorder="1" applyAlignment="1">
      <alignment vertical="center"/>
    </xf>
    <xf numFmtId="0" fontId="13" fillId="7" borderId="44" xfId="0" applyFont="1" applyFill="1" applyBorder="1" applyAlignment="1">
      <alignment vertical="center"/>
    </xf>
    <xf numFmtId="0" fontId="13" fillId="7" borderId="45" xfId="0" applyFont="1" applyFill="1" applyBorder="1" applyAlignment="1">
      <alignment vertical="center"/>
    </xf>
    <xf numFmtId="0" fontId="0" fillId="11" borderId="5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" fillId="11" borderId="1" xfId="1" quotePrefix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left" vertical="center" wrapText="1"/>
    </xf>
    <xf numFmtId="0" fontId="9" fillId="10" borderId="17" xfId="0" applyFont="1" applyFill="1" applyBorder="1" applyAlignment="1">
      <alignment vertical="center"/>
    </xf>
    <xf numFmtId="0" fontId="9" fillId="10" borderId="18" xfId="0" applyFont="1" applyFill="1" applyBorder="1" applyAlignment="1">
      <alignment vertical="center"/>
    </xf>
    <xf numFmtId="0" fontId="9" fillId="10" borderId="19" xfId="0" applyFont="1" applyFill="1" applyBorder="1" applyAlignment="1">
      <alignment vertical="center"/>
    </xf>
    <xf numFmtId="0" fontId="2" fillId="14" borderId="2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11" borderId="1" xfId="0" applyFont="1" applyFill="1" applyBorder="1" applyAlignment="1">
      <alignment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vertical="center" wrapText="1"/>
    </xf>
    <xf numFmtId="0" fontId="0" fillId="11" borderId="1" xfId="0" quotePrefix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 wrapText="1"/>
    </xf>
    <xf numFmtId="0" fontId="1" fillId="11" borderId="1" xfId="1" applyFill="1" applyBorder="1" applyAlignment="1">
      <alignment horizontal="center" vertical="center" wrapText="1"/>
    </xf>
    <xf numFmtId="0" fontId="1" fillId="0" borderId="0" xfId="1" applyBorder="1" applyAlignment="1"/>
    <xf numFmtId="0" fontId="1" fillId="11" borderId="1" xfId="2" quotePrefix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wrapText="1"/>
    </xf>
    <xf numFmtId="0" fontId="13" fillId="7" borderId="44" xfId="0" applyFont="1" applyFill="1" applyBorder="1" applyAlignment="1">
      <alignment wrapText="1"/>
    </xf>
    <xf numFmtId="0" fontId="13" fillId="7" borderId="45" xfId="0" applyFont="1" applyFill="1" applyBorder="1" applyAlignment="1">
      <alignment wrapText="1"/>
    </xf>
    <xf numFmtId="0" fontId="6" fillId="11" borderId="8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vertical="center" wrapText="1"/>
    </xf>
    <xf numFmtId="0" fontId="13" fillId="7" borderId="8" xfId="0" applyFont="1" applyFill="1" applyBorder="1" applyAlignment="1">
      <alignment wrapText="1"/>
    </xf>
    <xf numFmtId="0" fontId="13" fillId="7" borderId="9" xfId="0" applyFont="1" applyFill="1" applyBorder="1" applyAlignment="1">
      <alignment wrapText="1"/>
    </xf>
    <xf numFmtId="0" fontId="1" fillId="0" borderId="37" xfId="1" applyBorder="1" applyAlignment="1"/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1" fillId="0" borderId="0" xfId="1" applyBorder="1" applyAlignment="1">
      <alignment horizontal="left" wrapText="1"/>
    </xf>
    <xf numFmtId="0" fontId="13" fillId="7" borderId="42" xfId="0" applyFont="1" applyFill="1" applyBorder="1" applyAlignment="1">
      <alignment vertical="center"/>
    </xf>
    <xf numFmtId="0" fontId="13" fillId="7" borderId="30" xfId="0" applyFont="1" applyFill="1" applyBorder="1" applyAlignment="1">
      <alignment vertical="center"/>
    </xf>
    <xf numFmtId="0" fontId="13" fillId="7" borderId="31" xfId="0" applyFont="1" applyFill="1" applyBorder="1" applyAlignment="1">
      <alignment vertical="center"/>
    </xf>
    <xf numFmtId="0" fontId="13" fillId="7" borderId="43" xfId="0" applyFont="1" applyFill="1" applyBorder="1" applyAlignment="1">
      <alignment vertical="center" wrapText="1"/>
    </xf>
    <xf numFmtId="0" fontId="13" fillId="7" borderId="44" xfId="0" applyFont="1" applyFill="1" applyBorder="1" applyAlignment="1">
      <alignment vertical="center" wrapText="1"/>
    </xf>
    <xf numFmtId="0" fontId="13" fillId="7" borderId="45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10" borderId="2" xfId="0" applyFont="1" applyFill="1" applyBorder="1" applyAlignment="1">
      <alignment horizontal="center"/>
    </xf>
    <xf numFmtId="0" fontId="12" fillId="10" borderId="3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" fillId="0" borderId="0" xfId="1" applyBorder="1" applyAlignment="1">
      <alignment horizontal="left" vertical="center"/>
    </xf>
    <xf numFmtId="0" fontId="14" fillId="7" borderId="40" xfId="0" applyFont="1" applyFill="1" applyBorder="1" applyAlignment="1">
      <alignment wrapText="1"/>
    </xf>
    <xf numFmtId="0" fontId="14" fillId="7" borderId="85" xfId="0" applyFont="1" applyFill="1" applyBorder="1" applyAlignment="1">
      <alignment wrapText="1"/>
    </xf>
    <xf numFmtId="0" fontId="14" fillId="7" borderId="64" xfId="0" applyFont="1" applyFill="1" applyBorder="1" applyAlignment="1">
      <alignment wrapText="1"/>
    </xf>
    <xf numFmtId="0" fontId="2" fillId="14" borderId="66" xfId="0" applyFont="1" applyFill="1" applyBorder="1" applyAlignment="1">
      <alignment horizontal="center" vertical="center" wrapText="1"/>
    </xf>
    <xf numFmtId="0" fontId="2" fillId="14" borderId="87" xfId="0" applyFont="1" applyFill="1" applyBorder="1" applyAlignment="1">
      <alignment horizontal="center" vertical="center" wrapText="1"/>
    </xf>
    <xf numFmtId="0" fontId="2" fillId="14" borderId="67" xfId="0" applyFont="1" applyFill="1" applyBorder="1" applyAlignment="1">
      <alignment horizontal="center" vertical="center" wrapText="1"/>
    </xf>
    <xf numFmtId="0" fontId="2" fillId="14" borderId="89" xfId="0" applyFont="1" applyFill="1" applyBorder="1" applyAlignment="1">
      <alignment horizontal="center" vertical="center" wrapText="1"/>
    </xf>
    <xf numFmtId="0" fontId="2" fillId="14" borderId="86" xfId="0" applyFont="1" applyFill="1" applyBorder="1" applyAlignment="1">
      <alignment horizontal="center" vertical="center" wrapText="1"/>
    </xf>
    <xf numFmtId="0" fontId="2" fillId="14" borderId="68" xfId="0" applyFont="1" applyFill="1" applyBorder="1" applyAlignment="1">
      <alignment horizontal="center" vertical="center" wrapText="1"/>
    </xf>
    <xf numFmtId="0" fontId="2" fillId="14" borderId="88" xfId="0" applyFont="1" applyFill="1" applyBorder="1" applyAlignment="1">
      <alignment horizontal="center" vertical="center" wrapText="1"/>
    </xf>
    <xf numFmtId="0" fontId="2" fillId="14" borderId="54" xfId="0" applyFont="1" applyFill="1" applyBorder="1" applyAlignment="1">
      <alignment horizontal="center" vertical="center" wrapText="1"/>
    </xf>
    <xf numFmtId="0" fontId="2" fillId="14" borderId="38" xfId="0" applyFont="1" applyFill="1" applyBorder="1" applyAlignment="1">
      <alignment horizontal="center" vertical="center" wrapText="1"/>
    </xf>
    <xf numFmtId="0" fontId="2" fillId="14" borderId="73" xfId="0" applyFont="1" applyFill="1" applyBorder="1" applyAlignment="1">
      <alignment horizontal="center" vertical="center" wrapText="1"/>
    </xf>
    <xf numFmtId="0" fontId="2" fillId="14" borderId="74" xfId="0" applyFont="1" applyFill="1" applyBorder="1" applyAlignment="1">
      <alignment horizontal="center" vertical="center" wrapText="1"/>
    </xf>
    <xf numFmtId="0" fontId="2" fillId="14" borderId="84" xfId="0" applyFont="1" applyFill="1" applyBorder="1" applyAlignment="1">
      <alignment horizontal="center" vertical="center" wrapText="1"/>
    </xf>
    <xf numFmtId="0" fontId="2" fillId="14" borderId="39" xfId="0" applyFont="1" applyFill="1" applyBorder="1" applyAlignment="1">
      <alignment horizontal="center" vertical="center" wrapText="1"/>
    </xf>
    <xf numFmtId="0" fontId="2" fillId="14" borderId="70" xfId="0" applyFont="1" applyFill="1" applyBorder="1" applyAlignment="1">
      <alignment horizontal="center" vertical="center" wrapText="1"/>
    </xf>
    <xf numFmtId="0" fontId="2" fillId="14" borderId="69" xfId="0" applyFont="1" applyFill="1" applyBorder="1" applyAlignment="1">
      <alignment horizontal="center" vertical="center" wrapText="1"/>
    </xf>
    <xf numFmtId="0" fontId="0" fillId="11" borderId="83" xfId="0" applyFill="1" applyBorder="1" applyAlignment="1">
      <alignment horizontal="center" vertical="center" wrapText="1"/>
    </xf>
    <xf numFmtId="0" fontId="0" fillId="11" borderId="78" xfId="0" applyFill="1" applyBorder="1" applyAlignment="1">
      <alignment horizontal="center" vertical="center" wrapText="1"/>
    </xf>
    <xf numFmtId="0" fontId="6" fillId="11" borderId="40" xfId="0" applyFont="1" applyFill="1" applyBorder="1" applyAlignment="1">
      <alignment horizontal="center" vertical="center" wrapText="1"/>
    </xf>
    <xf numFmtId="0" fontId="6" fillId="11" borderId="85" xfId="0" applyFont="1" applyFill="1" applyBorder="1" applyAlignment="1">
      <alignment horizontal="center" vertical="center" wrapText="1"/>
    </xf>
    <xf numFmtId="0" fontId="6" fillId="11" borderId="78" xfId="0" applyFont="1" applyFill="1" applyBorder="1" applyAlignment="1">
      <alignment horizontal="center" vertical="center" wrapText="1"/>
    </xf>
    <xf numFmtId="0" fontId="6" fillId="11" borderId="40" xfId="0" applyFont="1" applyFill="1" applyBorder="1" applyAlignment="1">
      <alignment vertical="center" wrapText="1"/>
    </xf>
    <xf numFmtId="0" fontId="6" fillId="11" borderId="85" xfId="0" applyFont="1" applyFill="1" applyBorder="1" applyAlignment="1">
      <alignment vertical="center" wrapText="1"/>
    </xf>
    <xf numFmtId="0" fontId="6" fillId="11" borderId="78" xfId="0" applyFont="1" applyFill="1" applyBorder="1" applyAlignment="1">
      <alignment vertical="center" wrapText="1"/>
    </xf>
    <xf numFmtId="0" fontId="11" fillId="11" borderId="8" xfId="0" applyFont="1" applyFill="1" applyBorder="1" applyAlignment="1">
      <alignment horizontal="left" vertical="center" wrapText="1"/>
    </xf>
    <xf numFmtId="0" fontId="14" fillId="7" borderId="42" xfId="0" applyFont="1" applyFill="1" applyBorder="1" applyAlignment="1">
      <alignment vertical="center" wrapText="1"/>
    </xf>
    <xf numFmtId="0" fontId="13" fillId="7" borderId="30" xfId="0" applyFont="1" applyFill="1" applyBorder="1" applyAlignment="1">
      <alignment vertical="center" wrapText="1"/>
    </xf>
    <xf numFmtId="0" fontId="13" fillId="7" borderId="31" xfId="0" applyFont="1" applyFill="1" applyBorder="1" applyAlignment="1">
      <alignment vertical="center" wrapText="1"/>
    </xf>
    <xf numFmtId="0" fontId="12" fillId="10" borderId="17" xfId="0" applyFont="1" applyFill="1" applyBorder="1" applyAlignment="1">
      <alignment vertical="center" wrapText="1"/>
    </xf>
    <xf numFmtId="0" fontId="12" fillId="10" borderId="18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" fillId="9" borderId="1" xfId="1" applyFill="1" applyBorder="1" applyAlignment="1">
      <alignment vertical="center" wrapText="1"/>
    </xf>
    <xf numFmtId="0" fontId="1" fillId="9" borderId="1" xfId="1" quotePrefix="1" applyFill="1" applyBorder="1" applyAlignment="1">
      <alignment vertical="center" wrapText="1"/>
    </xf>
    <xf numFmtId="0" fontId="3" fillId="8" borderId="4" xfId="0" applyFont="1" applyFill="1" applyBorder="1" applyAlignment="1">
      <alignment vertical="center" wrapText="1"/>
    </xf>
    <xf numFmtId="0" fontId="8" fillId="9" borderId="1" xfId="0" applyFont="1" applyFill="1" applyBorder="1" applyAlignment="1">
      <alignment vertical="center" wrapText="1"/>
    </xf>
    <xf numFmtId="0" fontId="13" fillId="7" borderId="11" xfId="0" applyFont="1" applyFill="1" applyBorder="1" applyAlignment="1">
      <alignment wrapText="1"/>
    </xf>
    <xf numFmtId="0" fontId="13" fillId="7" borderId="12" xfId="0" applyFont="1" applyFill="1" applyBorder="1" applyAlignment="1">
      <alignment wrapText="1"/>
    </xf>
    <xf numFmtId="0" fontId="12" fillId="10" borderId="82" xfId="0" applyFont="1" applyFill="1" applyBorder="1" applyAlignment="1">
      <alignment horizontal="center"/>
    </xf>
    <xf numFmtId="0" fontId="12" fillId="10" borderId="73" xfId="0" applyFont="1" applyFill="1" applyBorder="1" applyAlignment="1">
      <alignment horizontal="center"/>
    </xf>
    <xf numFmtId="0" fontId="12" fillId="10" borderId="84" xfId="0" applyFont="1" applyFill="1" applyBorder="1" applyAlignment="1">
      <alignment horizontal="center"/>
    </xf>
    <xf numFmtId="0" fontId="1" fillId="0" borderId="0" xfId="1" applyBorder="1" applyAlignment="1">
      <alignment wrapText="1"/>
    </xf>
    <xf numFmtId="0" fontId="12" fillId="10" borderId="17" xfId="0" applyFont="1" applyFill="1" applyBorder="1" applyAlignment="1">
      <alignment vertical="center"/>
    </xf>
    <xf numFmtId="0" fontId="12" fillId="10" borderId="18" xfId="0" applyFont="1" applyFill="1" applyBorder="1" applyAlignment="1">
      <alignment vertical="center"/>
    </xf>
    <xf numFmtId="0" fontId="12" fillId="10" borderId="19" xfId="0" applyFont="1" applyFill="1" applyBorder="1" applyAlignment="1">
      <alignment vertical="center"/>
    </xf>
    <xf numFmtId="0" fontId="6" fillId="11" borderId="51" xfId="0" applyFont="1" applyFill="1" applyBorder="1" applyAlignment="1">
      <alignment horizontal="center" vertical="center" wrapText="1"/>
    </xf>
    <xf numFmtId="0" fontId="6" fillId="11" borderId="52" xfId="0" applyFont="1" applyFill="1" applyBorder="1" applyAlignment="1">
      <alignment horizontal="center" vertical="center" wrapText="1"/>
    </xf>
    <xf numFmtId="0" fontId="6" fillId="11" borderId="91" xfId="0" applyFont="1" applyFill="1" applyBorder="1" applyAlignment="1">
      <alignment horizontal="center" vertical="center" wrapText="1"/>
    </xf>
    <xf numFmtId="0" fontId="6" fillId="11" borderId="53" xfId="0" applyFont="1" applyFill="1" applyBorder="1" applyAlignment="1">
      <alignment horizontal="center" vertical="center" wrapText="1"/>
    </xf>
    <xf numFmtId="0" fontId="6" fillId="11" borderId="0" xfId="0" applyFont="1" applyFill="1" applyAlignment="1">
      <alignment horizontal="center" vertical="center" wrapText="1"/>
    </xf>
    <xf numFmtId="0" fontId="6" fillId="11" borderId="92" xfId="0" applyFont="1" applyFill="1" applyBorder="1" applyAlignment="1">
      <alignment horizontal="center" vertical="center" wrapText="1"/>
    </xf>
    <xf numFmtId="0" fontId="6" fillId="11" borderId="88" xfId="0" applyFont="1" applyFill="1" applyBorder="1" applyAlignment="1">
      <alignment horizontal="center" vertical="center" wrapText="1"/>
    </xf>
    <xf numFmtId="0" fontId="6" fillId="11" borderId="54" xfId="0" applyFont="1" applyFill="1" applyBorder="1" applyAlignment="1">
      <alignment horizontal="center" vertical="center" wrapText="1"/>
    </xf>
    <xf numFmtId="0" fontId="6" fillId="11" borderId="89" xfId="0" applyFont="1" applyFill="1" applyBorder="1" applyAlignment="1">
      <alignment horizontal="center" vertical="center" wrapText="1"/>
    </xf>
    <xf numFmtId="0" fontId="6" fillId="11" borderId="48" xfId="0" applyFont="1" applyFill="1" applyBorder="1" applyAlignment="1">
      <alignment horizontal="center" vertical="center" wrapText="1"/>
    </xf>
    <xf numFmtId="0" fontId="6" fillId="11" borderId="56" xfId="0" applyFont="1" applyFill="1" applyBorder="1" applyAlignment="1">
      <alignment horizontal="center" vertical="center" wrapText="1"/>
    </xf>
    <xf numFmtId="0" fontId="6" fillId="11" borderId="47" xfId="0" applyFont="1" applyFill="1" applyBorder="1" applyAlignment="1">
      <alignment horizontal="center" vertical="center" wrapText="1"/>
    </xf>
    <xf numFmtId="0" fontId="6" fillId="11" borderId="48" xfId="0" applyFont="1" applyFill="1" applyBorder="1" applyAlignment="1">
      <alignment horizontal="left" vertical="center" wrapText="1"/>
    </xf>
    <xf numFmtId="0" fontId="6" fillId="11" borderId="56" xfId="0" applyFont="1" applyFill="1" applyBorder="1" applyAlignment="1">
      <alignment horizontal="left" vertical="center" wrapText="1"/>
    </xf>
    <xf numFmtId="0" fontId="6" fillId="11" borderId="47" xfId="0" applyFont="1" applyFill="1" applyBorder="1" applyAlignment="1">
      <alignment horizontal="left" vertical="center" wrapText="1"/>
    </xf>
    <xf numFmtId="0" fontId="1" fillId="11" borderId="48" xfId="1" applyFill="1" applyBorder="1" applyAlignment="1">
      <alignment horizontal="center" vertical="center" wrapText="1"/>
    </xf>
    <xf numFmtId="0" fontId="1" fillId="11" borderId="56" xfId="1" applyFill="1" applyBorder="1" applyAlignment="1">
      <alignment horizontal="center" vertical="center" wrapText="1"/>
    </xf>
    <xf numFmtId="0" fontId="1" fillId="11" borderId="47" xfId="1" applyFill="1" applyBorder="1" applyAlignment="1">
      <alignment horizontal="center" vertical="center" wrapText="1"/>
    </xf>
    <xf numFmtId="0" fontId="6" fillId="11" borderId="61" xfId="0" applyFont="1" applyFill="1" applyBorder="1" applyAlignment="1">
      <alignment horizontal="center" vertical="center" wrapText="1"/>
    </xf>
    <xf numFmtId="0" fontId="6" fillId="11" borderId="67" xfId="0" applyFont="1" applyFill="1" applyBorder="1" applyAlignment="1">
      <alignment horizontal="center" vertical="center" wrapText="1"/>
    </xf>
    <xf numFmtId="0" fontId="6" fillId="11" borderId="48" xfId="0" applyFont="1" applyFill="1" applyBorder="1" applyAlignment="1">
      <alignment vertical="center" wrapText="1"/>
    </xf>
    <xf numFmtId="0" fontId="6" fillId="11" borderId="56" xfId="0" applyFont="1" applyFill="1" applyBorder="1" applyAlignment="1">
      <alignment vertical="center" wrapText="1"/>
    </xf>
    <xf numFmtId="0" fontId="6" fillId="11" borderId="47" xfId="0" applyFont="1" applyFill="1" applyBorder="1" applyAlignment="1">
      <alignment vertical="center" wrapText="1"/>
    </xf>
    <xf numFmtId="0" fontId="6" fillId="11" borderId="51" xfId="0" applyFont="1" applyFill="1" applyBorder="1" applyAlignment="1">
      <alignment vertical="center" wrapText="1"/>
    </xf>
    <xf numFmtId="0" fontId="6" fillId="11" borderId="52" xfId="0" applyFont="1" applyFill="1" applyBorder="1" applyAlignment="1">
      <alignment vertical="center" wrapText="1"/>
    </xf>
    <xf numFmtId="0" fontId="6" fillId="11" borderId="91" xfId="0" applyFont="1" applyFill="1" applyBorder="1" applyAlignment="1">
      <alignment vertical="center" wrapText="1"/>
    </xf>
    <xf numFmtId="0" fontId="6" fillId="11" borderId="53" xfId="0" applyFont="1" applyFill="1" applyBorder="1" applyAlignment="1">
      <alignment vertical="center" wrapText="1"/>
    </xf>
    <xf numFmtId="0" fontId="6" fillId="11" borderId="0" xfId="0" applyFont="1" applyFill="1" applyAlignment="1">
      <alignment vertical="center" wrapText="1"/>
    </xf>
    <xf numFmtId="0" fontId="6" fillId="11" borderId="92" xfId="0" applyFont="1" applyFill="1" applyBorder="1" applyAlignment="1">
      <alignment vertical="center" wrapText="1"/>
    </xf>
    <xf numFmtId="0" fontId="6" fillId="11" borderId="88" xfId="0" applyFont="1" applyFill="1" applyBorder="1" applyAlignment="1">
      <alignment vertical="center" wrapText="1"/>
    </xf>
    <xf numFmtId="0" fontId="6" fillId="11" borderId="54" xfId="0" applyFont="1" applyFill="1" applyBorder="1" applyAlignment="1">
      <alignment vertical="center" wrapText="1"/>
    </xf>
    <xf numFmtId="0" fontId="6" fillId="11" borderId="89" xfId="0" applyFont="1" applyFill="1" applyBorder="1" applyAlignment="1">
      <alignment vertical="center" wrapText="1"/>
    </xf>
    <xf numFmtId="0" fontId="0" fillId="11" borderId="90" xfId="0" applyFill="1" applyBorder="1" applyAlignment="1">
      <alignment horizontal="center" vertical="center" wrapText="1"/>
    </xf>
    <xf numFmtId="0" fontId="0" fillId="11" borderId="91" xfId="0" applyFill="1" applyBorder="1" applyAlignment="1">
      <alignment horizontal="center" vertical="center" wrapText="1"/>
    </xf>
    <xf numFmtId="0" fontId="0" fillId="11" borderId="61" xfId="0" applyFill="1" applyBorder="1" applyAlignment="1">
      <alignment horizontal="center" vertical="center" wrapText="1"/>
    </xf>
    <xf numFmtId="0" fontId="0" fillId="11" borderId="92" xfId="0" applyFill="1" applyBorder="1" applyAlignment="1">
      <alignment horizontal="center" vertical="center" wrapText="1"/>
    </xf>
    <xf numFmtId="0" fontId="0" fillId="11" borderId="67" xfId="0" applyFill="1" applyBorder="1" applyAlignment="1">
      <alignment horizontal="center" vertical="center" wrapText="1"/>
    </xf>
    <xf numFmtId="0" fontId="0" fillId="11" borderId="89" xfId="0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0" fillId="11" borderId="48" xfId="0" applyFill="1" applyBorder="1" applyAlignment="1">
      <alignment horizontal="center" vertical="center" wrapText="1"/>
    </xf>
    <xf numFmtId="0" fontId="0" fillId="11" borderId="56" xfId="0" applyFill="1" applyBorder="1" applyAlignment="1">
      <alignment horizontal="center" vertical="center" wrapText="1"/>
    </xf>
    <xf numFmtId="0" fontId="0" fillId="11" borderId="57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left" vertical="center" wrapText="1"/>
    </xf>
    <xf numFmtId="0" fontId="21" fillId="8" borderId="2" xfId="0" applyFont="1" applyFill="1" applyBorder="1" applyAlignment="1">
      <alignment horizontal="left" vertical="center" wrapText="1"/>
    </xf>
    <xf numFmtId="0" fontId="21" fillId="8" borderId="3" xfId="0" applyFont="1" applyFill="1" applyBorder="1" applyAlignment="1">
      <alignment horizontal="left" vertical="center" wrapText="1"/>
    </xf>
    <xf numFmtId="0" fontId="21" fillId="8" borderId="5" xfId="0" applyFont="1" applyFill="1" applyBorder="1" applyAlignment="1">
      <alignment horizontal="left" vertical="center" wrapText="1"/>
    </xf>
    <xf numFmtId="0" fontId="21" fillId="8" borderId="1" xfId="0" applyFont="1" applyFill="1" applyBorder="1" applyAlignment="1">
      <alignment horizontal="left" vertical="center" wrapText="1"/>
    </xf>
    <xf numFmtId="0" fontId="21" fillId="8" borderId="4" xfId="0" applyFont="1" applyFill="1" applyBorder="1" applyAlignment="1">
      <alignment horizontal="left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0" fontId="1" fillId="11" borderId="1" xfId="1" applyFill="1" applyBorder="1" applyAlignment="1">
      <alignment horizontal="left" vertical="center" wrapText="1"/>
    </xf>
    <xf numFmtId="0" fontId="19" fillId="11" borderId="7" xfId="0" applyFont="1" applyFill="1" applyBorder="1" applyAlignment="1">
      <alignment horizontal="center" vertical="center" wrapText="1"/>
    </xf>
    <xf numFmtId="0" fontId="19" fillId="11" borderId="8" xfId="0" applyFont="1" applyFill="1" applyBorder="1" applyAlignment="1">
      <alignment horizontal="center" vertical="center" wrapText="1"/>
    </xf>
    <xf numFmtId="0" fontId="1" fillId="11" borderId="8" xfId="1" applyFill="1" applyBorder="1" applyAlignment="1">
      <alignment horizontal="left" vertical="center" wrapText="1"/>
    </xf>
    <xf numFmtId="0" fontId="11" fillId="11" borderId="6" xfId="0" applyFont="1" applyFill="1" applyBorder="1" applyAlignment="1">
      <alignment horizontal="left" vertical="center" wrapText="1"/>
    </xf>
    <xf numFmtId="0" fontId="11" fillId="11" borderId="9" xfId="0" applyFont="1" applyFill="1" applyBorder="1" applyAlignment="1">
      <alignment horizontal="left" vertical="center" wrapText="1"/>
    </xf>
    <xf numFmtId="0" fontId="6" fillId="11" borderId="8" xfId="0" applyFont="1" applyFill="1" applyBorder="1" applyAlignment="1">
      <alignment horizontal="left" vertical="center" wrapText="1"/>
    </xf>
    <xf numFmtId="0" fontId="2" fillId="14" borderId="2" xfId="0" applyFont="1" applyFill="1" applyBorder="1" applyAlignment="1">
      <alignment horizontal="left" vertical="center" wrapText="1"/>
    </xf>
    <xf numFmtId="0" fontId="2" fillId="14" borderId="3" xfId="0" applyFont="1" applyFill="1" applyBorder="1" applyAlignment="1">
      <alignment horizontal="left" vertical="center" wrapText="1"/>
    </xf>
    <xf numFmtId="0" fontId="2" fillId="14" borderId="5" xfId="0" applyFont="1" applyFill="1" applyBorder="1" applyAlignment="1">
      <alignment horizontal="left" vertical="center" wrapText="1"/>
    </xf>
    <xf numFmtId="0" fontId="2" fillId="14" borderId="1" xfId="0" applyFont="1" applyFill="1" applyBorder="1" applyAlignment="1">
      <alignment horizontal="left" vertical="center" wrapText="1"/>
    </xf>
    <xf numFmtId="0" fontId="2" fillId="14" borderId="4" xfId="0" applyFont="1" applyFill="1" applyBorder="1" applyAlignment="1">
      <alignment horizontal="left" vertical="center" wrapText="1"/>
    </xf>
    <xf numFmtId="0" fontId="8" fillId="11" borderId="8" xfId="0" applyFont="1" applyFill="1" applyBorder="1" applyAlignment="1">
      <alignment horizontal="center" vertical="center" wrapText="1"/>
    </xf>
    <xf numFmtId="0" fontId="24" fillId="11" borderId="5" xfId="0" applyFont="1" applyFill="1" applyBorder="1" applyAlignment="1">
      <alignment horizontal="left" vertical="center" wrapText="1"/>
    </xf>
    <xf numFmtId="0" fontId="24" fillId="11" borderId="1" xfId="0" applyFont="1" applyFill="1" applyBorder="1" applyAlignment="1">
      <alignment horizontal="left" vertical="center" wrapText="1"/>
    </xf>
    <xf numFmtId="0" fontId="24" fillId="11" borderId="7" xfId="0" applyFont="1" applyFill="1" applyBorder="1" applyAlignment="1">
      <alignment horizontal="left" vertical="center" wrapText="1"/>
    </xf>
    <xf numFmtId="0" fontId="24" fillId="11" borderId="8" xfId="0" applyFont="1" applyFill="1" applyBorder="1" applyAlignment="1">
      <alignment horizontal="left" vertical="center" wrapText="1"/>
    </xf>
    <xf numFmtId="0" fontId="24" fillId="11" borderId="48" xfId="0" applyFont="1" applyFill="1" applyBorder="1" applyAlignment="1">
      <alignment horizontal="left" vertical="center" wrapText="1"/>
    </xf>
    <xf numFmtId="0" fontId="24" fillId="11" borderId="56" xfId="0" applyFont="1" applyFill="1" applyBorder="1" applyAlignment="1">
      <alignment horizontal="left" vertical="center" wrapText="1"/>
    </xf>
    <xf numFmtId="0" fontId="24" fillId="11" borderId="57" xfId="0" applyFont="1" applyFill="1" applyBorder="1" applyAlignment="1">
      <alignment horizontal="left" vertical="center" wrapText="1"/>
    </xf>
    <xf numFmtId="0" fontId="23" fillId="11" borderId="48" xfId="1" quotePrefix="1" applyFont="1" applyFill="1" applyBorder="1" applyAlignment="1">
      <alignment horizontal="left" vertical="center" wrapText="1"/>
    </xf>
    <xf numFmtId="0" fontId="23" fillId="11" borderId="56" xfId="1" quotePrefix="1" applyFont="1" applyFill="1" applyBorder="1" applyAlignment="1">
      <alignment horizontal="left" vertical="center" wrapText="1"/>
    </xf>
    <xf numFmtId="0" fontId="23" fillId="11" borderId="57" xfId="1" quotePrefix="1" applyFont="1" applyFill="1" applyBorder="1" applyAlignment="1">
      <alignment horizontal="left" vertical="center" wrapText="1"/>
    </xf>
    <xf numFmtId="0" fontId="23" fillId="11" borderId="1" xfId="1" quotePrefix="1" applyFont="1" applyFill="1" applyBorder="1" applyAlignment="1">
      <alignment horizontal="left" vertical="center" wrapText="1"/>
    </xf>
    <xf numFmtId="0" fontId="24" fillId="11" borderId="0" xfId="0" quotePrefix="1" applyFont="1" applyFill="1" applyAlignment="1">
      <alignment vertical="center"/>
    </xf>
    <xf numFmtId="0" fontId="14" fillId="7" borderId="42" xfId="0" applyFont="1" applyFill="1" applyBorder="1" applyAlignment="1">
      <alignment horizontal="left" vertical="center"/>
    </xf>
    <xf numFmtId="0" fontId="13" fillId="7" borderId="30" xfId="0" applyFont="1" applyFill="1" applyBorder="1" applyAlignment="1">
      <alignment horizontal="left" vertical="center"/>
    </xf>
    <xf numFmtId="0" fontId="13" fillId="7" borderId="31" xfId="0" applyFont="1" applyFill="1" applyBorder="1" applyAlignment="1">
      <alignment horizontal="left" vertical="center"/>
    </xf>
    <xf numFmtId="0" fontId="13" fillId="7" borderId="43" xfId="0" applyFont="1" applyFill="1" applyBorder="1" applyAlignment="1">
      <alignment horizontal="left" vertical="center" wrapText="1"/>
    </xf>
    <xf numFmtId="0" fontId="13" fillId="7" borderId="44" xfId="0" applyFont="1" applyFill="1" applyBorder="1" applyAlignment="1">
      <alignment horizontal="left" vertical="center" wrapText="1"/>
    </xf>
    <xf numFmtId="0" fontId="13" fillId="7" borderId="45" xfId="0" applyFont="1" applyFill="1" applyBorder="1" applyAlignment="1">
      <alignment horizontal="left" vertical="center" wrapText="1"/>
    </xf>
    <xf numFmtId="0" fontId="12" fillId="10" borderId="17" xfId="0" applyFont="1" applyFill="1" applyBorder="1" applyAlignment="1">
      <alignment horizontal="left" vertical="center"/>
    </xf>
    <xf numFmtId="0" fontId="12" fillId="10" borderId="18" xfId="0" applyFont="1" applyFill="1" applyBorder="1" applyAlignment="1">
      <alignment horizontal="left" vertical="center"/>
    </xf>
    <xf numFmtId="0" fontId="12" fillId="10" borderId="19" xfId="0" applyFont="1" applyFill="1" applyBorder="1" applyAlignment="1">
      <alignment horizontal="left" vertical="center"/>
    </xf>
    <xf numFmtId="0" fontId="22" fillId="14" borderId="2" xfId="0" applyFont="1" applyFill="1" applyBorder="1" applyAlignment="1">
      <alignment horizontal="left" vertical="center" wrapText="1"/>
    </xf>
    <xf numFmtId="0" fontId="22" fillId="14" borderId="3" xfId="0" applyFont="1" applyFill="1" applyBorder="1" applyAlignment="1">
      <alignment horizontal="left" vertical="center" wrapText="1"/>
    </xf>
    <xf numFmtId="0" fontId="22" fillId="14" borderId="5" xfId="0" applyFont="1" applyFill="1" applyBorder="1" applyAlignment="1">
      <alignment horizontal="left" vertical="center" wrapText="1"/>
    </xf>
    <xf numFmtId="0" fontId="22" fillId="14" borderId="1" xfId="0" applyFont="1" applyFill="1" applyBorder="1" applyAlignment="1">
      <alignment horizontal="left" vertical="center" wrapText="1"/>
    </xf>
    <xf numFmtId="0" fontId="22" fillId="14" borderId="4" xfId="0" applyFont="1" applyFill="1" applyBorder="1" applyAlignment="1">
      <alignment horizontal="left" vertical="center" wrapText="1"/>
    </xf>
    <xf numFmtId="0" fontId="6" fillId="11" borderId="5" xfId="0" applyFont="1" applyFill="1" applyBorder="1" applyAlignment="1">
      <alignment horizontal="left" vertical="center" wrapText="1"/>
    </xf>
    <xf numFmtId="0" fontId="23" fillId="11" borderId="1" xfId="1" applyFont="1" applyFill="1" applyBorder="1" applyAlignment="1">
      <alignment horizontal="left" vertical="center" wrapText="1"/>
    </xf>
    <xf numFmtId="0" fontId="0" fillId="11" borderId="7" xfId="0" applyFill="1" applyBorder="1" applyAlignment="1">
      <alignment horizontal="left" vertical="center" wrapText="1"/>
    </xf>
    <xf numFmtId="0" fontId="12" fillId="10" borderId="66" xfId="0" applyFont="1" applyFill="1" applyBorder="1" applyAlignment="1">
      <alignment horizontal="center" wrapText="1"/>
    </xf>
    <xf numFmtId="0" fontId="12" fillId="10" borderId="68" xfId="0" applyFont="1" applyFill="1" applyBorder="1" applyAlignment="1">
      <alignment horizontal="center" wrapText="1"/>
    </xf>
    <xf numFmtId="0" fontId="12" fillId="10" borderId="79" xfId="0" applyFont="1" applyFill="1" applyBorder="1" applyAlignment="1">
      <alignment horizontal="center" wrapText="1"/>
    </xf>
    <xf numFmtId="0" fontId="19" fillId="11" borderId="5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left" vertical="center" wrapText="1"/>
    </xf>
    <xf numFmtId="0" fontId="19" fillId="11" borderId="1" xfId="0" applyFont="1" applyFill="1" applyBorder="1" applyAlignment="1">
      <alignment horizontal="left" vertical="center" wrapText="1"/>
    </xf>
    <xf numFmtId="0" fontId="1" fillId="11" borderId="0" xfId="2" applyFill="1" applyAlignment="1">
      <alignment vertical="center" wrapText="1"/>
    </xf>
    <xf numFmtId="0" fontId="20" fillId="11" borderId="5" xfId="0" applyFont="1" applyFill="1" applyBorder="1" applyAlignment="1">
      <alignment horizontal="left" vertical="center" wrapText="1"/>
    </xf>
    <xf numFmtId="0" fontId="20" fillId="11" borderId="1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14" fillId="7" borderId="42" xfId="0" applyFont="1" applyFill="1" applyBorder="1" applyAlignment="1">
      <alignment vertical="center"/>
    </xf>
    <xf numFmtId="0" fontId="14" fillId="7" borderId="11" xfId="0" applyFont="1" applyFill="1" applyBorder="1" applyAlignment="1">
      <alignment vertical="center"/>
    </xf>
    <xf numFmtId="0" fontId="13" fillId="7" borderId="12" xfId="0" applyFont="1" applyFill="1" applyBorder="1" applyAlignment="1">
      <alignment vertical="center"/>
    </xf>
    <xf numFmtId="0" fontId="13" fillId="7" borderId="11" xfId="0" applyFont="1" applyFill="1" applyBorder="1" applyAlignment="1">
      <alignment vertical="center" wrapText="1"/>
    </xf>
    <xf numFmtId="0" fontId="13" fillId="7" borderId="12" xfId="0" applyFont="1" applyFill="1" applyBorder="1" applyAlignment="1">
      <alignment vertical="center" wrapText="1"/>
    </xf>
    <xf numFmtId="0" fontId="0" fillId="11" borderId="39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12" fillId="10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/>
    </xf>
    <xf numFmtId="0" fontId="7" fillId="11" borderId="1" xfId="1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1" fillId="11" borderId="3" xfId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left" vertical="center" wrapText="1"/>
    </xf>
    <xf numFmtId="0" fontId="13" fillId="7" borderId="13" xfId="0" applyFont="1" applyFill="1" applyBorder="1" applyAlignment="1">
      <alignment wrapText="1"/>
    </xf>
    <xf numFmtId="0" fontId="6" fillId="11" borderId="63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" fillId="11" borderId="1" xfId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 wrapText="1"/>
    </xf>
    <xf numFmtId="0" fontId="0" fillId="11" borderId="95" xfId="0" applyFill="1" applyBorder="1" applyAlignment="1">
      <alignment horizontal="center" vertical="center"/>
    </xf>
    <xf numFmtId="0" fontId="0" fillId="11" borderId="47" xfId="0" applyFill="1" applyBorder="1" applyAlignment="1">
      <alignment horizontal="center" vertical="center"/>
    </xf>
    <xf numFmtId="0" fontId="0" fillId="11" borderId="47" xfId="0" applyFill="1" applyBorder="1" applyAlignment="1">
      <alignment horizontal="center" vertical="center" wrapText="1"/>
    </xf>
    <xf numFmtId="0" fontId="1" fillId="11" borderId="47" xfId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 wrapText="1"/>
    </xf>
    <xf numFmtId="0" fontId="2" fillId="14" borderId="40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6" fillId="7" borderId="11" xfId="0" applyFont="1" applyFill="1" applyBorder="1" applyAlignment="1">
      <alignment vertical="center" wrapText="1"/>
    </xf>
    <xf numFmtId="0" fontId="13" fillId="7" borderId="60" xfId="0" applyFont="1" applyFill="1" applyBorder="1" applyAlignment="1">
      <alignment vertical="center" wrapText="1"/>
    </xf>
    <xf numFmtId="0" fontId="6" fillId="11" borderId="3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vertical="center"/>
    </xf>
    <xf numFmtId="0" fontId="12" fillId="10" borderId="29" xfId="0" applyFont="1" applyFill="1" applyBorder="1" applyAlignment="1">
      <alignment vertical="center"/>
    </xf>
    <xf numFmtId="0" fontId="12" fillId="10" borderId="30" xfId="0" applyFont="1" applyFill="1" applyBorder="1" applyAlignment="1">
      <alignment vertical="center"/>
    </xf>
    <xf numFmtId="0" fontId="12" fillId="10" borderId="31" xfId="0" applyFont="1" applyFill="1" applyBorder="1" applyAlignment="1">
      <alignment vertical="center"/>
    </xf>
    <xf numFmtId="0" fontId="0" fillId="11" borderId="97" xfId="0" applyFill="1" applyBorder="1" applyAlignment="1">
      <alignment horizontal="center" vertical="center" wrapText="1"/>
    </xf>
    <xf numFmtId="0" fontId="6" fillId="11" borderId="57" xfId="0" applyFont="1" applyFill="1" applyBorder="1" applyAlignment="1">
      <alignment horizontal="center" vertical="center" wrapText="1"/>
    </xf>
    <xf numFmtId="0" fontId="11" fillId="11" borderId="69" xfId="0" applyFont="1" applyFill="1" applyBorder="1" applyAlignment="1">
      <alignment vertical="center" wrapText="1"/>
    </xf>
    <xf numFmtId="0" fontId="0" fillId="11" borderId="63" xfId="0" applyFill="1" applyBorder="1" applyAlignment="1">
      <alignment horizontal="center" vertical="center" wrapText="1"/>
    </xf>
    <xf numFmtId="0" fontId="11" fillId="11" borderId="48" xfId="0" applyFont="1" applyFill="1" applyBorder="1" applyAlignment="1">
      <alignment horizontal="center" vertical="center" wrapText="1"/>
    </xf>
    <xf numFmtId="0" fontId="11" fillId="11" borderId="69" xfId="0" applyFont="1" applyFill="1" applyBorder="1" applyAlignment="1">
      <alignment horizontal="center" vertical="center" wrapText="1"/>
    </xf>
    <xf numFmtId="0" fontId="11" fillId="11" borderId="39" xfId="0" applyFont="1" applyFill="1" applyBorder="1" applyAlignment="1">
      <alignment horizontal="center" vertical="center" wrapText="1"/>
    </xf>
    <xf numFmtId="0" fontId="1" fillId="11" borderId="70" xfId="1" applyFill="1" applyBorder="1" applyAlignment="1">
      <alignment horizontal="center" vertical="center" wrapText="1"/>
    </xf>
    <xf numFmtId="0" fontId="1" fillId="11" borderId="70" xfId="1" quotePrefix="1" applyFill="1" applyBorder="1" applyAlignment="1">
      <alignment horizontal="center" vertical="center" wrapText="1"/>
    </xf>
    <xf numFmtId="0" fontId="13" fillId="7" borderId="42" xfId="0" applyFont="1" applyFill="1" applyBorder="1" applyAlignment="1"/>
    <xf numFmtId="0" fontId="13" fillId="7" borderId="30" xfId="0" applyFont="1" applyFill="1" applyBorder="1" applyAlignment="1"/>
    <xf numFmtId="0" fontId="13" fillId="7" borderId="31" xfId="0" applyFont="1" applyFill="1" applyBorder="1" applyAlignment="1"/>
    <xf numFmtId="0" fontId="12" fillId="10" borderId="17" xfId="0" applyFont="1" applyFill="1" applyBorder="1" applyAlignment="1"/>
    <xf numFmtId="0" fontId="12" fillId="10" borderId="18" xfId="0" applyFont="1" applyFill="1" applyBorder="1" applyAlignment="1"/>
    <xf numFmtId="0" fontId="12" fillId="10" borderId="19" xfId="0" applyFont="1" applyFill="1" applyBorder="1" applyAlignment="1"/>
    <xf numFmtId="0" fontId="13" fillId="7" borderId="3" xfId="0" applyFont="1" applyFill="1" applyBorder="1" applyAlignment="1"/>
    <xf numFmtId="0" fontId="13" fillId="7" borderId="4" xfId="0" applyFont="1" applyFill="1" applyBorder="1" applyAlignment="1"/>
    <xf numFmtId="0" fontId="12" fillId="10" borderId="29" xfId="0" applyFont="1" applyFill="1" applyBorder="1" applyAlignment="1"/>
    <xf numFmtId="0" fontId="12" fillId="10" borderId="30" xfId="0" applyFont="1" applyFill="1" applyBorder="1" applyAlignment="1"/>
    <xf numFmtId="0" fontId="12" fillId="10" borderId="31" xfId="0" applyFont="1" applyFill="1" applyBorder="1" applyAlignment="1"/>
    <xf numFmtId="0" fontId="14" fillId="7" borderId="38" xfId="0" applyFont="1" applyFill="1" applyBorder="1" applyAlignment="1"/>
    <xf numFmtId="0" fontId="14" fillId="7" borderId="73" xfId="0" applyFont="1" applyFill="1" applyBorder="1" applyAlignment="1"/>
    <xf numFmtId="0" fontId="14" fillId="7" borderId="84" xfId="0" applyFont="1" applyFill="1" applyBorder="1" applyAlignment="1"/>
    <xf numFmtId="0" fontId="14" fillId="7" borderId="11" xfId="0" applyFont="1" applyFill="1" applyBorder="1" applyAlignment="1"/>
    <xf numFmtId="0" fontId="13" fillId="7" borderId="12" xfId="0" applyFont="1" applyFill="1" applyBorder="1" applyAlignment="1"/>
    <xf numFmtId="0" fontId="14" fillId="7" borderId="42" xfId="0" applyFont="1" applyFill="1" applyBorder="1" applyAlignment="1"/>
    <xf numFmtId="0" fontId="13" fillId="7" borderId="13" xfId="0" applyFont="1" applyFill="1" applyBorder="1" applyAlignment="1"/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Medium9"/>
  <colors>
    <mruColors>
      <color rgb="FFD3FD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dy cacorro" id="{838CC750-4F9E-433D-A6B8-E6EF21AAF7EB}">
    <nsvFilter filterId="{55D7FCD7-7DB4-4139-B875-935933D36896}" ref="A1:E1" tableId="0">
      <columnFilter colId="0">
        <filter colId="0">
          <x:filters>
            <x:filter val="1"/>
          </x:filters>
        </filter>
      </columnFilter>
    </nsvFilter>
  </namedSheetView>
  <namedSheetView name="Ver1" id="{43C938D7-5DE3-4240-B410-CE6365780A60}">
    <nsvFilter filterId="{55D7FCD7-7DB4-4139-B875-935933D36896}" ref="A1:E1" tableId="0">
      <columnFilter colId="1">
        <filter colId="1">
          <x:filters>
            <x:filter val="Estado Equipo"/>
            <x:filter val="Estado Escrito"/>
            <x:filter val="Estado Evento"/>
            <x:filter val="Estado Historial Lectura"/>
            <x:filter val="Estado Reporte"/>
            <x:filter val="Estado Usuario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5016-2C75-4DBB-B9DF-C51FC9A7F1E8}">
  <dimension ref="A1"/>
  <sheetViews>
    <sheetView workbookViewId="0">
      <selection activeCell="F2" sqref="F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7307-0022-46AC-B9A6-178AC18274D3}">
  <sheetPr>
    <tabColor rgb="FFD9E1F2"/>
  </sheetPr>
  <dimension ref="A1:BE16"/>
  <sheetViews>
    <sheetView workbookViewId="0">
      <selection activeCell="I18" sqref="I18"/>
    </sheetView>
  </sheetViews>
  <sheetFormatPr defaultRowHeight="15"/>
  <cols>
    <col min="1" max="2" width="20.7109375" customWidth="1"/>
    <col min="3" max="4" width="15.7109375" customWidth="1"/>
    <col min="5" max="5" width="8.140625" bestFit="1" customWidth="1"/>
    <col min="6" max="6" width="11" bestFit="1" customWidth="1"/>
    <col min="7" max="7" width="10.140625" bestFit="1" customWidth="1"/>
    <col min="8" max="8" width="41.140625" customWidth="1"/>
    <col min="9" max="9" width="41.85546875" customWidth="1"/>
    <col min="10" max="10" width="45.28515625" customWidth="1"/>
    <col min="11" max="11" width="14.42578125" bestFit="1" customWidth="1"/>
    <col min="12" max="12" width="10.42578125" bestFit="1" customWidth="1"/>
    <col min="13" max="13" width="11.5703125" bestFit="1" customWidth="1"/>
    <col min="14" max="14" width="9.28515625" bestFit="1" customWidth="1"/>
    <col min="15" max="15" width="18.42578125" bestFit="1" customWidth="1"/>
    <col min="16" max="16" width="51.28515625" customWidth="1"/>
    <col min="17" max="17" width="22.140625" customWidth="1"/>
    <col min="18" max="18" width="26.85546875" customWidth="1"/>
  </cols>
  <sheetData>
    <row r="1" spans="1:57">
      <c r="A1" s="22" t="s">
        <v>74</v>
      </c>
    </row>
    <row r="2" spans="1:57">
      <c r="A2" s="88" t="s">
        <v>81</v>
      </c>
      <c r="B2" s="956" t="str">
        <f>'Objetos de Dominio'!$B$2</f>
        <v>Administrador Estructura</v>
      </c>
      <c r="C2" s="956"/>
      <c r="D2" s="956"/>
      <c r="E2" s="956"/>
      <c r="F2" s="956"/>
      <c r="G2" s="956"/>
      <c r="H2" s="956"/>
      <c r="I2" s="956"/>
      <c r="J2" s="956"/>
      <c r="K2" s="956"/>
      <c r="L2" s="956"/>
      <c r="M2" s="956"/>
      <c r="N2" s="956"/>
      <c r="O2" s="956"/>
      <c r="P2" s="957"/>
    </row>
    <row r="3" spans="1:57" ht="15" customHeight="1">
      <c r="A3" s="89" t="s">
        <v>82</v>
      </c>
      <c r="B3" s="723" t="str">
        <f>'Objetos de Dominio'!$E$2</f>
        <v>Objeto de dominio que representa el usuario encargado de coordinar, configurar una Estructura y sus permisos, administra los integrantes (Paticipantes)</v>
      </c>
      <c r="C3" s="723"/>
      <c r="D3" s="723"/>
      <c r="E3" s="723"/>
      <c r="F3" s="723"/>
      <c r="G3" s="723"/>
      <c r="H3" s="723"/>
      <c r="I3" s="723"/>
      <c r="J3" s="723"/>
      <c r="K3" s="723"/>
      <c r="L3" s="723"/>
      <c r="M3" s="723"/>
      <c r="N3" s="723"/>
      <c r="O3" s="723"/>
      <c r="P3" s="724"/>
    </row>
    <row r="4" spans="1:57">
      <c r="A4" s="1" t="s">
        <v>83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57">
      <c r="A5" s="78" t="s">
        <v>84</v>
      </c>
      <c r="B5" s="79" t="s">
        <v>85</v>
      </c>
      <c r="C5" s="79" t="s">
        <v>86</v>
      </c>
      <c r="D5" s="79" t="s">
        <v>87</v>
      </c>
      <c r="E5" s="79" t="s">
        <v>88</v>
      </c>
      <c r="F5" s="79" t="s">
        <v>89</v>
      </c>
      <c r="G5" s="79" t="s">
        <v>90</v>
      </c>
      <c r="H5" s="79" t="s">
        <v>91</v>
      </c>
      <c r="I5" s="79" t="s">
        <v>92</v>
      </c>
      <c r="J5" s="79" t="s">
        <v>93</v>
      </c>
      <c r="K5" s="79" t="s">
        <v>94</v>
      </c>
      <c r="L5" s="79" t="s">
        <v>95</v>
      </c>
      <c r="M5" s="79" t="s">
        <v>96</v>
      </c>
      <c r="N5" s="79" t="s">
        <v>97</v>
      </c>
      <c r="O5" s="79" t="s">
        <v>98</v>
      </c>
      <c r="P5" s="360" t="s">
        <v>4</v>
      </c>
      <c r="Q5" s="617" t="str">
        <f>A15</f>
        <v>Consultar Causa Reporte</v>
      </c>
    </row>
    <row r="6" spans="1:57" s="9" customFormat="1" ht="27">
      <c r="A6" s="80" t="s">
        <v>76</v>
      </c>
      <c r="B6" s="62" t="s">
        <v>99</v>
      </c>
      <c r="C6" s="65">
        <v>36</v>
      </c>
      <c r="D6" s="65">
        <v>36</v>
      </c>
      <c r="E6" s="62"/>
      <c r="F6" s="62"/>
      <c r="G6" s="62"/>
      <c r="H6" s="62" t="s">
        <v>100</v>
      </c>
      <c r="I6" s="73"/>
      <c r="J6" s="74" t="s">
        <v>168</v>
      </c>
      <c r="K6" s="75" t="s">
        <v>102</v>
      </c>
      <c r="L6" s="75" t="s">
        <v>103</v>
      </c>
      <c r="M6" s="75" t="s">
        <v>102</v>
      </c>
      <c r="N6" s="75" t="s">
        <v>103</v>
      </c>
      <c r="O6" s="75" t="s">
        <v>102</v>
      </c>
      <c r="P6" s="76" t="s">
        <v>279</v>
      </c>
      <c r="Q6" s="618" t="s">
        <v>280</v>
      </c>
      <c r="V6" s="59"/>
    </row>
    <row r="7" spans="1:57" s="9" customFormat="1">
      <c r="A7" s="113" t="s">
        <v>271</v>
      </c>
      <c r="B7" s="75" t="s">
        <v>99</v>
      </c>
      <c r="C7" s="77">
        <v>1</v>
      </c>
      <c r="D7" s="77">
        <v>15</v>
      </c>
      <c r="E7" s="75"/>
      <c r="F7" s="75"/>
      <c r="G7" s="75"/>
      <c r="H7" s="75" t="s">
        <v>281</v>
      </c>
      <c r="I7" s="75"/>
      <c r="J7" s="118" t="s">
        <v>282</v>
      </c>
      <c r="K7" s="75" t="s">
        <v>103</v>
      </c>
      <c r="L7" s="75" t="s">
        <v>103</v>
      </c>
      <c r="M7" s="75" t="s">
        <v>102</v>
      </c>
      <c r="N7" s="75" t="s">
        <v>103</v>
      </c>
      <c r="O7" s="75" t="s">
        <v>103</v>
      </c>
      <c r="P7" s="76" t="s">
        <v>283</v>
      </c>
      <c r="Q7" s="618" t="s">
        <v>113</v>
      </c>
    </row>
    <row r="8" spans="1:57" s="9" customForma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</row>
    <row r="9" spans="1:57">
      <c r="A9" s="958" t="s">
        <v>114</v>
      </c>
      <c r="B9" s="959"/>
      <c r="C9" s="960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57">
      <c r="A10" s="83" t="s">
        <v>115</v>
      </c>
      <c r="B10" s="30" t="s">
        <v>4</v>
      </c>
      <c r="C10" s="84" t="s">
        <v>116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57" ht="40.5">
      <c r="A11" s="85" t="s">
        <v>284</v>
      </c>
      <c r="B11" s="86" t="s">
        <v>285</v>
      </c>
      <c r="C11" s="87" t="s">
        <v>271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3" spans="1:57">
      <c r="A13" s="701" t="s">
        <v>119</v>
      </c>
      <c r="B13" s="702"/>
      <c r="C13" s="702" t="s">
        <v>4</v>
      </c>
      <c r="D13" s="702"/>
      <c r="E13" s="702"/>
      <c r="F13" s="702"/>
      <c r="G13" s="702" t="s">
        <v>120</v>
      </c>
      <c r="H13" s="702"/>
      <c r="I13" s="702"/>
      <c r="J13" s="702" t="s">
        <v>121</v>
      </c>
      <c r="K13" s="702"/>
      <c r="L13" s="702"/>
      <c r="M13" s="702"/>
      <c r="N13" s="702"/>
      <c r="O13" s="702" t="s">
        <v>122</v>
      </c>
      <c r="P13" s="702"/>
      <c r="Q13" s="702" t="s">
        <v>123</v>
      </c>
      <c r="R13" s="713"/>
    </row>
    <row r="14" spans="1:57" ht="15" customHeight="1">
      <c r="A14" s="703"/>
      <c r="B14" s="704"/>
      <c r="C14" s="704"/>
      <c r="D14" s="704"/>
      <c r="E14" s="704"/>
      <c r="F14" s="704"/>
      <c r="G14" s="266" t="s">
        <v>124</v>
      </c>
      <c r="H14" s="266" t="s">
        <v>125</v>
      </c>
      <c r="I14" s="266" t="s">
        <v>4</v>
      </c>
      <c r="J14" s="266" t="s">
        <v>85</v>
      </c>
      <c r="K14" s="704" t="s">
        <v>4</v>
      </c>
      <c r="L14" s="704"/>
      <c r="M14" s="704"/>
      <c r="N14" s="704"/>
      <c r="O14" s="266" t="s">
        <v>126</v>
      </c>
      <c r="P14" s="266" t="s">
        <v>4</v>
      </c>
      <c r="Q14" s="266" t="s">
        <v>127</v>
      </c>
      <c r="R14" s="280" t="s">
        <v>128</v>
      </c>
    </row>
    <row r="15" spans="1:57" ht="60.75">
      <c r="A15" s="707" t="s">
        <v>286</v>
      </c>
      <c r="B15" s="708"/>
      <c r="C15" s="721" t="s">
        <v>287</v>
      </c>
      <c r="D15" s="721"/>
      <c r="E15" s="721"/>
      <c r="F15" s="721"/>
      <c r="G15" s="361" t="s">
        <v>288</v>
      </c>
      <c r="H15" s="362" t="str">
        <f>'Objetos de Dominio'!$B$2</f>
        <v>Administrador Estructura</v>
      </c>
      <c r="I15" s="363" t="s">
        <v>289</v>
      </c>
      <c r="J15" s="362" t="s">
        <v>290</v>
      </c>
      <c r="K15" s="722" t="s">
        <v>291</v>
      </c>
      <c r="L15" s="722"/>
      <c r="M15" s="722"/>
      <c r="N15" s="722"/>
      <c r="O15" s="357" t="s">
        <v>144</v>
      </c>
      <c r="P15" s="357" t="s">
        <v>144</v>
      </c>
      <c r="Q15" s="357" t="s">
        <v>144</v>
      </c>
      <c r="R15" s="354" t="s">
        <v>144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</row>
    <row r="16" spans="1:57" s="12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</row>
  </sheetData>
  <mergeCells count="13">
    <mergeCell ref="B2:P2"/>
    <mergeCell ref="B3:P3"/>
    <mergeCell ref="A9:C9"/>
    <mergeCell ref="O13:P13"/>
    <mergeCell ref="Q13:R13"/>
    <mergeCell ref="K14:N14"/>
    <mergeCell ref="A15:B15"/>
    <mergeCell ref="C15:F15"/>
    <mergeCell ref="K15:N15"/>
    <mergeCell ref="A13:B14"/>
    <mergeCell ref="C13:F14"/>
    <mergeCell ref="G13:I13"/>
    <mergeCell ref="J13:N13"/>
  </mergeCells>
  <hyperlinks>
    <hyperlink ref="A1" location="'Objetos de Dominio'!A1" display="&lt;- Volver al inicio" xr:uid="{D2C36F55-011A-4507-A58E-6649F34D47A8}"/>
    <hyperlink ref="A4" location="'Causa Reporte - M'!B1" display="Datos simulados" xr:uid="{C9FA9C34-75AE-4C38-B4DF-A2D19EFF36ED}"/>
    <hyperlink ref="C11" location="'Causa Reporte - M'!B2" display="Nombre" xr:uid="{0691C6BB-14E1-4180-9F15-3F1CC99DAD9B}"/>
    <hyperlink ref="J15" location="'Objetos de Dominio'!B2" display="Causa Reporte[]_x000a__x000a_" xr:uid="{79648748-DBB7-458B-9046-BE993E9EB8DD}"/>
    <hyperlink ref="H15" location="'Objetos de Dominio'!B2" display="='Objetos de Dominio'!$B$2" xr:uid="{6EBAC199-72CF-469D-ACE1-B8BBCCA332EE}"/>
    <hyperlink ref="Q5" location="'Causa Reporte - E'!A16" display="=A16" xr:uid="{01835DBA-ECC6-49E6-8951-CD39CE9DAD3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CCF8-887C-4900-AFD6-A092AFB43EBD}">
  <sheetPr>
    <tabColor rgb="FFD9E1F2"/>
  </sheetPr>
  <dimension ref="A1:E9"/>
  <sheetViews>
    <sheetView workbookViewId="0"/>
  </sheetViews>
  <sheetFormatPr defaultRowHeight="15"/>
  <cols>
    <col min="1" max="1" width="15.7109375" customWidth="1"/>
    <col min="2" max="2" width="38.85546875" customWidth="1"/>
    <col min="3" max="3" width="13.42578125" customWidth="1"/>
    <col min="4" max="4" width="30.28515625" customWidth="1"/>
    <col min="5" max="5" width="40" customWidth="1"/>
  </cols>
  <sheetData>
    <row r="1" spans="1:5">
      <c r="A1" s="22" t="s">
        <v>74</v>
      </c>
      <c r="B1" s="725" t="s">
        <v>201</v>
      </c>
      <c r="C1" s="725"/>
    </row>
    <row r="2" spans="1:5">
      <c r="A2" s="105" t="s">
        <v>76</v>
      </c>
      <c r="B2" s="106" t="s">
        <v>202</v>
      </c>
      <c r="C2" s="106" t="s">
        <v>20</v>
      </c>
      <c r="D2" s="106" t="s">
        <v>292</v>
      </c>
      <c r="E2" s="107" t="s">
        <v>167</v>
      </c>
    </row>
    <row r="3" spans="1:5">
      <c r="A3" s="108">
        <v>1</v>
      </c>
      <c r="B3" s="192" t="str">
        <f>'Grupo - M'!$F$3</f>
        <v>Matemáticas Especiales 2023-1 Grupo1</v>
      </c>
      <c r="C3" s="192" t="s">
        <v>79</v>
      </c>
      <c r="D3" s="104" t="str">
        <f>IF(AND(C3 = "Activo", 'Grupo - M'!D3 = "Activo"), "Activo", "Inactivo")</f>
        <v>Activo</v>
      </c>
      <c r="E3" s="109" t="str">
        <f>_xlfn.CONCAT("C ", B3)</f>
        <v>C Matemáticas Especiales 2023-1 Grupo1</v>
      </c>
    </row>
    <row r="4" spans="1:5">
      <c r="A4" s="110">
        <v>2</v>
      </c>
      <c r="B4" s="202" t="str">
        <f>'Grupo - M'!$F$7</f>
        <v>Diseno Orientado a Objetos 2023-1 Grupo1</v>
      </c>
      <c r="C4" s="202" t="s">
        <v>293</v>
      </c>
      <c r="D4" s="111" t="str">
        <f>IF(AND(C4 = "Activo", 'Grupo - M'!D7 = "Activo"), "Activo", "Inactivo")</f>
        <v>Inactivo</v>
      </c>
      <c r="E4" s="112" t="str">
        <f>_xlfn.CONCAT("C ", B4)</f>
        <v>C Diseno Orientado a Objetos 2023-1 Grupo1</v>
      </c>
    </row>
    <row r="5" spans="1:5">
      <c r="A5" s="44"/>
      <c r="B5" s="4"/>
      <c r="C5" s="4"/>
      <c r="D5" s="4"/>
    </row>
    <row r="6" spans="1:5">
      <c r="A6" s="44"/>
      <c r="B6" s="4"/>
      <c r="C6" s="4"/>
      <c r="D6" s="4"/>
    </row>
    <row r="7" spans="1:5">
      <c r="A7" s="44"/>
      <c r="B7" s="4"/>
      <c r="C7" s="4"/>
      <c r="D7" s="4"/>
    </row>
    <row r="8" spans="1:5">
      <c r="A8" s="44"/>
      <c r="B8" s="4"/>
      <c r="C8" s="4"/>
      <c r="D8" s="4"/>
    </row>
    <row r="9" spans="1:5">
      <c r="A9" s="44"/>
      <c r="B9" s="4"/>
      <c r="C9" s="4"/>
      <c r="D9" s="4"/>
    </row>
  </sheetData>
  <mergeCells count="1">
    <mergeCell ref="B1:C1"/>
  </mergeCells>
  <hyperlinks>
    <hyperlink ref="A1" location="'Objetos de Dominio'!A1" display="&lt;- Volver al inicio" xr:uid="{AD045269-986F-4D73-B44F-0CE37454D967}"/>
    <hyperlink ref="B3" location="'Grupo - M'!A3" display="='Grupo - M'!$f$3" xr:uid="{30C09AEC-B9A7-4182-8CCD-7642F60CF6AE}"/>
    <hyperlink ref="B4" location="'Grupo - M'!A7" display="='Grupo - M'!$F$7" xr:uid="{80C21A8F-1FD5-4B2F-91DF-574D11138D71}"/>
    <hyperlink ref="C3" location="'Estados - M'!A13" display="='Estados - M'!$B$13" xr:uid="{0A991F59-D661-4F57-BADD-5622904B9B60}"/>
    <hyperlink ref="C4" location="'Estados - M'!A14" display="='Estados - M'!$B$14" xr:uid="{46DB5180-94AC-43A6-BDE3-645A6E285808}"/>
    <hyperlink ref="B1" location="Causa Reporte - E!A4" display="Modelo enriquecido" xr:uid="{80C6BD9D-86BB-46D7-86A8-C89F9DF29F03}"/>
    <hyperlink ref="B1:C1" location="'Chat - E'!A4" display="Modelo enriquecido" xr:uid="{26BA787D-792C-4377-AA29-776FAF0D9D2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3E73-9605-4DA0-A9E9-F7BE8B1C1CFD}">
  <sheetPr>
    <tabColor rgb="FFD9E1F2"/>
  </sheetPr>
  <dimension ref="A1:AS23"/>
  <sheetViews>
    <sheetView topLeftCell="J1" workbookViewId="0">
      <selection activeCell="P21" sqref="P21"/>
    </sheetView>
  </sheetViews>
  <sheetFormatPr defaultRowHeight="15"/>
  <cols>
    <col min="1" max="1" width="18" bestFit="1" customWidth="1"/>
    <col min="2" max="2" width="27" customWidth="1"/>
    <col min="3" max="3" width="14.28515625" bestFit="1" customWidth="1"/>
    <col min="4" max="4" width="14.5703125" bestFit="1" customWidth="1"/>
    <col min="5" max="5" width="8.140625" bestFit="1" customWidth="1"/>
    <col min="6" max="6" width="11" bestFit="1" customWidth="1"/>
    <col min="7" max="7" width="14.42578125" customWidth="1"/>
    <col min="8" max="8" width="41.28515625" customWidth="1"/>
    <col min="9" max="9" width="33.5703125" customWidth="1"/>
    <col min="10" max="10" width="50.42578125" customWidth="1"/>
    <col min="11" max="11" width="14.42578125" bestFit="1" customWidth="1"/>
    <col min="12" max="12" width="10.42578125" bestFit="1" customWidth="1"/>
    <col min="13" max="13" width="11.5703125" bestFit="1" customWidth="1"/>
    <col min="14" max="14" width="9.28515625" bestFit="1" customWidth="1"/>
    <col min="15" max="15" width="18.42578125" bestFit="1" customWidth="1"/>
    <col min="16" max="16" width="45.7109375" customWidth="1"/>
    <col min="17" max="17" width="39.7109375" customWidth="1"/>
    <col min="18" max="18" width="25.85546875" customWidth="1"/>
    <col min="19" max="19" width="25.85546875" bestFit="1" customWidth="1"/>
    <col min="20" max="21" width="27.42578125" bestFit="1" customWidth="1"/>
  </cols>
  <sheetData>
    <row r="1" spans="1:45">
      <c r="A1" s="22" t="s">
        <v>74</v>
      </c>
    </row>
    <row r="2" spans="1:45">
      <c r="A2" s="130" t="s">
        <v>81</v>
      </c>
      <c r="B2" s="950" t="str">
        <f>'Objetos de Dominio'!$B$20</f>
        <v>Partipante Grupo</v>
      </c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  <c r="P2" s="952"/>
    </row>
    <row r="3" spans="1:45" ht="15" customHeight="1">
      <c r="A3" s="131" t="s">
        <v>82</v>
      </c>
      <c r="B3" s="718" t="str">
        <f>'Objetos de Dominio'!$E$20</f>
        <v>Objeto de dominio encargado de asociar un participante con el grupo al que pertenece</v>
      </c>
      <c r="C3" s="719"/>
      <c r="D3" s="719"/>
      <c r="E3" s="719"/>
      <c r="F3" s="719"/>
      <c r="G3" s="719"/>
      <c r="H3" s="719"/>
      <c r="I3" s="719"/>
      <c r="J3" s="719"/>
      <c r="K3" s="719"/>
      <c r="L3" s="719"/>
      <c r="M3" s="719"/>
      <c r="N3" s="719"/>
      <c r="O3" s="719"/>
      <c r="P3" s="720"/>
    </row>
    <row r="4" spans="1:45">
      <c r="A4" s="1" t="s">
        <v>83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45">
      <c r="A5" s="78" t="s">
        <v>84</v>
      </c>
      <c r="B5" s="79" t="s">
        <v>85</v>
      </c>
      <c r="C5" s="79" t="s">
        <v>86</v>
      </c>
      <c r="D5" s="79" t="s">
        <v>87</v>
      </c>
      <c r="E5" s="79" t="s">
        <v>88</v>
      </c>
      <c r="F5" s="79" t="s">
        <v>89</v>
      </c>
      <c r="G5" s="79" t="s">
        <v>90</v>
      </c>
      <c r="H5" s="79" t="s">
        <v>91</v>
      </c>
      <c r="I5" s="79" t="s">
        <v>92</v>
      </c>
      <c r="J5" s="79" t="s">
        <v>93</v>
      </c>
      <c r="K5" s="79" t="s">
        <v>94</v>
      </c>
      <c r="L5" s="79" t="s">
        <v>95</v>
      </c>
      <c r="M5" s="79" t="s">
        <v>96</v>
      </c>
      <c r="N5" s="79" t="s">
        <v>97</v>
      </c>
      <c r="O5" s="79" t="s">
        <v>98</v>
      </c>
      <c r="P5" s="360" t="s">
        <v>4</v>
      </c>
      <c r="Q5" s="296" t="str">
        <f>A16</f>
        <v>Cambiar estado Chat</v>
      </c>
      <c r="R5" s="296" t="str">
        <f>A19</f>
        <v>Consultar Autor Publicación</v>
      </c>
      <c r="S5" s="297" t="str">
        <f>A20</f>
        <v xml:space="preserve">Eliminar un Autor Publicación
</v>
      </c>
      <c r="T5" s="297" t="str">
        <f>A23</f>
        <v>ObtenerEstadoReal</v>
      </c>
    </row>
    <row r="6" spans="1:45" s="9" customFormat="1" ht="40.5">
      <c r="A6" s="80" t="s">
        <v>76</v>
      </c>
      <c r="B6" s="62" t="s">
        <v>99</v>
      </c>
      <c r="C6" s="65">
        <v>1</v>
      </c>
      <c r="D6" s="65">
        <v>36</v>
      </c>
      <c r="E6" s="62"/>
      <c r="F6" s="62"/>
      <c r="G6" s="62"/>
      <c r="H6" s="62" t="s">
        <v>100</v>
      </c>
      <c r="I6" s="73"/>
      <c r="J6" s="74" t="s">
        <v>294</v>
      </c>
      <c r="K6" s="75" t="s">
        <v>102</v>
      </c>
      <c r="L6" s="75" t="s">
        <v>103</v>
      </c>
      <c r="M6" s="75" t="s">
        <v>102</v>
      </c>
      <c r="N6" s="75" t="s">
        <v>103</v>
      </c>
      <c r="O6" s="75" t="s">
        <v>102</v>
      </c>
      <c r="P6" s="76" t="s">
        <v>279</v>
      </c>
      <c r="Q6" s="352" t="s">
        <v>105</v>
      </c>
      <c r="R6" s="352" t="s">
        <v>106</v>
      </c>
      <c r="S6" s="369" t="s">
        <v>105</v>
      </c>
      <c r="T6" s="81" t="s">
        <v>107</v>
      </c>
      <c r="V6" s="59"/>
    </row>
    <row r="7" spans="1:45" s="9" customFormat="1" ht="30.75">
      <c r="A7" s="80" t="s">
        <v>202</v>
      </c>
      <c r="B7" s="162" t="s">
        <v>202</v>
      </c>
      <c r="C7" s="65">
        <v>1</v>
      </c>
      <c r="D7" s="65">
        <v>40</v>
      </c>
      <c r="E7" s="62"/>
      <c r="F7" s="62"/>
      <c r="G7" s="62"/>
      <c r="H7" s="62" t="s">
        <v>295</v>
      </c>
      <c r="I7" s="73"/>
      <c r="J7" s="74" t="s">
        <v>296</v>
      </c>
      <c r="K7" s="75" t="s">
        <v>103</v>
      </c>
      <c r="L7" s="75" t="s">
        <v>103</v>
      </c>
      <c r="M7" s="75" t="s">
        <v>102</v>
      </c>
      <c r="N7" s="75" t="s">
        <v>103</v>
      </c>
      <c r="O7" s="75" t="s">
        <v>103</v>
      </c>
      <c r="P7" s="76" t="s">
        <v>297</v>
      </c>
      <c r="Q7" s="352" t="s">
        <v>107</v>
      </c>
      <c r="R7" s="352" t="s">
        <v>298</v>
      </c>
      <c r="S7" s="370" t="s">
        <v>107</v>
      </c>
      <c r="T7" s="81" t="s">
        <v>107</v>
      </c>
      <c r="V7" s="59"/>
    </row>
    <row r="8" spans="1:45" s="9" customFormat="1" ht="40.5">
      <c r="A8" s="140" t="s">
        <v>20</v>
      </c>
      <c r="B8" s="163" t="s">
        <v>205</v>
      </c>
      <c r="C8" s="142">
        <v>1</v>
      </c>
      <c r="D8" s="142">
        <v>20</v>
      </c>
      <c r="E8" s="141"/>
      <c r="F8" s="141"/>
      <c r="G8" s="141"/>
      <c r="H8" s="141" t="s">
        <v>281</v>
      </c>
      <c r="I8" s="261"/>
      <c r="J8" s="122" t="s">
        <v>296</v>
      </c>
      <c r="K8" s="115" t="s">
        <v>103</v>
      </c>
      <c r="L8" s="115" t="s">
        <v>103</v>
      </c>
      <c r="M8" s="115" t="s">
        <v>102</v>
      </c>
      <c r="N8" s="115" t="s">
        <v>103</v>
      </c>
      <c r="O8" s="115" t="s">
        <v>103</v>
      </c>
      <c r="P8" s="121" t="s">
        <v>299</v>
      </c>
      <c r="Q8" s="357" t="s">
        <v>105</v>
      </c>
      <c r="R8" s="357" t="s">
        <v>113</v>
      </c>
      <c r="S8" s="371" t="s">
        <v>107</v>
      </c>
      <c r="T8" s="116" t="s">
        <v>107</v>
      </c>
      <c r="V8" s="59"/>
    </row>
    <row r="9" spans="1:45" s="9" customForma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>
      <c r="A10" s="953" t="s">
        <v>114</v>
      </c>
      <c r="B10" s="954"/>
      <c r="C10" s="95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45">
      <c r="A11" s="29" t="s">
        <v>115</v>
      </c>
      <c r="B11" s="30" t="s">
        <v>4</v>
      </c>
      <c r="C11" s="31" t="s">
        <v>116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45" ht="67.5">
      <c r="A12" s="315" t="s">
        <v>202</v>
      </c>
      <c r="B12" s="317" t="s">
        <v>300</v>
      </c>
      <c r="C12" s="316" t="s">
        <v>202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4" spans="1:45">
      <c r="A14" s="701" t="s">
        <v>119</v>
      </c>
      <c r="B14" s="702"/>
      <c r="C14" s="702" t="s">
        <v>4</v>
      </c>
      <c r="D14" s="702"/>
      <c r="E14" s="702"/>
      <c r="F14" s="702"/>
      <c r="G14" s="702" t="s">
        <v>120</v>
      </c>
      <c r="H14" s="702"/>
      <c r="I14" s="702"/>
      <c r="J14" s="702" t="s">
        <v>121</v>
      </c>
      <c r="K14" s="702"/>
      <c r="L14" s="702"/>
      <c r="M14" s="702"/>
      <c r="N14" s="702"/>
      <c r="O14" s="702" t="s">
        <v>122</v>
      </c>
      <c r="P14" s="702"/>
      <c r="Q14" s="702" t="s">
        <v>123</v>
      </c>
      <c r="R14" s="713"/>
    </row>
    <row r="15" spans="1:45" ht="15" customHeight="1">
      <c r="A15" s="703"/>
      <c r="B15" s="704"/>
      <c r="C15" s="704"/>
      <c r="D15" s="704"/>
      <c r="E15" s="704"/>
      <c r="F15" s="704"/>
      <c r="G15" s="266" t="s">
        <v>124</v>
      </c>
      <c r="H15" s="266" t="s">
        <v>125</v>
      </c>
      <c r="I15" s="266" t="s">
        <v>4</v>
      </c>
      <c r="J15" s="266" t="s">
        <v>85</v>
      </c>
      <c r="K15" s="704" t="s">
        <v>4</v>
      </c>
      <c r="L15" s="704"/>
      <c r="M15" s="704"/>
      <c r="N15" s="704"/>
      <c r="O15" s="266" t="s">
        <v>126</v>
      </c>
      <c r="P15" s="266" t="s">
        <v>4</v>
      </c>
      <c r="Q15" s="266" t="s">
        <v>127</v>
      </c>
      <c r="R15" s="280" t="s">
        <v>128</v>
      </c>
    </row>
    <row r="16" spans="1:45" ht="59.25" customHeight="1">
      <c r="A16" s="693" t="s">
        <v>301</v>
      </c>
      <c r="B16" s="694"/>
      <c r="C16" s="727" t="s">
        <v>302</v>
      </c>
      <c r="D16" s="727"/>
      <c r="E16" s="727"/>
      <c r="F16" s="727"/>
      <c r="G16" s="727" t="s">
        <v>303</v>
      </c>
      <c r="H16" s="715" t="str">
        <f>'Objetos de Dominio'!$B$20</f>
        <v>Partipante Grupo</v>
      </c>
      <c r="I16" s="728" t="s">
        <v>304</v>
      </c>
      <c r="J16" s="726" t="s">
        <v>144</v>
      </c>
      <c r="K16" s="726" t="s">
        <v>144</v>
      </c>
      <c r="L16" s="726"/>
      <c r="M16" s="726"/>
      <c r="N16" s="726"/>
      <c r="O16" s="350">
        <v>4</v>
      </c>
      <c r="P16" s="352" t="s">
        <v>305</v>
      </c>
      <c r="Q16" s="352" t="s">
        <v>140</v>
      </c>
      <c r="R16" s="353" t="s">
        <v>138</v>
      </c>
    </row>
    <row r="17" spans="1:45" ht="45.75">
      <c r="A17" s="693"/>
      <c r="B17" s="694"/>
      <c r="C17" s="727"/>
      <c r="D17" s="727"/>
      <c r="E17" s="727"/>
      <c r="F17" s="727"/>
      <c r="G17" s="727"/>
      <c r="H17" s="715"/>
      <c r="I17" s="728"/>
      <c r="J17" s="726"/>
      <c r="K17" s="726"/>
      <c r="L17" s="726"/>
      <c r="M17" s="726"/>
      <c r="N17" s="726"/>
      <c r="O17" s="350">
        <v>5</v>
      </c>
      <c r="P17" s="352" t="s">
        <v>306</v>
      </c>
      <c r="Q17" s="352" t="s">
        <v>307</v>
      </c>
      <c r="R17" s="353" t="s">
        <v>138</v>
      </c>
    </row>
    <row r="18" spans="1:45" ht="45.75">
      <c r="A18" s="693"/>
      <c r="B18" s="694"/>
      <c r="C18" s="727"/>
      <c r="D18" s="727"/>
      <c r="E18" s="727"/>
      <c r="F18" s="727"/>
      <c r="G18" s="727"/>
      <c r="H18" s="715"/>
      <c r="I18" s="728"/>
      <c r="J18" s="726"/>
      <c r="K18" s="726"/>
      <c r="L18" s="726"/>
      <c r="M18" s="726"/>
      <c r="N18" s="726"/>
      <c r="O18" s="350">
        <v>6</v>
      </c>
      <c r="P18" s="352" t="s">
        <v>308</v>
      </c>
      <c r="Q18" s="352" t="s">
        <v>309</v>
      </c>
      <c r="R18" s="353" t="s">
        <v>138</v>
      </c>
    </row>
    <row r="19" spans="1:45" ht="45.75">
      <c r="A19" s="693" t="s">
        <v>310</v>
      </c>
      <c r="B19" s="694"/>
      <c r="C19" s="727" t="s">
        <v>311</v>
      </c>
      <c r="D19" s="727"/>
      <c r="E19" s="727"/>
      <c r="F19" s="727"/>
      <c r="G19" s="350" t="s">
        <v>303</v>
      </c>
      <c r="H19" s="278" t="str">
        <f>'Objetos de Dominio'!$B$20</f>
        <v>Partipante Grupo</v>
      </c>
      <c r="I19" s="351" t="s">
        <v>312</v>
      </c>
      <c r="J19" s="278" t="s">
        <v>313</v>
      </c>
      <c r="K19" s="726" t="s">
        <v>314</v>
      </c>
      <c r="L19" s="726"/>
      <c r="M19" s="726"/>
      <c r="N19" s="726"/>
      <c r="O19" s="352" t="s">
        <v>144</v>
      </c>
      <c r="P19" s="352" t="s">
        <v>144</v>
      </c>
      <c r="Q19" s="352" t="s">
        <v>144</v>
      </c>
      <c r="R19" s="353" t="s">
        <v>144</v>
      </c>
    </row>
    <row r="20" spans="1:45" ht="63.75" customHeight="1">
      <c r="A20" s="693" t="s">
        <v>315</v>
      </c>
      <c r="B20" s="694"/>
      <c r="C20" s="694" t="s">
        <v>316</v>
      </c>
      <c r="D20" s="694"/>
      <c r="E20" s="694"/>
      <c r="F20" s="694"/>
      <c r="G20" s="694" t="s">
        <v>317</v>
      </c>
      <c r="H20" s="694" t="s">
        <v>99</v>
      </c>
      <c r="I20" s="712" t="s">
        <v>318</v>
      </c>
      <c r="J20" s="694"/>
      <c r="K20" s="694"/>
      <c r="L20" s="694"/>
      <c r="M20" s="694"/>
      <c r="N20" s="694"/>
      <c r="O20" s="265">
        <v>7</v>
      </c>
      <c r="P20" s="279" t="s">
        <v>319</v>
      </c>
      <c r="Q20" s="279" t="s">
        <v>140</v>
      </c>
      <c r="R20" s="353" t="s">
        <v>138</v>
      </c>
    </row>
    <row r="21" spans="1:45" ht="45.75">
      <c r="A21" s="693"/>
      <c r="B21" s="694"/>
      <c r="C21" s="694"/>
      <c r="D21" s="694"/>
      <c r="E21" s="694"/>
      <c r="F21" s="694"/>
      <c r="G21" s="694"/>
      <c r="H21" s="694"/>
      <c r="I21" s="712"/>
      <c r="J21" s="694"/>
      <c r="K21" s="694"/>
      <c r="L21" s="694"/>
      <c r="M21" s="694"/>
      <c r="N21" s="694"/>
      <c r="O21" s="265">
        <v>8</v>
      </c>
      <c r="P21" s="279" t="s">
        <v>306</v>
      </c>
      <c r="Q21" s="279" t="s">
        <v>320</v>
      </c>
      <c r="R21" s="353" t="s">
        <v>138</v>
      </c>
    </row>
    <row r="22" spans="1:45" ht="45.75">
      <c r="A22" s="693"/>
      <c r="B22" s="694"/>
      <c r="C22" s="694"/>
      <c r="D22" s="694"/>
      <c r="E22" s="694"/>
      <c r="F22" s="694"/>
      <c r="G22" s="694"/>
      <c r="H22" s="694"/>
      <c r="I22" s="712"/>
      <c r="J22" s="694"/>
      <c r="K22" s="694"/>
      <c r="L22" s="694"/>
      <c r="M22" s="694"/>
      <c r="N22" s="694"/>
      <c r="O22" s="265">
        <v>9</v>
      </c>
      <c r="P22" s="279" t="s">
        <v>321</v>
      </c>
      <c r="Q22" s="279" t="s">
        <v>322</v>
      </c>
      <c r="R22" s="353" t="s">
        <v>138</v>
      </c>
    </row>
    <row r="23" spans="1:45" ht="44.25" customHeight="1">
      <c r="A23" s="707" t="s">
        <v>198</v>
      </c>
      <c r="B23" s="708"/>
      <c r="C23" s="709" t="s">
        <v>323</v>
      </c>
      <c r="D23" s="709"/>
      <c r="E23" s="709"/>
      <c r="F23" s="709"/>
      <c r="G23" s="531"/>
      <c r="H23" s="362"/>
      <c r="I23" s="408"/>
      <c r="J23" s="362" t="s">
        <v>20</v>
      </c>
      <c r="K23" s="710" t="s">
        <v>324</v>
      </c>
      <c r="L23" s="710"/>
      <c r="M23" s="710"/>
      <c r="N23" s="710"/>
      <c r="O23" s="306" t="s">
        <v>144</v>
      </c>
      <c r="P23" s="306" t="s">
        <v>144</v>
      </c>
      <c r="Q23" s="306" t="s">
        <v>144</v>
      </c>
      <c r="R23" s="284" t="s">
        <v>144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</row>
  </sheetData>
  <mergeCells count="30">
    <mergeCell ref="Q14:R14"/>
    <mergeCell ref="K15:N15"/>
    <mergeCell ref="A23:B23"/>
    <mergeCell ref="C23:F23"/>
    <mergeCell ref="K23:N23"/>
    <mergeCell ref="J16:J18"/>
    <mergeCell ref="K16:N18"/>
    <mergeCell ref="A19:B19"/>
    <mergeCell ref="C19:F19"/>
    <mergeCell ref="K19:N19"/>
    <mergeCell ref="A16:B18"/>
    <mergeCell ref="C16:F18"/>
    <mergeCell ref="G16:G18"/>
    <mergeCell ref="H16:H18"/>
    <mergeCell ref="I16:I18"/>
    <mergeCell ref="A20:B22"/>
    <mergeCell ref="H20:H22"/>
    <mergeCell ref="I20:I22"/>
    <mergeCell ref="J20:J22"/>
    <mergeCell ref="B2:P2"/>
    <mergeCell ref="B3:P3"/>
    <mergeCell ref="A10:C10"/>
    <mergeCell ref="A14:B15"/>
    <mergeCell ref="C14:F15"/>
    <mergeCell ref="G14:I14"/>
    <mergeCell ref="J14:N14"/>
    <mergeCell ref="O14:P14"/>
    <mergeCell ref="K20:N22"/>
    <mergeCell ref="C20:F22"/>
    <mergeCell ref="G20:G22"/>
  </mergeCells>
  <hyperlinks>
    <hyperlink ref="A1" location="'Objetos de Dominio'!A1" display="&lt;- Volver al inicio" xr:uid="{388FAAF8-1693-4FBD-BDF5-3646138E1834}"/>
    <hyperlink ref="A4" location="'Administrador Estructura - M'!A1" display="Datos simulados" xr:uid="{4D8FC504-3C08-4B47-92A5-B510C3B25545}"/>
    <hyperlink ref="B7" location="'Grupo - M'!A1" display="Grupo" xr:uid="{971F3C27-BF7F-48C0-9B9D-9D52452F8CB7}"/>
    <hyperlink ref="B8" location="'Estados - M'!A1" display="Estado " xr:uid="{B53ABA57-5A85-43B2-81A4-B836526B4075}"/>
    <hyperlink ref="J19" location="'Objetos de Dominio'!B21" display="Chat[]_x000a__x000a_" xr:uid="{9822F4F3-3537-4FB4-B576-6B3B0B1F0E54}"/>
    <hyperlink ref="H19" location="'Objetos de Dominio'!B21" display="='Objetos de Dominio'!$B$7" xr:uid="{8E73608D-6C7F-4919-B3B7-D6295FC0A521}"/>
    <hyperlink ref="H16" location="'Escritor - E'!A1" display="='Objetos de Dominio'!$B$2" xr:uid="{B40C4365-DC76-4DF4-9144-2AD0B8DE3B1C}"/>
    <hyperlink ref="H16:H18" location="'Objetos de Dominio'!B21" display="='Objetos de Dominio'!$B$7" xr:uid="{75877917-72D8-40AF-9A26-33EBDF4EB373}"/>
    <hyperlink ref="C12" location="'Grupo - E'!A1" display="Grupo" xr:uid="{0321754B-EB83-480D-A0FE-DD918F4D8498}"/>
    <hyperlink ref="J23" location="'Administrador Estructura - E'!A1" display="Administrador Estructura[]_x000a__x000a_" xr:uid="{511C062D-4ECC-4D8A-B984-F1423C404734}"/>
    <hyperlink ref="T5" location="'Chat - E'!A26" display="=A26" xr:uid="{000D3221-1138-4E73-B6F8-F4922832112F}"/>
    <hyperlink ref="S5" location="'Chat - E'!A23" display="=A23" xr:uid="{A0F34077-FA10-4DE6-B9E4-C07F6E35E553}"/>
    <hyperlink ref="R5" location="'Chat - E'!A22" display="=A22" xr:uid="{936A4E16-7C4F-4C3C-829B-02FEA4946D18}"/>
    <hyperlink ref="Q5" location="'Chat - E'!A19" display="=A19" xr:uid="{E7FEC0F7-3701-4065-BCD5-B9DD4521303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8BA5-DA87-4E32-B638-55086CCF2FC5}">
  <sheetPr>
    <tabColor rgb="FFD9E1F2"/>
  </sheetPr>
  <dimension ref="A1:H7"/>
  <sheetViews>
    <sheetView workbookViewId="0">
      <selection activeCell="G1" sqref="G1:G1048576"/>
    </sheetView>
  </sheetViews>
  <sheetFormatPr defaultRowHeight="15"/>
  <cols>
    <col min="1" max="1" width="15.7109375" customWidth="1"/>
    <col min="2" max="2" width="25" customWidth="1"/>
    <col min="3" max="3" width="33.140625" customWidth="1"/>
    <col min="4" max="4" width="40.28515625" customWidth="1"/>
    <col min="5" max="5" width="17.42578125" bestFit="1" customWidth="1"/>
    <col min="6" max="6" width="25" customWidth="1"/>
    <col min="7" max="7" width="54.7109375" customWidth="1"/>
    <col min="8" max="8" width="78" bestFit="1" customWidth="1"/>
  </cols>
  <sheetData>
    <row r="1" spans="1:8">
      <c r="A1" s="22" t="s">
        <v>74</v>
      </c>
      <c r="B1" s="729" t="s">
        <v>201</v>
      </c>
      <c r="C1" s="729"/>
    </row>
    <row r="2" spans="1:8" s="7" customFormat="1">
      <c r="A2" s="168" t="s">
        <v>76</v>
      </c>
      <c r="B2" s="97" t="s">
        <v>48</v>
      </c>
      <c r="C2" s="97" t="s">
        <v>325</v>
      </c>
      <c r="D2" s="97" t="s">
        <v>326</v>
      </c>
      <c r="E2" s="319" t="s">
        <v>216</v>
      </c>
      <c r="F2" s="97" t="s">
        <v>20</v>
      </c>
      <c r="G2" s="97" t="s">
        <v>327</v>
      </c>
      <c r="H2" s="150" t="s">
        <v>328</v>
      </c>
    </row>
    <row r="3" spans="1:8" ht="30.75">
      <c r="A3" s="187">
        <v>1</v>
      </c>
      <c r="B3" s="213" t="str">
        <f>'Publicación - M'!$H$3</f>
        <v>Semilleros uco Ingeniería sistemas 2023 - 1</v>
      </c>
      <c r="C3" s="320"/>
      <c r="D3" s="188" t="s">
        <v>329</v>
      </c>
      <c r="E3" s="321">
        <v>45234</v>
      </c>
      <c r="F3" s="213" t="str">
        <f>'Estados - M'!$B$18</f>
        <v>Publicado</v>
      </c>
      <c r="G3" s="169" t="str">
        <f>'Participante Grupo - M'!$F$5</f>
        <v>Wilder.Sánchez6789 Calculo Integral 1 2022-2 Grupo1</v>
      </c>
      <c r="H3" s="285" t="str">
        <f>CONCATENATE("C ",TEXT(E3, "yyyy-mm-dd")," - ",TEXT(E3, "hh-mm-ss "),G3)</f>
        <v>C 2023-11-04 - 00-00-00 Wilder.Sánchez6789 Calculo Integral 1 2022-2 Grupo1</v>
      </c>
    </row>
    <row r="4" spans="1:8" ht="32.25">
      <c r="A4" s="187">
        <v>2</v>
      </c>
      <c r="B4" s="213" t="str">
        <f>'Publicación - M'!$H$4</f>
        <v>Horario - 2</v>
      </c>
      <c r="C4" s="320"/>
      <c r="D4" s="188" t="s">
        <v>330</v>
      </c>
      <c r="E4" s="321">
        <v>45234.458333333336</v>
      </c>
      <c r="F4" s="213" t="str">
        <f>'Estados - M'!$B$18</f>
        <v>Publicado</v>
      </c>
      <c r="G4" s="169" t="str">
        <f>'Participante Grupo - M'!$F$3</f>
        <v>Valentina.Llanos3233 Matemáticas Especiales 2023-1 Grupo1</v>
      </c>
      <c r="H4" s="285" t="str">
        <f>CONCATENATE("C ",TEXT(E4, "yyyy-mm-dd")," - ",TEXT(E4, "hh-mm-ss "),G4)</f>
        <v>C 2023-11-04 - 11-00-00 Valentina.Llanos3233 Matemáticas Especiales 2023-1 Grupo1</v>
      </c>
    </row>
    <row r="5" spans="1:8" ht="27.75" customHeight="1">
      <c r="A5" s="207">
        <v>3</v>
      </c>
      <c r="B5" s="218" t="str">
        <f>'Publicación - M'!$H$4</f>
        <v>Horario - 2</v>
      </c>
      <c r="C5" s="503" t="s">
        <v>331</v>
      </c>
      <c r="D5" s="504" t="s">
        <v>332</v>
      </c>
      <c r="E5" s="496">
        <v>45234</v>
      </c>
      <c r="F5" s="172" t="s">
        <v>333</v>
      </c>
      <c r="G5" s="172" t="str">
        <f>'Participante Grupo - M'!$F$10</f>
        <v>Elkin.Narvaéz2222 Diseno Orientado a Objetos 2023-1 Grupo1</v>
      </c>
      <c r="H5" s="286" t="str">
        <f>CONCATENATE("C ",TEXT(E5, "yyyy-mm-dd")," - ",TEXT(E5, "hh-mm-ss "),G5)</f>
        <v>C 2023-11-04 - 00-00-00 Elkin.Narvaéz2222 Diseno Orientado a Objetos 2023-1 Grupo1</v>
      </c>
    </row>
    <row r="6" spans="1:8">
      <c r="A6" s="13"/>
      <c r="B6" s="15"/>
      <c r="C6" s="17"/>
      <c r="D6" s="13"/>
      <c r="E6" s="16"/>
      <c r="F6" s="11"/>
      <c r="G6" s="15"/>
      <c r="H6" s="3"/>
    </row>
    <row r="7" spans="1:8">
      <c r="A7" s="5"/>
      <c r="B7" s="5"/>
      <c r="C7" s="5"/>
      <c r="D7" s="5"/>
      <c r="E7" s="5"/>
      <c r="F7" s="5"/>
      <c r="G7" s="12"/>
      <c r="H7" s="3"/>
    </row>
  </sheetData>
  <mergeCells count="1">
    <mergeCell ref="B1:C1"/>
  </mergeCells>
  <hyperlinks>
    <hyperlink ref="A1" location="'Objetos de Dominio'!A1" display="&lt;- Volver al inicio" xr:uid="{BD3EAD20-73E0-4B59-8A0A-7725E29BE8EE}"/>
    <hyperlink ref="F3" location="'Estados - M'!A18" display="='Estados - M'!$B$18" xr:uid="{56155504-AEFD-427D-A18D-C25FD0F0A0FE}"/>
    <hyperlink ref="F5" location="'Estados - M'!A20" display="='Estados - M'!$B$20" xr:uid="{049AFB80-6AE9-49D3-BB73-C47FFCF42A89}"/>
    <hyperlink ref="B3" location="'Publicación - M'!A3" display="1" xr:uid="{DB0AB522-3EE8-46D1-B88E-B23599ACE2EB}"/>
    <hyperlink ref="B4" location="'Publicación - M'!A4" display="2" xr:uid="{D6F45C86-D3D9-49F4-BB09-AE0DD5E8AFF6}"/>
    <hyperlink ref="G3" location="'Participante Grupo - M'!A5" display="='Persona - M'!$F$12" xr:uid="{3E7361B5-AC13-48C4-AAF0-15F09F6D55C3}"/>
    <hyperlink ref="G5" location="'Participante Grupo - M'!A10" display="='Persona - M'!$F$14" xr:uid="{61D38E40-ADB3-48C9-9AE4-A27879D5C614}"/>
    <hyperlink ref="G4" location="'Participante Grupo - M'!A3" display="='Persona - M'!$F$5" xr:uid="{257AE335-E921-4FB2-A135-8A6C6A3C5265}"/>
    <hyperlink ref="B5" location="'Publicación - M'!A4" display="2" xr:uid="{33147544-3187-4F0D-A007-8B7085D24CE7}"/>
    <hyperlink ref="C5" location="'Comentario - M'!A4" display="C Valentina.Llanos3233 - 45234" xr:uid="{9FFAD983-62E9-4CF7-84C7-D3B888314E9C}"/>
    <hyperlink ref="B1" location="Chat - E!A4" display="Modelo enriquecido" xr:uid="{B925C137-064D-4CD1-8333-8715190ECF33}"/>
    <hyperlink ref="B1:C1" location="'Comentario - E'!A4" display="Modelo enriquecido" xr:uid="{9209FF05-4059-43DE-9C8B-2FAF5CEE6736}"/>
    <hyperlink ref="F4" location="'Estados - M'!A18" display="='Estados - M'!$B$18" xr:uid="{4FFD092B-FB58-4AB4-863C-097EEAC2587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1AD1-A1C3-49A2-9101-D55500DCC1DF}">
  <sheetPr>
    <tabColor rgb="FFD9E1F2"/>
  </sheetPr>
  <dimension ref="A1:AC31"/>
  <sheetViews>
    <sheetView topLeftCell="A12" workbookViewId="0">
      <selection activeCell="C31" sqref="C31:F31"/>
    </sheetView>
  </sheetViews>
  <sheetFormatPr defaultRowHeight="15"/>
  <cols>
    <col min="1" max="1" width="20.7109375" customWidth="1"/>
    <col min="2" max="2" width="23.28515625" customWidth="1"/>
    <col min="3" max="3" width="15.140625" customWidth="1"/>
    <col min="4" max="5" width="15.7109375" customWidth="1"/>
    <col min="6" max="6" width="11" bestFit="1" customWidth="1"/>
    <col min="7" max="7" width="15.7109375" customWidth="1"/>
    <col min="8" max="8" width="50.5703125" customWidth="1"/>
    <col min="9" max="9" width="53.7109375" customWidth="1"/>
    <col min="10" max="10" width="44.140625" customWidth="1"/>
    <col min="11" max="11" width="15.7109375" customWidth="1"/>
    <col min="12" max="12" width="15.85546875" customWidth="1"/>
    <col min="13" max="13" width="15.7109375" customWidth="1"/>
    <col min="14" max="14" width="16.140625" customWidth="1"/>
    <col min="15" max="15" width="18.42578125" bestFit="1" customWidth="1"/>
    <col min="16" max="16" width="59" customWidth="1"/>
    <col min="17" max="17" width="35.85546875" customWidth="1"/>
    <col min="18" max="18" width="39" customWidth="1"/>
    <col min="19" max="19" width="28.85546875" customWidth="1"/>
    <col min="20" max="20" width="23.5703125" customWidth="1"/>
    <col min="21" max="21" width="24" customWidth="1"/>
  </cols>
  <sheetData>
    <row r="1" spans="1:23">
      <c r="A1" s="22" t="s">
        <v>74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3">
      <c r="A2" s="159" t="s">
        <v>81</v>
      </c>
      <c r="B2" s="730" t="str">
        <f>'Objetos de Dominio'!$B$23</f>
        <v>Reacción</v>
      </c>
      <c r="C2" s="731"/>
      <c r="D2" s="731"/>
      <c r="E2" s="731"/>
      <c r="F2" s="731"/>
      <c r="G2" s="731"/>
      <c r="H2" s="731"/>
      <c r="I2" s="731"/>
      <c r="J2" s="731"/>
      <c r="K2" s="731"/>
      <c r="L2" s="731"/>
      <c r="M2" s="731"/>
      <c r="N2" s="731"/>
      <c r="O2" s="731"/>
      <c r="P2" s="732"/>
    </row>
    <row r="3" spans="1:23" ht="15" customHeight="1">
      <c r="A3" s="160" t="s">
        <v>82</v>
      </c>
      <c r="B3" s="733" t="str">
        <f>'Objetos de Dominio'!$E$23</f>
        <v>Objeto de dominio realizado por los diferentes integrantes de un grupo sobre una publicación o un mensaje, representando como les pareció dicha publicación o mensaje</v>
      </c>
      <c r="C3" s="734"/>
      <c r="D3" s="734"/>
      <c r="E3" s="734"/>
      <c r="F3" s="734"/>
      <c r="G3" s="734"/>
      <c r="H3" s="734"/>
      <c r="I3" s="734"/>
      <c r="J3" s="734"/>
      <c r="K3" s="734"/>
      <c r="L3" s="734"/>
      <c r="M3" s="734"/>
      <c r="N3" s="734"/>
      <c r="O3" s="734"/>
      <c r="P3" s="735"/>
    </row>
    <row r="4" spans="1:23">
      <c r="A4" s="8" t="s">
        <v>83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3">
      <c r="A5" s="498" t="s">
        <v>84</v>
      </c>
      <c r="B5" s="499" t="s">
        <v>85</v>
      </c>
      <c r="C5" s="499" t="s">
        <v>86</v>
      </c>
      <c r="D5" s="499" t="s">
        <v>87</v>
      </c>
      <c r="E5" s="499" t="s">
        <v>88</v>
      </c>
      <c r="F5" s="499" t="s">
        <v>89</v>
      </c>
      <c r="G5" s="499" t="s">
        <v>90</v>
      </c>
      <c r="H5" s="499" t="s">
        <v>91</v>
      </c>
      <c r="I5" s="499" t="s">
        <v>92</v>
      </c>
      <c r="J5" s="499" t="s">
        <v>93</v>
      </c>
      <c r="K5" s="499" t="s">
        <v>94</v>
      </c>
      <c r="L5" s="499" t="s">
        <v>95</v>
      </c>
      <c r="M5" s="499" t="s">
        <v>96</v>
      </c>
      <c r="N5" s="499" t="s">
        <v>97</v>
      </c>
      <c r="O5" s="499" t="s">
        <v>98</v>
      </c>
      <c r="P5" s="294" t="s">
        <v>4</v>
      </c>
      <c r="Q5" s="656" t="str">
        <f>A20</f>
        <v>Comentar</v>
      </c>
      <c r="R5" s="656" t="str">
        <f>A23</f>
        <v xml:space="preserve">Cambiar estado </v>
      </c>
      <c r="S5" s="656" t="str">
        <f>A26</f>
        <v>Abrir</v>
      </c>
      <c r="T5" s="656" t="str">
        <f>A27</f>
        <v xml:space="preserve">Eliminar
</v>
      </c>
      <c r="U5" s="617" t="str">
        <f>A31</f>
        <v>ObtenerEstadoReal</v>
      </c>
    </row>
    <row r="6" spans="1:23" ht="27">
      <c r="A6" s="113" t="s">
        <v>76</v>
      </c>
      <c r="B6" s="75" t="s">
        <v>99</v>
      </c>
      <c r="C6" s="75">
        <v>36</v>
      </c>
      <c r="D6" s="75">
        <v>36</v>
      </c>
      <c r="E6" s="75"/>
      <c r="F6" s="75"/>
      <c r="G6" s="75"/>
      <c r="H6" s="75" t="s">
        <v>100</v>
      </c>
      <c r="I6" s="76"/>
      <c r="J6" s="76" t="s">
        <v>168</v>
      </c>
      <c r="K6" s="75" t="s">
        <v>102</v>
      </c>
      <c r="L6" s="75" t="s">
        <v>103</v>
      </c>
      <c r="M6" s="75" t="s">
        <v>102</v>
      </c>
      <c r="N6" s="75" t="s">
        <v>103</v>
      </c>
      <c r="O6" s="75" t="s">
        <v>102</v>
      </c>
      <c r="P6" s="76" t="s">
        <v>279</v>
      </c>
      <c r="Q6" s="657" t="s">
        <v>105</v>
      </c>
      <c r="R6" s="657" t="s">
        <v>105</v>
      </c>
      <c r="S6" s="657" t="s">
        <v>106</v>
      </c>
      <c r="T6" s="658" t="s">
        <v>105</v>
      </c>
      <c r="U6" s="81" t="s">
        <v>107</v>
      </c>
      <c r="V6" s="4"/>
      <c r="W6" s="4"/>
    </row>
    <row r="7" spans="1:23" ht="27">
      <c r="A7" s="113" t="s">
        <v>48</v>
      </c>
      <c r="B7" s="595" t="s">
        <v>48</v>
      </c>
      <c r="C7" s="75"/>
      <c r="D7" s="75"/>
      <c r="E7" s="75"/>
      <c r="F7" s="75"/>
      <c r="G7" s="75"/>
      <c r="H7" s="75"/>
      <c r="I7" s="75"/>
      <c r="J7" s="74"/>
      <c r="K7" s="75" t="s">
        <v>103</v>
      </c>
      <c r="L7" s="75" t="s">
        <v>103</v>
      </c>
      <c r="M7" s="75" t="s">
        <v>102</v>
      </c>
      <c r="N7" s="75" t="s">
        <v>103</v>
      </c>
      <c r="O7" s="75" t="s">
        <v>103</v>
      </c>
      <c r="P7" s="76" t="s">
        <v>334</v>
      </c>
      <c r="Q7" s="657" t="s">
        <v>105</v>
      </c>
      <c r="R7" s="657" t="s">
        <v>107</v>
      </c>
      <c r="S7" s="657" t="s">
        <v>335</v>
      </c>
      <c r="T7" s="539" t="s">
        <v>107</v>
      </c>
      <c r="U7" s="81" t="s">
        <v>107</v>
      </c>
    </row>
    <row r="8" spans="1:23" ht="27">
      <c r="A8" s="113" t="s">
        <v>325</v>
      </c>
      <c r="B8" s="595" t="s">
        <v>18</v>
      </c>
      <c r="C8" s="75"/>
      <c r="D8" s="75"/>
      <c r="E8" s="75"/>
      <c r="F8" s="75"/>
      <c r="G8" s="75"/>
      <c r="H8" s="75"/>
      <c r="I8" s="75"/>
      <c r="J8" s="118"/>
      <c r="K8" s="75" t="s">
        <v>103</v>
      </c>
      <c r="L8" s="75" t="s">
        <v>103</v>
      </c>
      <c r="M8" s="75" t="s">
        <v>102</v>
      </c>
      <c r="N8" s="75" t="s">
        <v>103</v>
      </c>
      <c r="O8" s="75" t="s">
        <v>103</v>
      </c>
      <c r="P8" s="76" t="s">
        <v>336</v>
      </c>
      <c r="Q8" s="657" t="s">
        <v>105</v>
      </c>
      <c r="R8" s="657" t="s">
        <v>107</v>
      </c>
      <c r="S8" s="657" t="s">
        <v>337</v>
      </c>
      <c r="T8" s="539" t="s">
        <v>107</v>
      </c>
      <c r="U8" s="116" t="s">
        <v>107</v>
      </c>
    </row>
    <row r="9" spans="1:23" ht="27">
      <c r="A9" s="113" t="s">
        <v>326</v>
      </c>
      <c r="B9" s="75" t="s">
        <v>211</v>
      </c>
      <c r="C9" s="75">
        <v>1</v>
      </c>
      <c r="D9" s="75">
        <v>150</v>
      </c>
      <c r="E9" s="75"/>
      <c r="F9" s="75"/>
      <c r="G9" s="75"/>
      <c r="H9" s="75" t="s">
        <v>281</v>
      </c>
      <c r="I9" s="75"/>
      <c r="J9" s="118" t="s">
        <v>282</v>
      </c>
      <c r="K9" s="75" t="s">
        <v>103</v>
      </c>
      <c r="L9" s="75" t="s">
        <v>103</v>
      </c>
      <c r="M9" s="75" t="s">
        <v>102</v>
      </c>
      <c r="N9" s="75" t="s">
        <v>103</v>
      </c>
      <c r="O9" s="75" t="s">
        <v>103</v>
      </c>
      <c r="P9" s="76" t="s">
        <v>338</v>
      </c>
      <c r="Q9" s="657" t="s">
        <v>105</v>
      </c>
      <c r="R9" s="657" t="s">
        <v>107</v>
      </c>
      <c r="S9" s="657" t="s">
        <v>220</v>
      </c>
      <c r="T9" s="539" t="s">
        <v>107</v>
      </c>
      <c r="U9" s="81" t="s">
        <v>107</v>
      </c>
    </row>
    <row r="10" spans="1:23" ht="27">
      <c r="A10" s="113" t="s">
        <v>216</v>
      </c>
      <c r="B10" s="75" t="s">
        <v>339</v>
      </c>
      <c r="C10" s="75"/>
      <c r="D10" s="75"/>
      <c r="E10" s="75"/>
      <c r="F10" s="75"/>
      <c r="G10" s="75"/>
      <c r="H10" s="76" t="s">
        <v>340</v>
      </c>
      <c r="I10" s="76" t="s">
        <v>341</v>
      </c>
      <c r="J10" s="74" t="s">
        <v>282</v>
      </c>
      <c r="K10" s="76" t="s">
        <v>342</v>
      </c>
      <c r="L10" s="76" t="s">
        <v>103</v>
      </c>
      <c r="M10" s="76" t="s">
        <v>102</v>
      </c>
      <c r="N10" s="76" t="s">
        <v>103</v>
      </c>
      <c r="O10" s="76" t="s">
        <v>103</v>
      </c>
      <c r="P10" s="76" t="s">
        <v>343</v>
      </c>
      <c r="Q10" s="657" t="s">
        <v>105</v>
      </c>
      <c r="R10" s="657" t="s">
        <v>107</v>
      </c>
      <c r="S10" s="657" t="s">
        <v>106</v>
      </c>
      <c r="T10" s="658" t="s">
        <v>105</v>
      </c>
      <c r="U10" s="81" t="s">
        <v>107</v>
      </c>
    </row>
    <row r="11" spans="1:23" ht="27">
      <c r="A11" s="113" t="s">
        <v>20</v>
      </c>
      <c r="B11" s="595" t="s">
        <v>20</v>
      </c>
      <c r="C11" s="75"/>
      <c r="D11" s="75"/>
      <c r="E11" s="75"/>
      <c r="F11" s="75"/>
      <c r="G11" s="75"/>
      <c r="H11" s="75"/>
      <c r="I11" s="75"/>
      <c r="J11" s="118"/>
      <c r="K11" s="75" t="s">
        <v>103</v>
      </c>
      <c r="L11" s="75" t="s">
        <v>103</v>
      </c>
      <c r="M11" s="75" t="s">
        <v>102</v>
      </c>
      <c r="N11" s="75" t="s">
        <v>103</v>
      </c>
      <c r="O11" s="75" t="s">
        <v>103</v>
      </c>
      <c r="P11" s="76" t="s">
        <v>344</v>
      </c>
      <c r="Q11" s="657" t="s">
        <v>105</v>
      </c>
      <c r="R11" s="657" t="s">
        <v>105</v>
      </c>
      <c r="S11" s="657" t="s">
        <v>345</v>
      </c>
      <c r="T11" s="539" t="s">
        <v>107</v>
      </c>
      <c r="U11" s="81" t="s">
        <v>107</v>
      </c>
    </row>
    <row r="12" spans="1:23" ht="40.5">
      <c r="A12" s="114" t="s">
        <v>327</v>
      </c>
      <c r="B12" s="659" t="s">
        <v>346</v>
      </c>
      <c r="C12" s="115"/>
      <c r="D12" s="115"/>
      <c r="E12" s="115"/>
      <c r="F12" s="115"/>
      <c r="G12" s="115"/>
      <c r="H12" s="115"/>
      <c r="I12" s="115"/>
      <c r="J12" s="500"/>
      <c r="K12" s="115" t="s">
        <v>103</v>
      </c>
      <c r="L12" s="115" t="s">
        <v>103</v>
      </c>
      <c r="M12" s="115" t="s">
        <v>102</v>
      </c>
      <c r="N12" s="115" t="s">
        <v>103</v>
      </c>
      <c r="O12" s="115" t="s">
        <v>103</v>
      </c>
      <c r="P12" s="121" t="s">
        <v>347</v>
      </c>
      <c r="Q12" s="660" t="s">
        <v>105</v>
      </c>
      <c r="R12" s="660" t="s">
        <v>107</v>
      </c>
      <c r="S12" s="660" t="s">
        <v>220</v>
      </c>
      <c r="T12" s="540" t="s">
        <v>107</v>
      </c>
      <c r="U12" s="116" t="s">
        <v>107</v>
      </c>
    </row>
    <row r="13" spans="1:2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23">
      <c r="A14" s="738" t="s">
        <v>114</v>
      </c>
      <c r="B14" s="739"/>
      <c r="C14" s="739"/>
      <c r="D14" s="740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23">
      <c r="A15" s="477" t="s">
        <v>115</v>
      </c>
      <c r="B15" s="476" t="s">
        <v>4</v>
      </c>
      <c r="C15" s="736" t="s">
        <v>116</v>
      </c>
      <c r="D15" s="73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23" ht="58.5" customHeight="1">
      <c r="A16" s="431" t="s">
        <v>348</v>
      </c>
      <c r="B16" s="661" t="s">
        <v>349</v>
      </c>
      <c r="C16" s="478" t="s">
        <v>350</v>
      </c>
      <c r="D16" s="486" t="s">
        <v>216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8" spans="1:29" ht="15" customHeight="1">
      <c r="A18" s="701" t="s">
        <v>119</v>
      </c>
      <c r="B18" s="702"/>
      <c r="C18" s="702" t="s">
        <v>4</v>
      </c>
      <c r="D18" s="702"/>
      <c r="E18" s="702"/>
      <c r="F18" s="702"/>
      <c r="G18" s="702" t="s">
        <v>120</v>
      </c>
      <c r="H18" s="702"/>
      <c r="I18" s="702"/>
      <c r="J18" s="702" t="s">
        <v>121</v>
      </c>
      <c r="K18" s="702"/>
      <c r="L18" s="702"/>
      <c r="M18" s="702"/>
      <c r="N18" s="702"/>
      <c r="O18" s="702" t="s">
        <v>122</v>
      </c>
      <c r="P18" s="702"/>
      <c r="Q18" s="702" t="s">
        <v>123</v>
      </c>
      <c r="R18" s="713"/>
    </row>
    <row r="19" spans="1:29" ht="15" customHeight="1">
      <c r="A19" s="703"/>
      <c r="B19" s="704"/>
      <c r="C19" s="704"/>
      <c r="D19" s="704"/>
      <c r="E19" s="704"/>
      <c r="F19" s="704"/>
      <c r="G19" s="266" t="s">
        <v>124</v>
      </c>
      <c r="H19" s="266" t="s">
        <v>125</v>
      </c>
      <c r="I19" s="266" t="s">
        <v>4</v>
      </c>
      <c r="J19" s="266" t="s">
        <v>85</v>
      </c>
      <c r="K19" s="704" t="s">
        <v>4</v>
      </c>
      <c r="L19" s="704"/>
      <c r="M19" s="704"/>
      <c r="N19" s="704"/>
      <c r="O19" s="266" t="s">
        <v>126</v>
      </c>
      <c r="P19" s="266" t="s">
        <v>4</v>
      </c>
      <c r="Q19" s="266" t="s">
        <v>127</v>
      </c>
      <c r="R19" s="280" t="s">
        <v>128</v>
      </c>
    </row>
    <row r="20" spans="1:29" ht="45" customHeight="1">
      <c r="A20" s="741" t="s">
        <v>351</v>
      </c>
      <c r="B20" s="727"/>
      <c r="C20" s="727" t="s">
        <v>352</v>
      </c>
      <c r="D20" s="727"/>
      <c r="E20" s="727"/>
      <c r="F20" s="727"/>
      <c r="G20" s="727" t="s">
        <v>353</v>
      </c>
      <c r="H20" s="715" t="str">
        <f>'Objetos de Dominio'!$B$23</f>
        <v>Reacción</v>
      </c>
      <c r="I20" s="728" t="s">
        <v>354</v>
      </c>
      <c r="J20" s="727"/>
      <c r="K20" s="727"/>
      <c r="L20" s="727"/>
      <c r="M20" s="727"/>
      <c r="N20" s="727"/>
      <c r="O20" s="350">
        <v>1</v>
      </c>
      <c r="P20" s="352" t="s">
        <v>355</v>
      </c>
      <c r="Q20" s="352" t="s">
        <v>356</v>
      </c>
      <c r="R20" s="353" t="s">
        <v>357</v>
      </c>
    </row>
    <row r="21" spans="1:29" ht="46.5" customHeight="1">
      <c r="A21" s="741"/>
      <c r="B21" s="727"/>
      <c r="C21" s="727"/>
      <c r="D21" s="727"/>
      <c r="E21" s="727"/>
      <c r="F21" s="727"/>
      <c r="G21" s="727"/>
      <c r="H21" s="715"/>
      <c r="I21" s="728"/>
      <c r="J21" s="727"/>
      <c r="K21" s="727"/>
      <c r="L21" s="727"/>
      <c r="M21" s="727"/>
      <c r="N21" s="727"/>
      <c r="O21" s="350">
        <v>2</v>
      </c>
      <c r="P21" s="352" t="s">
        <v>349</v>
      </c>
      <c r="Q21" s="352" t="s">
        <v>358</v>
      </c>
      <c r="R21" s="353" t="s">
        <v>138</v>
      </c>
    </row>
    <row r="22" spans="1:29" ht="76.5">
      <c r="A22" s="741"/>
      <c r="B22" s="727"/>
      <c r="C22" s="727"/>
      <c r="D22" s="727"/>
      <c r="E22" s="727"/>
      <c r="F22" s="727"/>
      <c r="G22" s="727"/>
      <c r="H22" s="715"/>
      <c r="I22" s="728"/>
      <c r="J22" s="727"/>
      <c r="K22" s="727"/>
      <c r="L22" s="727"/>
      <c r="M22" s="727"/>
      <c r="N22" s="727"/>
      <c r="O22" s="350">
        <v>3</v>
      </c>
      <c r="P22" s="352" t="s">
        <v>359</v>
      </c>
      <c r="Q22" s="352" t="s">
        <v>140</v>
      </c>
      <c r="R22" s="353" t="s">
        <v>138</v>
      </c>
    </row>
    <row r="23" spans="1:29" ht="76.5">
      <c r="A23" s="693" t="s">
        <v>141</v>
      </c>
      <c r="B23" s="694"/>
      <c r="C23" s="727" t="s">
        <v>360</v>
      </c>
      <c r="D23" s="727"/>
      <c r="E23" s="727"/>
      <c r="F23" s="727"/>
      <c r="G23" s="727" t="s">
        <v>361</v>
      </c>
      <c r="H23" s="715" t="str">
        <f>'Objetos de Dominio'!$B$23</f>
        <v>Reacción</v>
      </c>
      <c r="I23" s="728" t="s">
        <v>362</v>
      </c>
      <c r="J23" s="726" t="s">
        <v>144</v>
      </c>
      <c r="K23" s="726" t="s">
        <v>144</v>
      </c>
      <c r="L23" s="726"/>
      <c r="M23" s="726"/>
      <c r="N23" s="726"/>
      <c r="O23" s="350">
        <v>9</v>
      </c>
      <c r="P23" s="352" t="s">
        <v>363</v>
      </c>
      <c r="Q23" s="352" t="s">
        <v>140</v>
      </c>
      <c r="R23" s="353" t="s">
        <v>138</v>
      </c>
    </row>
    <row r="24" spans="1:29" ht="45.75">
      <c r="A24" s="693"/>
      <c r="B24" s="694"/>
      <c r="C24" s="727"/>
      <c r="D24" s="727"/>
      <c r="E24" s="727"/>
      <c r="F24" s="727"/>
      <c r="G24" s="727"/>
      <c r="H24" s="715"/>
      <c r="I24" s="728"/>
      <c r="J24" s="726"/>
      <c r="K24" s="726"/>
      <c r="L24" s="726"/>
      <c r="M24" s="726"/>
      <c r="N24" s="726"/>
      <c r="O24" s="350">
        <v>10</v>
      </c>
      <c r="P24" s="352" t="s">
        <v>364</v>
      </c>
      <c r="Q24" s="352" t="s">
        <v>365</v>
      </c>
      <c r="R24" s="353" t="s">
        <v>138</v>
      </c>
    </row>
    <row r="25" spans="1:29" ht="45" customHeight="1">
      <c r="A25" s="693"/>
      <c r="B25" s="694"/>
      <c r="C25" s="727"/>
      <c r="D25" s="727"/>
      <c r="E25" s="727"/>
      <c r="F25" s="727"/>
      <c r="G25" s="727"/>
      <c r="H25" s="715"/>
      <c r="I25" s="728"/>
      <c r="J25" s="726"/>
      <c r="K25" s="726"/>
      <c r="L25" s="726"/>
      <c r="M25" s="726"/>
      <c r="N25" s="726"/>
      <c r="O25" s="350">
        <v>11</v>
      </c>
      <c r="P25" s="352" t="s">
        <v>366</v>
      </c>
      <c r="Q25" s="352" t="s">
        <v>367</v>
      </c>
      <c r="R25" s="353" t="s">
        <v>138</v>
      </c>
    </row>
    <row r="26" spans="1:29" ht="76.5" customHeight="1">
      <c r="A26" s="693" t="s">
        <v>263</v>
      </c>
      <c r="B26" s="694"/>
      <c r="C26" s="727" t="s">
        <v>368</v>
      </c>
      <c r="D26" s="727"/>
      <c r="E26" s="727"/>
      <c r="F26" s="727"/>
      <c r="G26" s="350" t="s">
        <v>361</v>
      </c>
      <c r="H26" s="278" t="str">
        <f>'Objetos de Dominio'!$B$23</f>
        <v>Reacción</v>
      </c>
      <c r="I26" s="351" t="s">
        <v>369</v>
      </c>
      <c r="J26" s="278" t="s">
        <v>370</v>
      </c>
      <c r="K26" s="726" t="s">
        <v>371</v>
      </c>
      <c r="L26" s="726"/>
      <c r="M26" s="726"/>
      <c r="N26" s="726"/>
      <c r="O26" s="352" t="s">
        <v>144</v>
      </c>
      <c r="P26" s="352" t="s">
        <v>144</v>
      </c>
      <c r="Q26" s="352" t="s">
        <v>144</v>
      </c>
      <c r="R26" s="353" t="s">
        <v>144</v>
      </c>
    </row>
    <row r="27" spans="1:29" ht="77.25" customHeight="1">
      <c r="A27" s="693" t="s">
        <v>372</v>
      </c>
      <c r="B27" s="694"/>
      <c r="C27" s="694" t="s">
        <v>373</v>
      </c>
      <c r="D27" s="694"/>
      <c r="E27" s="694"/>
      <c r="F27" s="694"/>
      <c r="G27" s="742" t="s">
        <v>374</v>
      </c>
      <c r="H27" s="694" t="s">
        <v>99</v>
      </c>
      <c r="I27" s="694" t="s">
        <v>375</v>
      </c>
      <c r="J27" s="694"/>
      <c r="K27" s="694"/>
      <c r="L27" s="694"/>
      <c r="M27" s="694"/>
      <c r="N27" s="694"/>
      <c r="O27" s="265">
        <v>12</v>
      </c>
      <c r="P27" s="279" t="s">
        <v>376</v>
      </c>
      <c r="Q27" s="279" t="s">
        <v>140</v>
      </c>
      <c r="R27" s="353" t="s">
        <v>138</v>
      </c>
    </row>
    <row r="28" spans="1:29" ht="45.75">
      <c r="A28" s="693"/>
      <c r="B28" s="694"/>
      <c r="C28" s="694"/>
      <c r="D28" s="694"/>
      <c r="E28" s="694"/>
      <c r="F28" s="694"/>
      <c r="G28" s="694"/>
      <c r="H28" s="694"/>
      <c r="I28" s="694"/>
      <c r="J28" s="694"/>
      <c r="K28" s="694"/>
      <c r="L28" s="694"/>
      <c r="M28" s="694"/>
      <c r="N28" s="694"/>
      <c r="O28" s="265">
        <v>13</v>
      </c>
      <c r="P28" s="279" t="s">
        <v>364</v>
      </c>
      <c r="Q28" s="279" t="s">
        <v>320</v>
      </c>
      <c r="R28" s="353" t="s">
        <v>138</v>
      </c>
    </row>
    <row r="29" spans="1:29" ht="45.7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265">
        <v>14</v>
      </c>
      <c r="P29" s="279" t="s">
        <v>377</v>
      </c>
      <c r="Q29" s="279" t="s">
        <v>378</v>
      </c>
      <c r="R29" s="353" t="s">
        <v>138</v>
      </c>
    </row>
    <row r="30" spans="1:29" ht="45.75">
      <c r="A30" s="693"/>
      <c r="B30" s="694"/>
      <c r="C30" s="694"/>
      <c r="D30" s="694"/>
      <c r="E30" s="694"/>
      <c r="F30" s="694"/>
      <c r="G30" s="694"/>
      <c r="H30" s="694"/>
      <c r="I30" s="694"/>
      <c r="J30" s="694"/>
      <c r="K30" s="694"/>
      <c r="L30" s="694"/>
      <c r="M30" s="694"/>
      <c r="N30" s="694"/>
      <c r="O30" s="265">
        <v>15</v>
      </c>
      <c r="P30" s="279" t="s">
        <v>379</v>
      </c>
      <c r="Q30" s="279" t="s">
        <v>380</v>
      </c>
      <c r="R30" s="353" t="s">
        <v>138</v>
      </c>
    </row>
    <row r="31" spans="1:29" ht="43.5" customHeight="1">
      <c r="A31" s="707" t="s">
        <v>198</v>
      </c>
      <c r="B31" s="708"/>
      <c r="C31" s="709" t="s">
        <v>381</v>
      </c>
      <c r="D31" s="709"/>
      <c r="E31" s="709"/>
      <c r="F31" s="709"/>
      <c r="G31" s="531"/>
      <c r="H31" s="362"/>
      <c r="I31" s="408"/>
      <c r="J31" s="362" t="s">
        <v>20</v>
      </c>
      <c r="K31" s="710" t="s">
        <v>382</v>
      </c>
      <c r="L31" s="710"/>
      <c r="M31" s="710"/>
      <c r="N31" s="710"/>
      <c r="O31" s="306" t="s">
        <v>144</v>
      </c>
      <c r="P31" s="306" t="s">
        <v>144</v>
      </c>
      <c r="Q31" s="306" t="s">
        <v>144</v>
      </c>
      <c r="R31" s="284" t="s">
        <v>144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</sheetData>
  <mergeCells count="38">
    <mergeCell ref="K31:N31"/>
    <mergeCell ref="I27:I30"/>
    <mergeCell ref="J27:J30"/>
    <mergeCell ref="K27:N30"/>
    <mergeCell ref="A27:B30"/>
    <mergeCell ref="C27:F30"/>
    <mergeCell ref="G27:G30"/>
    <mergeCell ref="H27:H30"/>
    <mergeCell ref="I23:I25"/>
    <mergeCell ref="A31:B31"/>
    <mergeCell ref="C31:F31"/>
    <mergeCell ref="A26:B26"/>
    <mergeCell ref="C26:F26"/>
    <mergeCell ref="Q18:R18"/>
    <mergeCell ref="K19:N19"/>
    <mergeCell ref="A20:B22"/>
    <mergeCell ref="C20:F22"/>
    <mergeCell ref="G20:G22"/>
    <mergeCell ref="H20:H22"/>
    <mergeCell ref="I20:I22"/>
    <mergeCell ref="J20:J22"/>
    <mergeCell ref="K20:N22"/>
    <mergeCell ref="K26:N26"/>
    <mergeCell ref="B2:P2"/>
    <mergeCell ref="B3:P3"/>
    <mergeCell ref="A18:B19"/>
    <mergeCell ref="C18:F19"/>
    <mergeCell ref="G18:I18"/>
    <mergeCell ref="J18:N18"/>
    <mergeCell ref="O18:P18"/>
    <mergeCell ref="C15:D15"/>
    <mergeCell ref="A14:D14"/>
    <mergeCell ref="J23:J25"/>
    <mergeCell ref="K23:N25"/>
    <mergeCell ref="A23:B25"/>
    <mergeCell ref="C23:F25"/>
    <mergeCell ref="G23:G25"/>
    <mergeCell ref="H23:H25"/>
  </mergeCells>
  <hyperlinks>
    <hyperlink ref="A1" location="'Objetos de Dominio'!A1" display="&lt;- Volver al inicio" xr:uid="{DF354298-7ECE-4D74-AA48-6CE22791C8B2}"/>
    <hyperlink ref="A4" location="'Comentario - M'!B1" display="Datos simulados" xr:uid="{C5D1D667-351E-4ED1-AD94-D25FDDD8AA32}"/>
    <hyperlink ref="C16" location="'Participante - E'!A1" display="Autor" xr:uid="{6888CBFD-B5AB-4788-9FA3-6C43D5ECFF71}"/>
    <hyperlink ref="B7" location="'publicación - m'!A1" display="publicación - m!a1" xr:uid="{33122F68-2C8C-441D-A5C2-F9FEF04BE203}"/>
    <hyperlink ref="B12" location="'Participante Grupo - E'!A1" display="Participante Grupo" xr:uid="{86FE7BF8-0238-4948-92FA-DE3D8C22E872}"/>
    <hyperlink ref="B11" location="'Comentario - M'!F2" display="Estado" xr:uid="{38341F0D-9217-40B8-BA7C-1E515AFDA478}"/>
    <hyperlink ref="H20" location="'Escritor - E'!A1" display="='Objetos de Dominio'!$B$2" xr:uid="{60824DEF-56C2-4342-A4BF-54CBB9E23190}"/>
    <hyperlink ref="H20:H22" location="'Objetos de Dominio'!B24" display="='Objetos de Dominio'!$B$24" xr:uid="{9795DEBF-DC90-400A-8143-CDFAB3221D1D}"/>
    <hyperlink ref="J26" location="'Objetos de Dominio'!B8" display="Comentario[]_x000a__x000a_" xr:uid="{D057EEC5-E1FB-4075-8D6B-58FDCF48CF99}"/>
    <hyperlink ref="H26" location="'Objetos de Dominio'!B24" display="='Objetos de Dominio'!$B$8" xr:uid="{A5AC0BC3-D9FA-4752-BC49-59CFDA63B0CA}"/>
    <hyperlink ref="H23" location="'Escritor - E'!A1" display="='Objetos de Dominio'!$B$2" xr:uid="{EED91405-C324-4FA1-9FF9-0D9B790E6B0D}"/>
    <hyperlink ref="H23:H25" location="'Objetos de Dominio'!B24" display="='Objetos de Dominio'!$B$8" xr:uid="{673E5A43-2AF1-402C-B689-8B48EBCD44D7}"/>
    <hyperlink ref="Q5" location="'Comentario - E'!A20" display="=A20" xr:uid="{6E208AD8-67F8-4F7A-9A61-7C4CD947A2D9}"/>
    <hyperlink ref="R5" location="'Comentario - E'!A23" display="=A23" xr:uid="{1F04A622-6D55-4FA5-B6AF-388E3AE7699E}"/>
    <hyperlink ref="S5" location="'Comentario - E'!A26" display="=A26" xr:uid="{613553BF-DA49-4CB7-977C-2039072B01A9}"/>
    <hyperlink ref="T5" location="'Comentario - E'!A27" display="=A27" xr:uid="{8B162D2B-DA87-464E-BF5E-63824AF274EF}"/>
    <hyperlink ref="B8" location="'Comentario - M'!A1" display="Comentario" xr:uid="{B2AB5C05-8268-469B-AE6C-F254719E94C2}"/>
    <hyperlink ref="D16" location="'Comentario - E'!A10" display="Fecha" xr:uid="{BB27EBE8-0920-466E-AAEA-A37F74B70F71}"/>
    <hyperlink ref="J31" location="'Administrador Estructura - E'!A1" display="Estado" xr:uid="{7F92C37A-7E03-498F-B8CB-B2E9ED15D01C}"/>
    <hyperlink ref="U5" location="'Comentario - E'!A31" display="=A31" xr:uid="{3610F117-A4C6-47D3-8FD9-4B65A7B66C69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F30B-FDC2-4C88-83FC-3EDA324FC79D}">
  <sheetPr>
    <tabColor rgb="FFD9E1F2"/>
  </sheetPr>
  <dimension ref="A1:E70"/>
  <sheetViews>
    <sheetView workbookViewId="0">
      <selection activeCell="I11" sqref="I11"/>
    </sheetView>
  </sheetViews>
  <sheetFormatPr defaultRowHeight="15"/>
  <cols>
    <col min="1" max="1" width="15.7109375" customWidth="1"/>
    <col min="2" max="2" width="15.7109375" style="14" customWidth="1"/>
    <col min="3" max="3" width="26.5703125" style="14" customWidth="1"/>
    <col min="4" max="4" width="70.7109375" customWidth="1"/>
    <col min="5" max="5" width="20.28515625" style="2" customWidth="1"/>
    <col min="6" max="6" width="16.140625" customWidth="1"/>
    <col min="7" max="7" width="9.140625" bestFit="1" customWidth="1"/>
  </cols>
  <sheetData>
    <row r="1" spans="1:5">
      <c r="A1" s="145" t="s">
        <v>74</v>
      </c>
      <c r="B1" s="743" t="s">
        <v>75</v>
      </c>
      <c r="C1" s="743"/>
    </row>
    <row r="2" spans="1:5">
      <c r="A2" s="145"/>
      <c r="B2" s="186"/>
      <c r="C2" s="186"/>
    </row>
    <row r="3" spans="1:5" s="7" customFormat="1">
      <c r="A3" s="95" t="s">
        <v>76</v>
      </c>
      <c r="B3" s="96" t="s">
        <v>271</v>
      </c>
      <c r="C3" s="96" t="s">
        <v>64</v>
      </c>
      <c r="D3" s="97" t="s">
        <v>4</v>
      </c>
      <c r="E3" s="193" t="s">
        <v>167</v>
      </c>
    </row>
    <row r="4" spans="1:5">
      <c r="A4" s="69">
        <v>1</v>
      </c>
      <c r="B4" s="92" t="s">
        <v>79</v>
      </c>
      <c r="C4" s="169" t="str">
        <f>'Tipo Estado - M'!$C$3</f>
        <v>Organización</v>
      </c>
      <c r="D4" s="93" t="s">
        <v>383</v>
      </c>
      <c r="E4" s="109" t="str">
        <f>B4</f>
        <v>Activo</v>
      </c>
    </row>
    <row r="5" spans="1:5" ht="30" customHeight="1">
      <c r="A5" s="70">
        <v>2</v>
      </c>
      <c r="B5" s="98" t="s">
        <v>293</v>
      </c>
      <c r="C5" s="172" t="str">
        <f>'Tipo Estado - M'!$C$3</f>
        <v>Organización</v>
      </c>
      <c r="D5" s="99" t="s">
        <v>384</v>
      </c>
      <c r="E5" s="112" t="str">
        <f>B5</f>
        <v>Inactivo</v>
      </c>
    </row>
    <row r="6" spans="1:5">
      <c r="B6"/>
      <c r="C6"/>
      <c r="E6"/>
    </row>
    <row r="7" spans="1:5" ht="45.75">
      <c r="A7" s="100">
        <v>3</v>
      </c>
      <c r="B7" s="101" t="s">
        <v>79</v>
      </c>
      <c r="C7" s="511" t="str">
        <f>'Tipo Estado - M'!$C$4</f>
        <v>Estructura</v>
      </c>
      <c r="D7" s="102" t="s">
        <v>385</v>
      </c>
      <c r="E7" s="513" t="str">
        <f>B7</f>
        <v>Activo</v>
      </c>
    </row>
    <row r="8" spans="1:5" ht="45.75">
      <c r="A8" s="70">
        <v>4</v>
      </c>
      <c r="B8" s="98" t="s">
        <v>293</v>
      </c>
      <c r="C8" s="172" t="str">
        <f>'Tipo Estado - M'!$C$4</f>
        <v>Estructura</v>
      </c>
      <c r="D8" s="103" t="s">
        <v>386</v>
      </c>
      <c r="E8" s="112" t="str">
        <f>B8</f>
        <v>Inactivo</v>
      </c>
    </row>
    <row r="9" spans="1:5">
      <c r="B9"/>
      <c r="C9"/>
      <c r="E9"/>
    </row>
    <row r="10" spans="1:5" ht="30.75">
      <c r="A10" s="100">
        <v>5</v>
      </c>
      <c r="B10" s="101" t="s">
        <v>79</v>
      </c>
      <c r="C10" s="511" t="str">
        <f>'Tipo Estado - M'!$C$5</f>
        <v>Grupo</v>
      </c>
      <c r="D10" s="102" t="s">
        <v>387</v>
      </c>
      <c r="E10" s="513" t="str">
        <f>B10</f>
        <v>Activo</v>
      </c>
    </row>
    <row r="11" spans="1:5" ht="45.75">
      <c r="A11" s="70">
        <v>6</v>
      </c>
      <c r="B11" s="98" t="s">
        <v>293</v>
      </c>
      <c r="C11" s="172" t="str">
        <f>'Tipo Estado - M'!$C$5</f>
        <v>Grupo</v>
      </c>
      <c r="D11" s="103" t="s">
        <v>388</v>
      </c>
      <c r="E11" s="112" t="str">
        <f>B11</f>
        <v>Inactivo</v>
      </c>
    </row>
    <row r="12" spans="1:5">
      <c r="B12"/>
      <c r="C12"/>
      <c r="E12"/>
    </row>
    <row r="13" spans="1:5" ht="30.75">
      <c r="A13" s="100">
        <v>7</v>
      </c>
      <c r="B13" s="101" t="s">
        <v>79</v>
      </c>
      <c r="C13" s="511" t="str">
        <f>'Tipo Estado - M'!$C$6</f>
        <v>Chat</v>
      </c>
      <c r="D13" s="102" t="s">
        <v>389</v>
      </c>
      <c r="E13" s="513" t="str">
        <f>B13</f>
        <v>Activo</v>
      </c>
    </row>
    <row r="14" spans="1:5" ht="30.75">
      <c r="A14" s="70">
        <v>8</v>
      </c>
      <c r="B14" s="98" t="s">
        <v>293</v>
      </c>
      <c r="C14" s="172" t="str">
        <f>'Tipo Estado - M'!$C$6</f>
        <v>Chat</v>
      </c>
      <c r="D14" s="99" t="s">
        <v>390</v>
      </c>
      <c r="E14" s="112" t="str">
        <f>B14</f>
        <v>Inactivo</v>
      </c>
    </row>
    <row r="15" spans="1:5">
      <c r="A15" s="512"/>
      <c r="E15"/>
    </row>
    <row r="16" spans="1:5">
      <c r="B16"/>
      <c r="C16"/>
      <c r="E16"/>
    </row>
    <row r="17" spans="1:5">
      <c r="A17" s="95" t="s">
        <v>76</v>
      </c>
      <c r="B17" s="96" t="s">
        <v>271</v>
      </c>
      <c r="C17" s="58"/>
      <c r="D17" s="119" t="s">
        <v>4</v>
      </c>
      <c r="E17" s="513"/>
    </row>
    <row r="18" spans="1:5">
      <c r="A18" s="69">
        <v>9</v>
      </c>
      <c r="B18" s="92" t="s">
        <v>391</v>
      </c>
      <c r="C18" s="169" t="str">
        <f>'Tipo Estado - M'!$C$7</f>
        <v>Comentario</v>
      </c>
      <c r="D18" s="93" t="s">
        <v>392</v>
      </c>
      <c r="E18" s="109" t="str">
        <f>B18</f>
        <v>Publicado</v>
      </c>
    </row>
    <row r="19" spans="1:5" ht="30.75">
      <c r="A19" s="69">
        <v>10</v>
      </c>
      <c r="B19" s="92" t="s">
        <v>393</v>
      </c>
      <c r="C19" s="169" t="str">
        <f>'Tipo Estado - M'!$C$7</f>
        <v>Comentario</v>
      </c>
      <c r="D19" s="94" t="s">
        <v>394</v>
      </c>
      <c r="E19" s="109" t="str">
        <f>B19</f>
        <v>Suspendido</v>
      </c>
    </row>
    <row r="20" spans="1:5" ht="30.75">
      <c r="A20" s="70">
        <v>11</v>
      </c>
      <c r="B20" s="129" t="s">
        <v>333</v>
      </c>
      <c r="C20" s="172" t="str">
        <f>'Tipo Estado - M'!$C$7</f>
        <v>Comentario</v>
      </c>
      <c r="D20" s="99" t="s">
        <v>395</v>
      </c>
      <c r="E20" s="112" t="str">
        <f>B20</f>
        <v>Eliminado por Autor</v>
      </c>
    </row>
    <row r="21" spans="1:5">
      <c r="E21"/>
    </row>
    <row r="22" spans="1:5" ht="30.75">
      <c r="A22" s="100">
        <v>12</v>
      </c>
      <c r="B22" s="101" t="s">
        <v>396</v>
      </c>
      <c r="C22" s="511" t="str">
        <f>'Tipo Estado - M'!$C$8</f>
        <v>Mensaje</v>
      </c>
      <c r="D22" s="102" t="s">
        <v>397</v>
      </c>
      <c r="E22" s="513" t="str">
        <f>B22</f>
        <v>Enviado</v>
      </c>
    </row>
    <row r="23" spans="1:5" ht="30.75">
      <c r="A23" s="69">
        <v>13</v>
      </c>
      <c r="B23" s="92" t="s">
        <v>393</v>
      </c>
      <c r="C23" s="169" t="str">
        <f>'Tipo Estado - M'!$C$8</f>
        <v>Mensaje</v>
      </c>
      <c r="D23" s="94" t="s">
        <v>398</v>
      </c>
      <c r="E23" s="109" t="str">
        <f>B23</f>
        <v>Suspendido</v>
      </c>
    </row>
    <row r="24" spans="1:5" ht="30.75">
      <c r="A24" s="70">
        <v>14</v>
      </c>
      <c r="B24" s="56" t="s">
        <v>333</v>
      </c>
      <c r="C24" s="172" t="str">
        <f>'Tipo Estado - M'!$C$8</f>
        <v>Mensaje</v>
      </c>
      <c r="D24" s="99" t="s">
        <v>399</v>
      </c>
      <c r="E24" s="112" t="str">
        <f>B24</f>
        <v>Eliminado por Autor</v>
      </c>
    </row>
    <row r="25" spans="1:5">
      <c r="B25"/>
      <c r="C25"/>
      <c r="E25"/>
    </row>
    <row r="26" spans="1:5" ht="30.75">
      <c r="A26" s="100">
        <v>15</v>
      </c>
      <c r="B26" s="101" t="s">
        <v>391</v>
      </c>
      <c r="C26" s="511" t="str">
        <f>'Tipo Estado - M'!$C$9</f>
        <v>Publicación</v>
      </c>
      <c r="D26" s="102" t="s">
        <v>400</v>
      </c>
      <c r="E26" s="513" t="str">
        <f>B26</f>
        <v>Publicado</v>
      </c>
    </row>
    <row r="27" spans="1:5" ht="30.75">
      <c r="A27" s="69">
        <v>16</v>
      </c>
      <c r="B27" s="92" t="s">
        <v>393</v>
      </c>
      <c r="C27" s="169" t="str">
        <f>'Tipo Estado - M'!$C$9</f>
        <v>Publicación</v>
      </c>
      <c r="D27" s="94" t="s">
        <v>398</v>
      </c>
      <c r="E27" s="109" t="str">
        <f>B27</f>
        <v>Suspendido</v>
      </c>
    </row>
    <row r="28" spans="1:5" ht="30.75">
      <c r="A28" s="70">
        <v>17</v>
      </c>
      <c r="B28" s="129" t="s">
        <v>333</v>
      </c>
      <c r="C28" s="172" t="str">
        <f>'Tipo Estado - M'!$C$9</f>
        <v>Publicación</v>
      </c>
      <c r="D28" s="99" t="s">
        <v>399</v>
      </c>
      <c r="E28" s="112" t="str">
        <f>B28</f>
        <v>Eliminado por Autor</v>
      </c>
    </row>
    <row r="29" spans="1:5">
      <c r="B29"/>
      <c r="C29"/>
      <c r="E29"/>
    </row>
    <row r="30" spans="1:5">
      <c r="A30" s="2"/>
      <c r="B30" s="9"/>
      <c r="C30" s="9"/>
      <c r="E30"/>
    </row>
    <row r="31" spans="1:5">
      <c r="A31" s="95" t="s">
        <v>76</v>
      </c>
      <c r="B31" s="96" t="s">
        <v>271</v>
      </c>
      <c r="C31" s="96"/>
      <c r="D31" s="134" t="s">
        <v>4</v>
      </c>
      <c r="E31" s="513"/>
    </row>
    <row r="32" spans="1:5" ht="45.75">
      <c r="A32" s="69">
        <v>18</v>
      </c>
      <c r="B32" s="92" t="s">
        <v>401</v>
      </c>
      <c r="C32" s="169" t="str">
        <f>'Tipo Estado - M'!$C$10</f>
        <v>Evento</v>
      </c>
      <c r="D32" s="94" t="s">
        <v>402</v>
      </c>
      <c r="E32" s="109" t="str">
        <f>B32</f>
        <v>Programado</v>
      </c>
    </row>
    <row r="33" spans="1:5" ht="45.75">
      <c r="A33" s="69">
        <v>19</v>
      </c>
      <c r="B33" s="92" t="s">
        <v>403</v>
      </c>
      <c r="C33" s="169" t="str">
        <f>'Tipo Estado - M'!$C$10</f>
        <v>Evento</v>
      </c>
      <c r="D33" s="94" t="s">
        <v>404</v>
      </c>
      <c r="E33" s="109" t="str">
        <f>B33</f>
        <v>Cancelado</v>
      </c>
    </row>
    <row r="34" spans="1:5" ht="30.75">
      <c r="A34" s="69">
        <v>20</v>
      </c>
      <c r="B34" s="92" t="s">
        <v>405</v>
      </c>
      <c r="C34" s="169" t="str">
        <f>'Tipo Estado - M'!$C$10</f>
        <v>Evento</v>
      </c>
      <c r="D34" s="94" t="s">
        <v>406</v>
      </c>
      <c r="E34" s="109" t="str">
        <f>B34</f>
        <v>Realizado</v>
      </c>
    </row>
    <row r="35" spans="1:5" ht="30.75">
      <c r="A35" s="70">
        <v>21</v>
      </c>
      <c r="B35" s="98" t="s">
        <v>407</v>
      </c>
      <c r="C35" s="172" t="str">
        <f>'Tipo Estado - M'!$C$10</f>
        <v>Evento</v>
      </c>
      <c r="D35" s="99" t="s">
        <v>408</v>
      </c>
      <c r="E35" s="112" t="str">
        <f>B35</f>
        <v>Reprogramado</v>
      </c>
    </row>
    <row r="36" spans="1:5">
      <c r="B36"/>
      <c r="C36"/>
      <c r="E36"/>
    </row>
    <row r="37" spans="1:5">
      <c r="B37"/>
      <c r="C37"/>
      <c r="E37"/>
    </row>
    <row r="38" spans="1:5">
      <c r="A38" s="146" t="s">
        <v>76</v>
      </c>
      <c r="B38" s="125" t="s">
        <v>271</v>
      </c>
      <c r="C38" s="119"/>
      <c r="D38" s="119" t="s">
        <v>4</v>
      </c>
      <c r="E38" s="513"/>
    </row>
    <row r="39" spans="1:5" ht="30.75">
      <c r="A39" s="69">
        <v>22</v>
      </c>
      <c r="B39" s="92" t="s">
        <v>409</v>
      </c>
      <c r="C39" s="169" t="str">
        <f>'Tipo Estado - M'!$C$11</f>
        <v>Historial Lectura</v>
      </c>
      <c r="D39" s="94" t="s">
        <v>410</v>
      </c>
      <c r="E39" s="109" t="str">
        <f>B39</f>
        <v>Entregado</v>
      </c>
    </row>
    <row r="40" spans="1:5" ht="30.75">
      <c r="A40" s="70">
        <v>23</v>
      </c>
      <c r="B40" s="98" t="s">
        <v>411</v>
      </c>
      <c r="C40" s="172" t="str">
        <f>'Tipo Estado - M'!$C$11</f>
        <v>Historial Lectura</v>
      </c>
      <c r="D40" s="99" t="s">
        <v>412</v>
      </c>
      <c r="E40" s="112" t="str">
        <f>B40</f>
        <v>Leído</v>
      </c>
    </row>
    <row r="41" spans="1:5">
      <c r="B41"/>
      <c r="C41"/>
      <c r="E41"/>
    </row>
    <row r="42" spans="1:5">
      <c r="B42"/>
      <c r="C42"/>
      <c r="E42"/>
    </row>
    <row r="43" spans="1:5">
      <c r="A43" s="95" t="s">
        <v>76</v>
      </c>
      <c r="B43" s="96" t="s">
        <v>271</v>
      </c>
      <c r="C43" s="96"/>
      <c r="D43" s="119" t="s">
        <v>413</v>
      </c>
      <c r="E43" s="513" t="str">
        <f>B43</f>
        <v>Nombre</v>
      </c>
    </row>
    <row r="44" spans="1:5" ht="30.75">
      <c r="A44" s="69">
        <v>24</v>
      </c>
      <c r="B44" s="92" t="s">
        <v>414</v>
      </c>
      <c r="C44" s="169" t="str">
        <f>'Tipo Estado - M'!$C$12</f>
        <v>Reporte</v>
      </c>
      <c r="D44" s="94" t="s">
        <v>415</v>
      </c>
      <c r="E44" s="109" t="str">
        <f>B44</f>
        <v>Pendiente</v>
      </c>
    </row>
    <row r="45" spans="1:5" ht="45.75">
      <c r="A45" s="69">
        <v>25</v>
      </c>
      <c r="B45" s="92" t="s">
        <v>416</v>
      </c>
      <c r="C45" s="169" t="str">
        <f>'Tipo Estado - M'!$C$12</f>
        <v>Reporte</v>
      </c>
      <c r="D45" s="94" t="s">
        <v>417</v>
      </c>
      <c r="E45" s="109" t="str">
        <f>B45</f>
        <v>Penalizado</v>
      </c>
    </row>
    <row r="46" spans="1:5" ht="30.75">
      <c r="A46" s="70">
        <v>26</v>
      </c>
      <c r="B46" s="98" t="s">
        <v>418</v>
      </c>
      <c r="C46" s="172" t="str">
        <f>'Tipo Estado - M'!$C$12</f>
        <v>Reporte</v>
      </c>
      <c r="D46" s="99" t="s">
        <v>419</v>
      </c>
      <c r="E46" s="112" t="str">
        <f>B46</f>
        <v>Anulado</v>
      </c>
    </row>
    <row r="47" spans="1:5">
      <c r="B47"/>
      <c r="C47"/>
      <c r="E47"/>
    </row>
    <row r="48" spans="1:5">
      <c r="B48"/>
      <c r="C48"/>
      <c r="E48"/>
    </row>
    <row r="49" spans="1:5">
      <c r="A49" s="95" t="s">
        <v>76</v>
      </c>
      <c r="B49" s="96" t="s">
        <v>271</v>
      </c>
      <c r="C49" s="96"/>
      <c r="D49" s="97" t="s">
        <v>4</v>
      </c>
      <c r="E49" s="513"/>
    </row>
    <row r="50" spans="1:5" s="5" customFormat="1" ht="30.75">
      <c r="A50" s="187">
        <v>27</v>
      </c>
      <c r="B50" s="188" t="s">
        <v>79</v>
      </c>
      <c r="C50" s="169" t="str">
        <f>'Tipo Estado - M'!$C$13</f>
        <v>Administrador Organización</v>
      </c>
      <c r="D50" s="94" t="s">
        <v>420</v>
      </c>
      <c r="E50" s="109" t="str">
        <f>B50</f>
        <v>Activo</v>
      </c>
    </row>
    <row r="51" spans="1:5" ht="30.75">
      <c r="A51" s="69">
        <v>28</v>
      </c>
      <c r="B51" s="92" t="s">
        <v>293</v>
      </c>
      <c r="C51" s="169" t="str">
        <f>'Tipo Estado - M'!$C$13</f>
        <v>Administrador Organización</v>
      </c>
      <c r="D51" s="94" t="s">
        <v>421</v>
      </c>
      <c r="E51" s="109" t="str">
        <f>B51</f>
        <v>Inactivo</v>
      </c>
    </row>
    <row r="52" spans="1:5" ht="30.75">
      <c r="A52" s="70">
        <v>29</v>
      </c>
      <c r="B52" s="98" t="s">
        <v>393</v>
      </c>
      <c r="C52" s="172" t="str">
        <f>'Tipo Estado - M'!$C$13</f>
        <v>Administrador Organización</v>
      </c>
      <c r="D52" s="99" t="s">
        <v>422</v>
      </c>
      <c r="E52" s="112" t="str">
        <f>B52</f>
        <v>Suspendido</v>
      </c>
    </row>
    <row r="53" spans="1:5">
      <c r="B53"/>
      <c r="C53"/>
      <c r="E53"/>
    </row>
    <row r="54" spans="1:5" ht="30.75">
      <c r="A54" s="153">
        <v>30</v>
      </c>
      <c r="B54" s="101" t="s">
        <v>79</v>
      </c>
      <c r="C54" s="511" t="str">
        <f>'Tipo Estado - M'!$C$14</f>
        <v>Administrador Estructura</v>
      </c>
      <c r="D54" s="102" t="s">
        <v>423</v>
      </c>
      <c r="E54" s="513" t="str">
        <f>B54</f>
        <v>Activo</v>
      </c>
    </row>
    <row r="55" spans="1:5" ht="30.75">
      <c r="A55" s="154">
        <v>31</v>
      </c>
      <c r="B55" s="92" t="s">
        <v>293</v>
      </c>
      <c r="C55" s="169" t="str">
        <f>'Tipo Estado - M'!$C$14</f>
        <v>Administrador Estructura</v>
      </c>
      <c r="D55" s="94" t="s">
        <v>424</v>
      </c>
      <c r="E55" s="109" t="str">
        <f>B55</f>
        <v>Inactivo</v>
      </c>
    </row>
    <row r="56" spans="1:5" ht="30.75">
      <c r="A56" s="155">
        <v>32</v>
      </c>
      <c r="B56" s="98" t="s">
        <v>393</v>
      </c>
      <c r="C56" s="172" t="str">
        <f>'Tipo Estado - M'!$C$14</f>
        <v>Administrador Estructura</v>
      </c>
      <c r="D56" s="99" t="s">
        <v>425</v>
      </c>
      <c r="E56" s="112" t="str">
        <f>B56</f>
        <v>Suspendido</v>
      </c>
    </row>
    <row r="57" spans="1:5">
      <c r="B57"/>
      <c r="C57"/>
      <c r="E57"/>
    </row>
    <row r="58" spans="1:5">
      <c r="A58" s="153">
        <v>33</v>
      </c>
      <c r="B58" s="101" t="s">
        <v>79</v>
      </c>
      <c r="C58" s="511" t="str">
        <f>'Tipo Estado - M'!$C$15</f>
        <v>Participante</v>
      </c>
      <c r="D58" s="102" t="s">
        <v>426</v>
      </c>
      <c r="E58" s="513" t="str">
        <f>B58</f>
        <v>Activo</v>
      </c>
    </row>
    <row r="59" spans="1:5">
      <c r="A59" s="154">
        <v>34</v>
      </c>
      <c r="B59" s="92" t="s">
        <v>293</v>
      </c>
      <c r="C59" s="169" t="str">
        <f>'Tipo Estado - M'!$C$15</f>
        <v>Participante</v>
      </c>
      <c r="D59" s="94" t="s">
        <v>427</v>
      </c>
      <c r="E59" s="109" t="str">
        <f>B59</f>
        <v>Inactivo</v>
      </c>
    </row>
    <row r="60" spans="1:5" ht="30.75">
      <c r="A60" s="155">
        <v>35</v>
      </c>
      <c r="B60" s="98" t="s">
        <v>393</v>
      </c>
      <c r="C60" s="172" t="str">
        <f>'Tipo Estado - M'!$C$15</f>
        <v>Participante</v>
      </c>
      <c r="D60" s="99" t="s">
        <v>428</v>
      </c>
      <c r="E60" s="112" t="str">
        <f>B60</f>
        <v>Suspendido</v>
      </c>
    </row>
    <row r="61" spans="1:5">
      <c r="B61"/>
      <c r="C61"/>
      <c r="E61"/>
    </row>
    <row r="62" spans="1:5">
      <c r="B62"/>
      <c r="C62"/>
      <c r="E62"/>
    </row>
    <row r="63" spans="1:5">
      <c r="A63" s="146" t="s">
        <v>76</v>
      </c>
      <c r="B63" s="125" t="s">
        <v>271</v>
      </c>
      <c r="C63" s="125"/>
      <c r="D63" s="119" t="s">
        <v>4</v>
      </c>
      <c r="E63" s="513"/>
    </row>
    <row r="64" spans="1:5" ht="30.75">
      <c r="A64" s="69">
        <v>36</v>
      </c>
      <c r="B64" s="92" t="s">
        <v>429</v>
      </c>
      <c r="C64" s="169" t="str">
        <f>'Tipo Estado - M'!$C$16</f>
        <v>Persona</v>
      </c>
      <c r="D64" s="94" t="s">
        <v>410</v>
      </c>
      <c r="E64" s="109" t="str">
        <f>B64</f>
        <v>Accesible</v>
      </c>
    </row>
    <row r="65" spans="1:5" ht="30.75">
      <c r="A65" s="70">
        <v>37</v>
      </c>
      <c r="B65" s="98" t="s">
        <v>430</v>
      </c>
      <c r="C65" s="172" t="str">
        <f>'Tipo Estado - M'!$C$16</f>
        <v>Persona</v>
      </c>
      <c r="D65" s="99" t="s">
        <v>412</v>
      </c>
      <c r="E65" s="112" t="str">
        <f>B65</f>
        <v>Inaccesible</v>
      </c>
    </row>
    <row r="66" spans="1:5">
      <c r="E66"/>
    </row>
    <row r="67" spans="1:5">
      <c r="E67"/>
    </row>
    <row r="68" spans="1:5">
      <c r="A68" s="146" t="s">
        <v>76</v>
      </c>
      <c r="B68" s="125" t="s">
        <v>271</v>
      </c>
      <c r="C68" s="125"/>
      <c r="D68" s="119" t="s">
        <v>4</v>
      </c>
      <c r="E68" s="513"/>
    </row>
    <row r="69" spans="1:5" ht="30.75">
      <c r="A69" s="69">
        <v>38</v>
      </c>
      <c r="B69" s="92" t="s">
        <v>431</v>
      </c>
      <c r="C69" s="169" t="str">
        <f>'Tipo Estado - M'!$C$17</f>
        <v>Agenda</v>
      </c>
      <c r="D69" s="94" t="s">
        <v>432</v>
      </c>
      <c r="E69" s="109" t="str">
        <f>B69</f>
        <v xml:space="preserve">Vigente </v>
      </c>
    </row>
    <row r="70" spans="1:5" ht="30.75">
      <c r="A70" s="70">
        <v>39</v>
      </c>
      <c r="B70" s="98" t="s">
        <v>433</v>
      </c>
      <c r="C70" s="172" t="str">
        <f>'Tipo Estado - M'!$C$17</f>
        <v>Agenda</v>
      </c>
      <c r="D70" s="99" t="s">
        <v>434</v>
      </c>
      <c r="E70" s="112" t="str">
        <f>B70</f>
        <v>Caducada</v>
      </c>
    </row>
  </sheetData>
  <mergeCells count="1">
    <mergeCell ref="B1:C1"/>
  </mergeCells>
  <hyperlinks>
    <hyperlink ref="A1" location="'Objetos de Dominio'!A1" display="&lt;- Volver al inicio" xr:uid="{A7690E89-60E8-49A2-9589-EBEAE7B2E1F4}"/>
    <hyperlink ref="B1:C1" location="'Estados - E'!A4" display="Modelo Enriquecido" xr:uid="{B269B692-42F4-4CA0-8759-1EDCCD3168EB}"/>
    <hyperlink ref="C4:C5" location="'tipo estado - m'!A3" display="='Tipo Estado - M'!$C$3" xr:uid="{AA6C4FF7-FDDE-4166-883B-E08478727C4C}"/>
    <hyperlink ref="C7" location="'tipo estado - m'!A4" display="='Tipo Estado - M'!$C$4" xr:uid="{FBC79011-FC3B-4F9A-8CC0-7451BCAAA682}"/>
    <hyperlink ref="C8" location="'tipo estado - m'!A4" display="='Tipo Estado - M'!$C$4" xr:uid="{DC44E96D-1D93-4090-A3CE-D9BC66D53661}"/>
    <hyperlink ref="C10" location="'Tipo Estado - M'!A5" display="='Tipo Estado - M'!$C$5" xr:uid="{19700828-5EC1-401C-B36F-15E73A312CE5}"/>
    <hyperlink ref="C13" location="'Tipo Estado - M'!A6" display="='Tipo Estado - M'!$C$6" xr:uid="{054809EB-5D6A-41D9-913B-795439BC729C}"/>
    <hyperlink ref="C18" location="'Tipo Estado - M'!A7" display="='Tipo Estado - M'!$C$7" xr:uid="{BA917A18-D89B-4525-AE04-AB3DE069AC8F}"/>
    <hyperlink ref="C22" location="'Tipo Estado - M'!A9" display="='Tipo Estado - M'!$C$9" xr:uid="{3E38C972-B4F7-47DE-B0C0-9CC04B2C5146}"/>
    <hyperlink ref="C26" location="'Tipo Estado - M'!A10" display="='Tipo Estado - M'!$C$4" xr:uid="{FA514347-9710-4B7C-AE3C-EAB630B067A0}"/>
    <hyperlink ref="C32" location="'Tipo Estado - M'!A11" display="='Tipo Estado - M'!$C$11" xr:uid="{FCA481C4-81CA-47DD-91AA-259D24D22198}"/>
    <hyperlink ref="C39" location="'Tipo Estado - M'!A11" display="='Tipo Estado - M'!$C$11" xr:uid="{23BB7B18-0134-447E-AD9E-BE5B9D302C7D}"/>
    <hyperlink ref="C44" location="'Tipo Estado - M'!A12" display="='Tipo Estado - M'!$C$12" xr:uid="{5DC3D8E5-EFA5-4670-8E66-ADE3169B068C}"/>
    <hyperlink ref="C50" location="'Tipo Estado - M'!A13" display="='Tipo Estado - M'!$C$13" xr:uid="{AC2DA189-ECB0-4450-BE04-BB438BEDB609}"/>
    <hyperlink ref="C54" location="'Tipo Estado - M'!A14" display="='Tipo Estado - M'!$C$14" xr:uid="{6E751238-82B3-4F36-8912-174D041D2902}"/>
    <hyperlink ref="C58" location="'Tipo Estado - M'!A15" display="='Tipo Estado - M'!$C$15" xr:uid="{D5D0F86F-E9D8-4C16-85E1-7DA5259D9654}"/>
    <hyperlink ref="C64" location="'tipo estado - m'!A4" display="='Tipo Estado - M'!$C$4" xr:uid="{1A7E1F08-FDD4-4A48-B058-11902BFB566A}"/>
    <hyperlink ref="C69" location="'Tipo Estado - M'!A17" display="='Tipo Estado - M'!$C$17" xr:uid="{5C850024-BA37-480C-BBFF-93395AD6CF03}"/>
    <hyperlink ref="C11" location="'Tipo Estado - M'!A5" display="='Tipo Estado - M'!$C$5" xr:uid="{25DB3D91-A4FE-466C-B2F5-D06C63EF1B49}"/>
    <hyperlink ref="C14" location="'Tipo Estado - M'!A6" display="='Tipo Estado - M'!$C$6" xr:uid="{9D43C9C9-8372-4E9C-8034-E305EEE14F1F}"/>
    <hyperlink ref="C19:C20" location="'Tipo Estado - M'!A7" display="='Tipo Estado - M'!$C$7" xr:uid="{7679D767-63F5-4FBD-AEE5-9C6B3A58B3B2}"/>
    <hyperlink ref="C23:C24" location="'Tipo Estado - M'!A9" display="='Tipo Estado - M'!$C$9" xr:uid="{315A7955-E718-47F1-91F5-007028806077}"/>
    <hyperlink ref="C27:C28" location="'Tipo Estado - M'!A10" display="='Tipo Estado - M'!$C$4" xr:uid="{8985D822-5C75-4F60-80BB-362582B5B278}"/>
    <hyperlink ref="C33:C35" location="'Tipo Estado - M'!A11" display="='Tipo Estado - M'!$C$11" xr:uid="{CE09B47F-12AD-4928-9E21-F1E0F8A3E6AA}"/>
    <hyperlink ref="C40" location="'Tipo Estado - M'!A11" display="='Tipo Estado - M'!$C$11" xr:uid="{1172A57D-DCB4-44AB-86AA-436E3B2B2E26}"/>
    <hyperlink ref="C45" location="'Tipo Estado - M'!A12" display="='Tipo Estado - M'!$C$12" xr:uid="{9879AF7E-F669-4209-8C7C-59C01DB33868}"/>
    <hyperlink ref="C46" location="'Tipo Estado - M'!A12" display="='Tipo Estado - M'!$C$12" xr:uid="{7659CE70-C04B-400F-BDDC-E24BBDAABD4D}"/>
    <hyperlink ref="C51:C52" location="'Tipo Estado - M'!A13" display="='Tipo Estado - M'!$C$13" xr:uid="{930B15DC-D1BD-4E37-A93D-645325034D01}"/>
    <hyperlink ref="C55:C56" location="'Tipo Estado - M'!A14" display="='Tipo Estado - M'!$C$14" xr:uid="{C18371BC-BDE5-4DAE-A2CE-2B9F0A7910BD}"/>
    <hyperlink ref="C59:C60" location="'Tipo Estado - M'!A15" display="='Tipo Estado - M'!$C$15" xr:uid="{DB98BD24-661C-4946-9009-AA1EAEAE0EA1}"/>
    <hyperlink ref="C65" location="'tipo estado - m'!A4" display="='Tipo Estado - M'!$C$4" xr:uid="{5E9C8D53-B4F3-4F35-B183-78BCD2FEC92F}"/>
    <hyperlink ref="C70" location="'Tipo Estado - M'!A17" display="='Tipo Estado - M'!$C$17" xr:uid="{FB3E6552-1C31-4ACC-8653-1822ECA0EAF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4C98-D68B-4C05-9259-87DFEC94251D}">
  <sheetPr>
    <tabColor rgb="FFD9E1F2"/>
  </sheetPr>
  <dimension ref="A1:V17"/>
  <sheetViews>
    <sheetView workbookViewId="0"/>
  </sheetViews>
  <sheetFormatPr defaultRowHeight="15"/>
  <cols>
    <col min="1" max="2" width="20.7109375" customWidth="1"/>
    <col min="3" max="3" width="14.28515625" bestFit="1" customWidth="1"/>
    <col min="4" max="4" width="15.7109375" customWidth="1"/>
    <col min="5" max="5" width="8.140625" bestFit="1" customWidth="1"/>
    <col min="6" max="6" width="11" bestFit="1" customWidth="1"/>
    <col min="7" max="7" width="10.140625" bestFit="1" customWidth="1"/>
    <col min="8" max="8" width="41.42578125" customWidth="1"/>
    <col min="9" max="9" width="40.42578125" customWidth="1"/>
    <col min="10" max="10" width="47.85546875" customWidth="1"/>
    <col min="11" max="14" width="15.7109375" customWidth="1"/>
    <col min="15" max="15" width="18.42578125" bestFit="1" customWidth="1"/>
    <col min="16" max="16" width="51.140625" customWidth="1"/>
    <col min="17" max="17" width="19.85546875" customWidth="1"/>
    <col min="18" max="18" width="16" customWidth="1"/>
  </cols>
  <sheetData>
    <row r="1" spans="1:22">
      <c r="A1" s="22" t="s">
        <v>74</v>
      </c>
      <c r="B1" s="21"/>
    </row>
    <row r="2" spans="1:22">
      <c r="A2" s="88" t="s">
        <v>81</v>
      </c>
      <c r="B2" s="961" t="str">
        <f>'Objetos de Dominio'!$B$7</f>
        <v>Comentario</v>
      </c>
      <c r="C2" s="962"/>
      <c r="D2" s="962"/>
      <c r="E2" s="962"/>
      <c r="F2" s="962"/>
      <c r="G2" s="962"/>
      <c r="H2" s="962"/>
      <c r="I2" s="962"/>
      <c r="J2" s="962"/>
      <c r="K2" s="962"/>
      <c r="L2" s="962"/>
      <c r="M2" s="962"/>
      <c r="N2" s="962"/>
      <c r="O2" s="962"/>
      <c r="P2" s="963"/>
    </row>
    <row r="3" spans="1:22" ht="15" customHeight="1">
      <c r="A3" s="89" t="s">
        <v>82</v>
      </c>
      <c r="B3" s="744" t="str">
        <f>'Objetos de Dominio'!$E$7</f>
        <v>Objeto de dominio que referencia una apreciación realizada por un usuario a una publicación u otro comentario</v>
      </c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746"/>
    </row>
    <row r="4" spans="1:22">
      <c r="A4" s="1" t="s">
        <v>83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22">
      <c r="A5" s="78" t="s">
        <v>84</v>
      </c>
      <c r="B5" s="79" t="s">
        <v>85</v>
      </c>
      <c r="C5" s="79" t="s">
        <v>86</v>
      </c>
      <c r="D5" s="79" t="s">
        <v>87</v>
      </c>
      <c r="E5" s="79" t="s">
        <v>88</v>
      </c>
      <c r="F5" s="79" t="s">
        <v>89</v>
      </c>
      <c r="G5" s="79" t="s">
        <v>90</v>
      </c>
      <c r="H5" s="79" t="s">
        <v>91</v>
      </c>
      <c r="I5" s="79" t="s">
        <v>92</v>
      </c>
      <c r="J5" s="79" t="s">
        <v>93</v>
      </c>
      <c r="K5" s="79" t="s">
        <v>94</v>
      </c>
      <c r="L5" s="79" t="s">
        <v>95</v>
      </c>
      <c r="M5" s="79" t="s">
        <v>96</v>
      </c>
      <c r="N5" s="79" t="s">
        <v>97</v>
      </c>
      <c r="O5" s="79" t="s">
        <v>98</v>
      </c>
      <c r="P5" s="360" t="s">
        <v>4</v>
      </c>
      <c r="Q5" s="617" t="str">
        <f>A17</f>
        <v>Consultar Estado</v>
      </c>
    </row>
    <row r="6" spans="1:22" s="9" customFormat="1" ht="40.5">
      <c r="A6" s="113" t="s">
        <v>76</v>
      </c>
      <c r="B6" s="75" t="s">
        <v>99</v>
      </c>
      <c r="C6" s="77">
        <v>36</v>
      </c>
      <c r="D6" s="77">
        <v>36</v>
      </c>
      <c r="E6" s="75"/>
      <c r="F6" s="75"/>
      <c r="G6" s="75"/>
      <c r="H6" s="75" t="s">
        <v>100</v>
      </c>
      <c r="I6" s="76"/>
      <c r="J6" s="74" t="s">
        <v>435</v>
      </c>
      <c r="K6" s="75" t="s">
        <v>102</v>
      </c>
      <c r="L6" s="75" t="s">
        <v>103</v>
      </c>
      <c r="M6" s="75" t="s">
        <v>102</v>
      </c>
      <c r="N6" s="75" t="s">
        <v>103</v>
      </c>
      <c r="O6" s="75" t="s">
        <v>102</v>
      </c>
      <c r="P6" s="76" t="s">
        <v>436</v>
      </c>
      <c r="Q6" s="618" t="s">
        <v>106</v>
      </c>
      <c r="V6" s="10"/>
    </row>
    <row r="7" spans="1:22" s="9" customFormat="1">
      <c r="A7" s="113" t="s">
        <v>271</v>
      </c>
      <c r="B7" s="75" t="s">
        <v>99</v>
      </c>
      <c r="C7" s="77">
        <v>1</v>
      </c>
      <c r="D7" s="77">
        <v>15</v>
      </c>
      <c r="E7" s="75"/>
      <c r="F7" s="75"/>
      <c r="G7" s="75"/>
      <c r="H7" s="75" t="s">
        <v>281</v>
      </c>
      <c r="I7" s="75"/>
      <c r="J7" s="74" t="s">
        <v>282</v>
      </c>
      <c r="K7" s="75" t="s">
        <v>103</v>
      </c>
      <c r="L7" s="75" t="s">
        <v>103</v>
      </c>
      <c r="M7" s="75" t="s">
        <v>102</v>
      </c>
      <c r="N7" s="75" t="s">
        <v>103</v>
      </c>
      <c r="O7" s="75" t="s">
        <v>103</v>
      </c>
      <c r="P7" s="76" t="s">
        <v>437</v>
      </c>
      <c r="Q7" s="618" t="s">
        <v>113</v>
      </c>
    </row>
    <row r="8" spans="1:22" s="9" customFormat="1" ht="27">
      <c r="A8" s="113" t="s">
        <v>64</v>
      </c>
      <c r="B8" s="595" t="s">
        <v>64</v>
      </c>
      <c r="C8" s="77"/>
      <c r="D8" s="77"/>
      <c r="E8" s="75"/>
      <c r="F8" s="75"/>
      <c r="G8" s="75"/>
      <c r="H8" s="75"/>
      <c r="I8" s="75"/>
      <c r="J8" s="118"/>
      <c r="K8" s="75" t="s">
        <v>103</v>
      </c>
      <c r="L8" s="75" t="s">
        <v>103</v>
      </c>
      <c r="M8" s="75" t="s">
        <v>102</v>
      </c>
      <c r="N8" s="75" t="s">
        <v>103</v>
      </c>
      <c r="O8" s="75" t="s">
        <v>103</v>
      </c>
      <c r="P8" s="76" t="s">
        <v>438</v>
      </c>
      <c r="Q8" s="618" t="s">
        <v>439</v>
      </c>
    </row>
    <row r="9" spans="1:22" s="9" customFormat="1" ht="45" customHeight="1">
      <c r="A9" s="114" t="s">
        <v>82</v>
      </c>
      <c r="B9" s="115" t="s">
        <v>99</v>
      </c>
      <c r="C9" s="82">
        <v>1</v>
      </c>
      <c r="D9" s="82">
        <v>150</v>
      </c>
      <c r="E9" s="115"/>
      <c r="F9" s="115"/>
      <c r="G9" s="115"/>
      <c r="H9" s="121" t="s">
        <v>440</v>
      </c>
      <c r="I9" s="122" t="s">
        <v>441</v>
      </c>
      <c r="J9" s="122" t="s">
        <v>282</v>
      </c>
      <c r="K9" s="115" t="s">
        <v>103</v>
      </c>
      <c r="L9" s="115" t="s">
        <v>103</v>
      </c>
      <c r="M9" s="115" t="s">
        <v>102</v>
      </c>
      <c r="N9" s="115" t="s">
        <v>103</v>
      </c>
      <c r="O9" s="115" t="s">
        <v>103</v>
      </c>
      <c r="P9" s="121" t="s">
        <v>442</v>
      </c>
      <c r="Q9" s="619" t="s">
        <v>220</v>
      </c>
    </row>
    <row r="10" spans="1:2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22">
      <c r="A11" s="953" t="s">
        <v>114</v>
      </c>
      <c r="B11" s="954"/>
      <c r="C11" s="95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22">
      <c r="A12" s="29" t="s">
        <v>115</v>
      </c>
      <c r="B12" s="30" t="s">
        <v>4</v>
      </c>
      <c r="C12" s="31" t="s">
        <v>116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22" ht="53.25">
      <c r="A13" s="117" t="s">
        <v>284</v>
      </c>
      <c r="B13" s="32" t="s">
        <v>443</v>
      </c>
      <c r="C13" s="72" t="s">
        <v>271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5" spans="1:22" ht="15" customHeight="1">
      <c r="A15" s="747" t="s">
        <v>119</v>
      </c>
      <c r="B15" s="748"/>
      <c r="C15" s="751" t="s">
        <v>4</v>
      </c>
      <c r="D15" s="752"/>
      <c r="E15" s="752"/>
      <c r="F15" s="748"/>
      <c r="G15" s="755" t="s">
        <v>120</v>
      </c>
      <c r="H15" s="756"/>
      <c r="I15" s="757"/>
      <c r="J15" s="755" t="s">
        <v>121</v>
      </c>
      <c r="K15" s="756"/>
      <c r="L15" s="756"/>
      <c r="M15" s="756"/>
      <c r="N15" s="757"/>
      <c r="O15" s="755" t="s">
        <v>122</v>
      </c>
      <c r="P15" s="757"/>
      <c r="Q15" s="755" t="s">
        <v>123</v>
      </c>
      <c r="R15" s="758"/>
    </row>
    <row r="16" spans="1:22" ht="15" customHeight="1">
      <c r="A16" s="749"/>
      <c r="B16" s="750"/>
      <c r="C16" s="753"/>
      <c r="D16" s="754"/>
      <c r="E16" s="754"/>
      <c r="F16" s="750"/>
      <c r="G16" s="266" t="s">
        <v>124</v>
      </c>
      <c r="H16" s="266" t="s">
        <v>125</v>
      </c>
      <c r="I16" s="266" t="s">
        <v>4</v>
      </c>
      <c r="J16" s="266" t="s">
        <v>85</v>
      </c>
      <c r="K16" s="759" t="s">
        <v>4</v>
      </c>
      <c r="L16" s="760"/>
      <c r="M16" s="760"/>
      <c r="N16" s="761"/>
      <c r="O16" s="266" t="s">
        <v>126</v>
      </c>
      <c r="P16" s="266" t="s">
        <v>4</v>
      </c>
      <c r="Q16" s="266" t="s">
        <v>127</v>
      </c>
      <c r="R16" s="280" t="s">
        <v>128</v>
      </c>
    </row>
    <row r="17" spans="1:18" ht="60.75" customHeight="1">
      <c r="A17" s="762" t="s">
        <v>444</v>
      </c>
      <c r="B17" s="763"/>
      <c r="C17" s="764" t="s">
        <v>445</v>
      </c>
      <c r="D17" s="765"/>
      <c r="E17" s="765"/>
      <c r="F17" s="766"/>
      <c r="G17" s="361" t="s">
        <v>446</v>
      </c>
      <c r="H17" s="362" t="str">
        <f>'Objetos de Dominio'!$B$7</f>
        <v>Comentario</v>
      </c>
      <c r="I17" s="363" t="s">
        <v>447</v>
      </c>
      <c r="J17" s="362" t="s">
        <v>448</v>
      </c>
      <c r="K17" s="767" t="s">
        <v>449</v>
      </c>
      <c r="L17" s="768"/>
      <c r="M17" s="768"/>
      <c r="N17" s="769"/>
      <c r="O17" s="357" t="s">
        <v>144</v>
      </c>
      <c r="P17" s="357" t="s">
        <v>144</v>
      </c>
      <c r="Q17" s="357" t="s">
        <v>144</v>
      </c>
      <c r="R17" s="354" t="s">
        <v>144</v>
      </c>
    </row>
  </sheetData>
  <mergeCells count="13">
    <mergeCell ref="Q15:R15"/>
    <mergeCell ref="K16:N16"/>
    <mergeCell ref="A17:B17"/>
    <mergeCell ref="C17:F17"/>
    <mergeCell ref="K17:N17"/>
    <mergeCell ref="B2:P2"/>
    <mergeCell ref="B3:P3"/>
    <mergeCell ref="A11:C11"/>
    <mergeCell ref="A15:B16"/>
    <mergeCell ref="C15:F16"/>
    <mergeCell ref="G15:I15"/>
    <mergeCell ref="J15:N15"/>
    <mergeCell ref="O15:P15"/>
  </mergeCells>
  <hyperlinks>
    <hyperlink ref="B8" location="'Tipo Estado - M'!A1" display="Tipo Estado" xr:uid="{5D77D396-60E2-4562-8DC0-62B6362A8372}"/>
    <hyperlink ref="Q5" location="'Estados - E'!A26" display="=A17" xr:uid="{34E22E94-7A77-46F9-A397-71A9D03B5013}"/>
    <hyperlink ref="H17" location="'Objetos de Dominio'!B9" display="='Objetos de Dominio'!$B$9" xr:uid="{83155743-1BFC-4FA7-AF3C-0712D3A7362E}"/>
    <hyperlink ref="J17" location="'Objetos de Dominio'!B9" display="Estado[]_x000a__x000a_" xr:uid="{74797BBD-EAC7-4BCB-A1ED-285B1DE24DBE}"/>
    <hyperlink ref="C13" location="'Estados - E'!A7" display="Nombre" xr:uid="{348F048D-9614-4B68-8462-44FEBE019EFF}"/>
    <hyperlink ref="A4" location="'Estados - M'!B1" display="Datos simulados" xr:uid="{79C6DAE9-79F4-4259-999F-41D3288F3E45}"/>
    <hyperlink ref="A1" location="'Objetos de Dominio'!A1" display="&lt;- Volver al inicio" xr:uid="{D8A5D6C9-DDB7-4B38-ACA5-19D4D8460D91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22C9-41B1-4C9F-944A-E755FA3C4CBB}">
  <sheetPr>
    <tabColor rgb="FFD9E1F2"/>
  </sheetPr>
  <dimension ref="A1:G21"/>
  <sheetViews>
    <sheetView workbookViewId="0"/>
  </sheetViews>
  <sheetFormatPr defaultRowHeight="15"/>
  <cols>
    <col min="1" max="1" width="15.7109375" customWidth="1"/>
    <col min="2" max="2" width="35.7109375" customWidth="1"/>
    <col min="3" max="4" width="30.7109375" customWidth="1"/>
    <col min="5" max="5" width="15.7109375" customWidth="1"/>
    <col min="6" max="6" width="15.7109375" style="37" customWidth="1"/>
    <col min="7" max="7" width="30.7109375" customWidth="1"/>
  </cols>
  <sheetData>
    <row r="1" spans="1:7">
      <c r="A1" s="22" t="s">
        <v>74</v>
      </c>
      <c r="B1" s="743" t="s">
        <v>75</v>
      </c>
      <c r="C1" s="743"/>
    </row>
    <row r="2" spans="1:7" s="14" customFormat="1" ht="30.75">
      <c r="A2" s="95" t="s">
        <v>76</v>
      </c>
      <c r="B2" s="96" t="s">
        <v>450</v>
      </c>
      <c r="C2" s="96" t="s">
        <v>271</v>
      </c>
      <c r="D2" s="96" t="s">
        <v>36</v>
      </c>
      <c r="E2" s="96" t="s">
        <v>20</v>
      </c>
      <c r="F2" s="249" t="s">
        <v>451</v>
      </c>
      <c r="G2" s="250" t="s">
        <v>167</v>
      </c>
    </row>
    <row r="3" spans="1:7">
      <c r="A3" s="154">
        <v>1</v>
      </c>
      <c r="B3" s="239"/>
      <c r="C3" s="104" t="s">
        <v>452</v>
      </c>
      <c r="D3" s="192" t="s">
        <v>452</v>
      </c>
      <c r="E3" s="183" t="s">
        <v>79</v>
      </c>
      <c r="F3" s="240" t="str">
        <f>IF(AND(E3 = "Activo", 'Organización - M'!E3 = "Activo", IF(B3&lt;&gt;"", E3 = "Activo", 1&lt; 2) ), "Activo", "Inactivo")</f>
        <v>Activo</v>
      </c>
      <c r="G3" s="109" t="str">
        <f>C3</f>
        <v>Universidad Católica de Oriente</v>
      </c>
    </row>
    <row r="4" spans="1:7">
      <c r="A4" s="154">
        <v>2</v>
      </c>
      <c r="B4" s="241" t="str">
        <f>G3</f>
        <v>Universidad Católica de Oriente</v>
      </c>
      <c r="C4" s="93" t="s">
        <v>453</v>
      </c>
      <c r="D4" s="192" t="s">
        <v>452</v>
      </c>
      <c r="E4" s="183" t="s">
        <v>79</v>
      </c>
      <c r="F4" s="240" t="str">
        <f>IF(AND(E4 = "Activo", 'Organización - M'!$E$3 = "Activo", IF(B4&lt;&gt;"", F3 = "Activo", 1&lt; 2) ), "Activo", "Inactivo")</f>
        <v>Activo</v>
      </c>
      <c r="G4" s="109" t="str">
        <f>C4</f>
        <v>Académico</v>
      </c>
    </row>
    <row r="5" spans="1:7">
      <c r="A5" s="154">
        <v>3</v>
      </c>
      <c r="B5" s="170" t="str">
        <f>'Estructura - M'!$C$4</f>
        <v>Académico</v>
      </c>
      <c r="C5" s="93" t="s">
        <v>454</v>
      </c>
      <c r="D5" s="192" t="s">
        <v>452</v>
      </c>
      <c r="E5" s="183" t="s">
        <v>79</v>
      </c>
      <c r="F5" s="240" t="str">
        <f>IF(AND(E5 = "Activo", 'Organización - M'!$E$3 = "Activo", IF(B5&lt;&gt;"", F4 = "Activo", 1&lt; 2) ), "Activo", "Inactivo")</f>
        <v>Activo</v>
      </c>
      <c r="G5" s="109" t="str">
        <f>C5</f>
        <v>Facultad</v>
      </c>
    </row>
    <row r="6" spans="1:7">
      <c r="A6" s="154">
        <v>4</v>
      </c>
      <c r="B6" s="170" t="str">
        <f>'Estructura - M'!$C$4</f>
        <v>Académico</v>
      </c>
      <c r="C6" s="93" t="s">
        <v>455</v>
      </c>
      <c r="D6" s="192" t="s">
        <v>452</v>
      </c>
      <c r="E6" s="183" t="s">
        <v>79</v>
      </c>
      <c r="F6" s="240" t="str">
        <f>IF(AND(E6 = "Activo", 'Organización - M'!$E$3 = "Activo", IF(B6&lt;&gt;"", F5 = "Activo", 1&lt; 2) ), "Activo", "Inactivo")</f>
        <v>Activo</v>
      </c>
      <c r="G6" s="109" t="str">
        <f>C6</f>
        <v>Departamento</v>
      </c>
    </row>
    <row r="7" spans="1:7">
      <c r="A7" s="154">
        <v>5</v>
      </c>
      <c r="B7" s="170" t="str">
        <f>'Estructura - M'!$C$6</f>
        <v>Departamento</v>
      </c>
      <c r="C7" s="93" t="s">
        <v>456</v>
      </c>
      <c r="D7" s="192" t="s">
        <v>452</v>
      </c>
      <c r="E7" s="183" t="s">
        <v>79</v>
      </c>
      <c r="F7" s="240" t="str">
        <f>IF(AND(E7 = "Activo", 'Organización - M'!$E$3 = "Activo", IF(B7&lt;&gt;"", F6 = "Activo", 1&lt; 2) ), "Activo", "Inactivo")</f>
        <v>Activo</v>
      </c>
      <c r="G7" s="109" t="str">
        <f>C7</f>
        <v>Ciencias Exactas y Naturales</v>
      </c>
    </row>
    <row r="8" spans="1:7">
      <c r="A8" s="154">
        <v>6</v>
      </c>
      <c r="B8" s="170" t="str">
        <f>'Estructura - M'!$C$7</f>
        <v>Ciencias Exactas y Naturales</v>
      </c>
      <c r="C8" s="93" t="s">
        <v>457</v>
      </c>
      <c r="D8" s="192" t="s">
        <v>452</v>
      </c>
      <c r="E8" s="183" t="s">
        <v>79</v>
      </c>
      <c r="F8" s="240" t="str">
        <f>IF(AND(E8 = "Activo", 'Organización - M'!$E$3 = "Activo", IF(B8&lt;&gt;"", F7 = "Activo", 1&lt; 2) ), "Activo", "Inactivo")</f>
        <v>Activo</v>
      </c>
      <c r="G8" s="109" t="str">
        <f>C8</f>
        <v>Matemáticas Especiales</v>
      </c>
    </row>
    <row r="9" spans="1:7">
      <c r="A9" s="154">
        <v>7</v>
      </c>
      <c r="B9" s="170" t="str">
        <f>'Estructura - M'!$C$5</f>
        <v>Facultad</v>
      </c>
      <c r="C9" s="93" t="s">
        <v>458</v>
      </c>
      <c r="D9" s="192" t="s">
        <v>452</v>
      </c>
      <c r="E9" s="183" t="s">
        <v>293</v>
      </c>
      <c r="F9" s="240" t="str">
        <f>IF(AND(E9 = "Activo", 'Organización - M'!$E$3 = "Activo", IF(B9&lt;&gt;"", F5 = "Activo", 1&lt; 2) ), "Activo", "Inactivo")</f>
        <v>Inactivo</v>
      </c>
      <c r="G9" s="109" t="str">
        <f>C9</f>
        <v>Teología y Humanística</v>
      </c>
    </row>
    <row r="10" spans="1:7">
      <c r="A10" s="154">
        <v>8</v>
      </c>
      <c r="B10" s="170" t="str">
        <f>'Estructura - M'!$C$9</f>
        <v>Teología y Humanística</v>
      </c>
      <c r="C10" s="93" t="s">
        <v>459</v>
      </c>
      <c r="D10" s="192" t="s">
        <v>452</v>
      </c>
      <c r="E10" s="183" t="s">
        <v>79</v>
      </c>
      <c r="F10" s="240" t="str">
        <f>IF(AND(E10 = "Activo", 'Organización - M'!$E$3 = "Activo", IF(B10&lt;&gt;"", F9 = "Activo", 1&lt; 2) ), "Activo", "Inactivo")</f>
        <v>Inactivo</v>
      </c>
      <c r="G10" s="109" t="str">
        <f>C10</f>
        <v>Antropología 1</v>
      </c>
    </row>
    <row r="11" spans="1:7">
      <c r="A11" s="154">
        <v>9</v>
      </c>
      <c r="B11" s="170" t="str">
        <f>'Estructura - M'!$C$7</f>
        <v>Ciencias Exactas y Naturales</v>
      </c>
      <c r="C11" s="93" t="s">
        <v>460</v>
      </c>
      <c r="D11" s="192" t="s">
        <v>452</v>
      </c>
      <c r="E11" s="183" t="s">
        <v>293</v>
      </c>
      <c r="F11" s="240" t="str">
        <f>IF(AND(E11 = "Activo", 'Organización - M'!$E$3 = "Activo", IF(B11&lt;&gt;"", F7 = "Activo", 1&lt; 2) ), "Activo", "Inactivo")</f>
        <v>Inactivo</v>
      </c>
      <c r="G11" s="109" t="str">
        <f>C11</f>
        <v>Calculo Integral 1</v>
      </c>
    </row>
    <row r="12" spans="1:7">
      <c r="A12" s="154">
        <v>10</v>
      </c>
      <c r="B12" s="170" t="str">
        <f>'Estructura - M'!$C$5</f>
        <v>Facultad</v>
      </c>
      <c r="C12" s="93" t="s">
        <v>461</v>
      </c>
      <c r="D12" s="192" t="s">
        <v>452</v>
      </c>
      <c r="E12" s="183" t="s">
        <v>79</v>
      </c>
      <c r="F12" s="240" t="str">
        <f>IF(AND(E12 = "Activo", 'Organización - M'!$E$3 = "Activo", IF(B12&lt;&gt;"", F6 = "Activo", 1&lt; 2) ), "Activo", "Inactivo")</f>
        <v>Activo</v>
      </c>
      <c r="G12" s="109" t="str">
        <f>C12</f>
        <v>Ingeniería</v>
      </c>
    </row>
    <row r="13" spans="1:7">
      <c r="A13" s="154">
        <v>11</v>
      </c>
      <c r="B13" s="170" t="str">
        <f>'Estructura - M'!$C$12</f>
        <v>Ingeniería</v>
      </c>
      <c r="C13" s="93" t="s">
        <v>462</v>
      </c>
      <c r="D13" s="192" t="s">
        <v>452</v>
      </c>
      <c r="E13" s="183" t="s">
        <v>79</v>
      </c>
      <c r="F13" s="240" t="str">
        <f>IF(AND(E13 = "Activo", 'Organización - M'!$E$3 = "Activo", IF(B13&lt;&gt;"", F12 = "Activo", 1&lt; 2) ), "Activo", "Inactivo")</f>
        <v>Activo</v>
      </c>
      <c r="G13" s="109" t="str">
        <f>C13</f>
        <v>Sistemas</v>
      </c>
    </row>
    <row r="14" spans="1:7">
      <c r="A14" s="154">
        <v>12</v>
      </c>
      <c r="B14" s="170" t="str">
        <f>'Estructura - M'!$C$13</f>
        <v>Sistemas</v>
      </c>
      <c r="C14" s="93" t="s">
        <v>463</v>
      </c>
      <c r="D14" s="192" t="s">
        <v>452</v>
      </c>
      <c r="E14" s="183" t="s">
        <v>79</v>
      </c>
      <c r="F14" s="240" t="str">
        <f>IF(AND(E14 = "Activo", 'Organización - M'!$E$3 = "Activo", IF(B14&lt;&gt;"", F13 = "Activo", 1&lt; 2) ), "Activo", "Inactivo")</f>
        <v>Activo</v>
      </c>
      <c r="G14" s="109" t="str">
        <f>C14</f>
        <v>Diseno Orientado a Objetos</v>
      </c>
    </row>
    <row r="15" spans="1:7">
      <c r="A15" s="154">
        <v>13</v>
      </c>
      <c r="B15" s="170" t="str">
        <f>'Estructura - M'!$C$7</f>
        <v>Ciencias Exactas y Naturales</v>
      </c>
      <c r="C15" s="93" t="s">
        <v>464</v>
      </c>
      <c r="D15" s="192" t="s">
        <v>452</v>
      </c>
      <c r="E15" s="183" t="s">
        <v>79</v>
      </c>
      <c r="F15" s="240" t="str">
        <f>IF(AND(E15 = "Activo", 'Organización - M'!$E$3 = "Activo", IF(B15&lt;&gt;"", F7 = "Activo", 1&lt; 2) ), "Activo", "Inactivo")</f>
        <v>Activo</v>
      </c>
      <c r="G15" s="109" t="str">
        <f>C15</f>
        <v>Calculo Integral 2</v>
      </c>
    </row>
    <row r="16" spans="1:7">
      <c r="A16" s="154">
        <v>14</v>
      </c>
      <c r="B16" s="170" t="str">
        <f>'Estructura - M'!$C$9</f>
        <v>Teología y Humanística</v>
      </c>
      <c r="C16" s="93" t="s">
        <v>465</v>
      </c>
      <c r="D16" s="192" t="s">
        <v>452</v>
      </c>
      <c r="E16" s="183" t="s">
        <v>79</v>
      </c>
      <c r="F16" s="240" t="str">
        <f>IF(AND(E16 = "Activo", 'Organización - M'!$E$3 = "Activo", IF(B16&lt;&gt;"", F9 = "Activo", 1&lt; 2) ), "Activo", "Inactivo")</f>
        <v>Inactivo</v>
      </c>
      <c r="G16" s="109" t="str">
        <f>C16</f>
        <v>Antropología 2</v>
      </c>
    </row>
    <row r="17" spans="1:7">
      <c r="A17" s="154">
        <v>15</v>
      </c>
      <c r="B17" s="170" t="str">
        <f>'Estructura - M'!$C$9</f>
        <v>Teología y Humanística</v>
      </c>
      <c r="C17" s="93" t="s">
        <v>466</v>
      </c>
      <c r="D17" s="192" t="s">
        <v>452</v>
      </c>
      <c r="E17" s="183" t="s">
        <v>79</v>
      </c>
      <c r="F17" s="240" t="str">
        <f>IF(AND(E17 = "Activo", 'Organización - M'!$E$3 = "Activo", IF(B17&lt;&gt;"", F9 = "Activo", 1&lt; 2) ), "Activo", "Inactivo")</f>
        <v>Inactivo</v>
      </c>
      <c r="G17" s="109" t="str">
        <f>C17</f>
        <v>Antropología 3</v>
      </c>
    </row>
    <row r="18" spans="1:7">
      <c r="A18" s="154">
        <v>16</v>
      </c>
      <c r="B18" s="170" t="str">
        <f>'Estructura - M'!$C$3</f>
        <v>Universidad Católica de Oriente</v>
      </c>
      <c r="C18" s="93" t="s">
        <v>467</v>
      </c>
      <c r="D18" s="192" t="s">
        <v>452</v>
      </c>
      <c r="E18" s="183" t="s">
        <v>79</v>
      </c>
      <c r="F18" s="240" t="str">
        <f>IF(AND(E18 = "Activo", 'Organización - M'!$E$3 = "Activo", IF(B18&lt;&gt;"", F3 = "Activo", 1&lt; 2) ), "Activo", "Inactivo")</f>
        <v>Activo</v>
      </c>
      <c r="G18" s="109" t="str">
        <f>C18</f>
        <v>Administrativo</v>
      </c>
    </row>
    <row r="19" spans="1:7">
      <c r="A19" s="154">
        <v>17</v>
      </c>
      <c r="B19" s="170" t="str">
        <f>'Estructura - M'!$C$3</f>
        <v>Universidad Católica de Oriente</v>
      </c>
      <c r="C19" s="93" t="s">
        <v>468</v>
      </c>
      <c r="D19" s="192" t="s">
        <v>452</v>
      </c>
      <c r="E19" s="183" t="s">
        <v>79</v>
      </c>
      <c r="F19" s="240" t="str">
        <f>IF(AND(E19 = "Activo", 'Organización - M'!$E$3 = "Activo", IF(B19&lt;&gt;"", F3 = "Activo", 1&lt; 2) ), "Activo", "Inactivo")</f>
        <v>Activo</v>
      </c>
      <c r="G19" s="109" t="str">
        <f>C19</f>
        <v>Operativo</v>
      </c>
    </row>
    <row r="20" spans="1:7">
      <c r="A20" s="155">
        <v>18</v>
      </c>
      <c r="B20" s="173" t="str">
        <f>'Estructura - M'!$C$13</f>
        <v>Sistemas</v>
      </c>
      <c r="C20" s="152" t="s">
        <v>469</v>
      </c>
      <c r="D20" s="202" t="s">
        <v>452</v>
      </c>
      <c r="E20" s="514" t="s">
        <v>79</v>
      </c>
      <c r="F20" s="242" t="str">
        <f>IF(AND(E20 = "Activo", 'Organización - M'!$E$3 = "Activo", IF(B20&lt;&gt;"", F13 = "Activo", 1&lt; 2) ), "Activo", "Inactivo")</f>
        <v>Activo</v>
      </c>
      <c r="G20" s="112" t="str">
        <f>C20</f>
        <v>Algoritmos II 1</v>
      </c>
    </row>
    <row r="21" spans="1:7">
      <c r="A21" s="2"/>
      <c r="B21" s="7"/>
    </row>
  </sheetData>
  <mergeCells count="1">
    <mergeCell ref="B1:C1"/>
  </mergeCells>
  <hyperlinks>
    <hyperlink ref="A1" location="'Objetos de Dominio'!A1" display="&lt;- Volver al inicio" xr:uid="{8FDC7FE6-4896-44EC-A12D-22ED37056836}"/>
    <hyperlink ref="B4" location="'Estructura - M'!A3" display="1234" xr:uid="{8618457E-73C0-45D9-8A7A-4040D6FD0B4A}"/>
    <hyperlink ref="B5" location="'Estructura - M'!A4" display="2" xr:uid="{915E71ED-F264-465A-AD9F-A3F716BEE39F}"/>
    <hyperlink ref="B19" location="'Estructura - M'!A3" display="1234" xr:uid="{A7C72EF9-FCAA-42D8-B0E8-06FDEF812ABD}"/>
    <hyperlink ref="B18" location="'Estructura - M'!A3" display="1234" xr:uid="{4A2D321E-1EEF-4515-8823-79922B74C890}"/>
    <hyperlink ref="B6" location="'Estructura - M'!A4" display="2" xr:uid="{5AAE6A14-76A3-4559-A7F3-486F937F8A51}"/>
    <hyperlink ref="B7" location="'Estructura - M'!A6" display="4" xr:uid="{2208F610-8F6E-409B-9CA5-142E0760067C}"/>
    <hyperlink ref="B8" location="'Estructura - M'!A7" display="5" xr:uid="{5F3975D5-986C-47B2-9858-95B3D6261F99}"/>
    <hyperlink ref="B15" location="'Estructura - M'!A7" display="5" xr:uid="{0EF79276-88BA-426F-A24A-36DED4E9BA6A}"/>
    <hyperlink ref="B11" location="'Estructura - M'!A7" display="5" xr:uid="{1463BBD6-C3CB-4922-8E7B-771DFD7B21CC}"/>
    <hyperlink ref="B9" location="'Estructura - M'!A5" display="3" xr:uid="{C3B4E5E1-625C-4D3B-AC14-09623F8225FA}"/>
    <hyperlink ref="B12" location="'Estructura - M'!A5" display="3" xr:uid="{0F6D5DBE-9FE9-4B6F-B135-C88B06599D7A}"/>
    <hyperlink ref="B13" location="'Estructura - M'!A12" display="10" xr:uid="{12CB6EE3-BEC3-4D1B-B332-992E49C86EB6}"/>
    <hyperlink ref="B14" location="'Estructura - M'!A13" display="11" xr:uid="{0514698B-4B9F-4B75-84C5-1829C0ED36BB}"/>
    <hyperlink ref="B20" location="'Estructura - M'!A13" display="11" xr:uid="{9ECE70BB-E093-43E6-B2F7-341F7C5988F7}"/>
    <hyperlink ref="B16" location="'Estructura - M'!A9" display="7" xr:uid="{BE1634C6-86EB-4249-A02F-9643F12C080F}"/>
    <hyperlink ref="B17" location="'Estructura - M'!A9" display="7" xr:uid="{CAF41944-D354-4BA9-A535-7094702E2461}"/>
    <hyperlink ref="B10" location="'Estructura - M'!A9" display="7" xr:uid="{E425E581-2862-4E0C-9283-73FD500F18C0}"/>
    <hyperlink ref="D3" location="'Organización - M'!A3" display="Universidad Católica de Oriente" xr:uid="{8AE6C77C-8E33-4634-9CE0-5FEB717B5B84}"/>
    <hyperlink ref="D4" location="'Organización - M'!A3" display="Universidad Católica de Oriente" xr:uid="{24062DE5-2201-4269-9DFF-98363CADBB3E}"/>
    <hyperlink ref="D5" location="'Organización - M'!A3" display="Universidad Católica de Oriente" xr:uid="{BC1C9B63-05B8-4AC6-A4F4-A9012043B614}"/>
    <hyperlink ref="D6" location="'Organización - M'!A3" display="Universidad Católica de Oriente" xr:uid="{85143786-F9B2-4A70-BAD7-7AE7BDCD7E09}"/>
    <hyperlink ref="D7" location="'Organización - M'!A3" display="Universidad Católica de Oriente" xr:uid="{32E8863B-F148-477F-ACA8-3672043B23CE}"/>
    <hyperlink ref="D8" location="'Organización - M'!A3" display="Universidad Católica de Oriente" xr:uid="{B5572088-17E2-478D-8F3A-FBAFAABBB034}"/>
    <hyperlink ref="D9" location="'Organización - M'!A3" display="Universidad Católica de Oriente" xr:uid="{CE0E35B1-B90A-4381-9172-AB63291AF857}"/>
    <hyperlink ref="D10" location="'Organización - M'!A3" display="Universidad Católica de Oriente" xr:uid="{CC5583B8-AFB3-401F-949C-FC0AC5C0DB6E}"/>
    <hyperlink ref="D11" location="'Organización - M'!A3" display="Universidad Católica de Oriente" xr:uid="{7592B936-93D5-4E52-A8A1-0909AB4622EC}"/>
    <hyperlink ref="D12" location="'Organización - M'!A3" display="Universidad Católica de Oriente" xr:uid="{22BEF327-EE8E-4725-A9E9-868C6665321C}"/>
    <hyperlink ref="D13" location="'Organización - M'!A3" display="Universidad Católica de Oriente" xr:uid="{0B403196-E91C-43D2-AFC8-1194F1AA0B79}"/>
    <hyperlink ref="D14" location="'Organización - M'!A3" display="Universidad Católica de Oriente" xr:uid="{E47E4900-2A73-48A2-B187-7BF6348AA242}"/>
    <hyperlink ref="D15" location="'Organización - M'!A3" display="Universidad Católica de Oriente" xr:uid="{CC0C9F46-531A-434D-B673-F32D89A3F6CE}"/>
    <hyperlink ref="D16" location="'Organización - M'!A3" display="Universidad Católica de Oriente" xr:uid="{A146FDE0-B1A3-4A5D-8FAE-0A4E26F6D7B9}"/>
    <hyperlink ref="D17" location="'Organización - M'!A3" display="Universidad Católica de Oriente" xr:uid="{6BFA4281-E62C-4C5F-A977-C73CB4CACA8E}"/>
    <hyperlink ref="D18" location="'Organización - M'!A3" display="Universidad Católica de Oriente" xr:uid="{54B9F7D7-D112-4449-9124-75297B3E63F1}"/>
    <hyperlink ref="D19" location="'Organización - M'!A3" display="Universidad Católica de Oriente" xr:uid="{55C9FE08-EECA-4E9E-8DC3-3E6EC744CA0B}"/>
    <hyperlink ref="D20" location="'Organización - M'!A3" display="Universidad Católica de Oriente" xr:uid="{1CBC6E59-926E-4C3A-AA32-1FA551B4FC8D}"/>
    <hyperlink ref="E3" location="'Estados - M'!A7" display="Activo" xr:uid="{F7B48A5E-058B-4CD0-B69D-BF82B1F23D6D}"/>
    <hyperlink ref="E9" location="'Estados - M'!A8" display="Inactivo" xr:uid="{2D568386-FF6C-49BD-9AD6-4691F7542271}"/>
    <hyperlink ref="E4" location="'Estados - M'!A7" display="Activo" xr:uid="{4A0BA626-A6AA-4F8B-AC87-CE067048C789}"/>
    <hyperlink ref="E5" location="'Estados - M'!A7" display="Activo" xr:uid="{260FAD00-1854-4DF2-8AD4-3EE174345BAC}"/>
    <hyperlink ref="E6" location="'Estados - M'!A7" display="Activo" xr:uid="{70FE321B-BE0A-4A13-8100-1CDE7101024D}"/>
    <hyperlink ref="E7" location="'Estados - M'!A7" display="Activo" xr:uid="{25E9E048-24FB-4F12-A6F5-C414C156DAEE}"/>
    <hyperlink ref="E8" location="'Estados - M'!A7" display="Activo" xr:uid="{7A52AF79-6A19-49A9-AED2-83CFC2C4F110}"/>
    <hyperlink ref="E10" location="'Estados - M'!A7" display="Activo" xr:uid="{A0FAC979-E4BC-4557-8F1C-9B8D667D4400}"/>
    <hyperlink ref="E12" location="'Estados - M'!A7" display="Activo" xr:uid="{43CA34F9-5606-46B1-A9C9-2D9189748F1D}"/>
    <hyperlink ref="E13" location="'Estados - M'!A7" display="Activo" xr:uid="{E663C561-5FE5-4E42-8CE9-EB2C54716AE2}"/>
    <hyperlink ref="E14" location="'Estados - M'!A7" display="Activo" xr:uid="{57B702CA-A39E-4915-8E0D-A0CDA7DAC28A}"/>
    <hyperlink ref="E15" location="'Estados - M'!A7" display="Activo" xr:uid="{EE8AF11A-F871-472B-8E5D-15C97F1726FC}"/>
    <hyperlink ref="E16" location="'Estados - M'!A7" display="Activo" xr:uid="{6690FDD4-6AB1-4D5F-9E42-4352955AF179}"/>
    <hyperlink ref="E17" location="'Estados - M'!A7" display="Activo" xr:uid="{84F1A3F4-E129-499E-B43A-23E82E9D3E27}"/>
    <hyperlink ref="E18" location="'Estados - M'!A7" display="Activo" xr:uid="{D01C4B36-EB30-4570-9D24-E65E2560E371}"/>
    <hyperlink ref="E19" location="'Estados - M'!A7" display="Activo" xr:uid="{E8ADB457-FD5B-4226-A6B7-BE0B622FB5F3}"/>
    <hyperlink ref="E20" location="'Estados - M'!A7" display="Activo" xr:uid="{C4C0D233-3454-4568-9FF9-00C822DABC4F}"/>
    <hyperlink ref="E11" location="'Estados - M'!A8" display="Inactivo" xr:uid="{A93F83C4-BD15-4937-B029-1D1BA3548858}"/>
    <hyperlink ref="B1:C1" location="'Estructura - E'!A4" display="Modelo Enriquecido" xr:uid="{F393384C-4282-4C9D-BE94-7492B03C68C9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8188-6ACA-4BBB-B57B-C2944A7C9E43}">
  <sheetPr>
    <tabColor rgb="FFD9E1F2"/>
  </sheetPr>
  <dimension ref="A1:BF33"/>
  <sheetViews>
    <sheetView topLeftCell="A22" workbookViewId="0">
      <selection activeCell="A22" sqref="A22:B24"/>
    </sheetView>
  </sheetViews>
  <sheetFormatPr defaultRowHeight="15"/>
  <cols>
    <col min="1" max="1" width="21" style="12" customWidth="1"/>
    <col min="2" max="2" width="20.7109375" style="12" customWidth="1"/>
    <col min="3" max="3" width="14.28515625" style="12" bestFit="1" customWidth="1"/>
    <col min="4" max="4" width="14.5703125" style="12" bestFit="1" customWidth="1"/>
    <col min="5" max="5" width="8.140625" style="12" bestFit="1" customWidth="1"/>
    <col min="6" max="6" width="11" style="12" bestFit="1" customWidth="1"/>
    <col min="7" max="7" width="15.7109375" style="12" customWidth="1"/>
    <col min="8" max="8" width="40.42578125" style="12" bestFit="1" customWidth="1"/>
    <col min="9" max="9" width="48.7109375" style="12" customWidth="1"/>
    <col min="10" max="10" width="45.42578125" style="12" customWidth="1"/>
    <col min="11" max="11" width="14.42578125" style="12" bestFit="1" customWidth="1"/>
    <col min="12" max="12" width="10.42578125" style="12" bestFit="1" customWidth="1"/>
    <col min="13" max="13" width="11.5703125" style="12" bestFit="1" customWidth="1"/>
    <col min="14" max="14" width="9.28515625" style="12" bestFit="1" customWidth="1"/>
    <col min="15" max="15" width="18.42578125" style="12" bestFit="1" customWidth="1"/>
    <col min="16" max="16" width="71.85546875" style="12" bestFit="1" customWidth="1"/>
    <col min="17" max="17" width="60.5703125" style="12" customWidth="1"/>
    <col min="18" max="18" width="53" style="12" customWidth="1"/>
    <col min="19" max="19" width="23.42578125" style="12" customWidth="1"/>
    <col min="20" max="20" width="38.28515625" style="12" customWidth="1"/>
    <col min="21" max="21" width="35.42578125" style="12" customWidth="1"/>
    <col min="22" max="22" width="21" style="12" customWidth="1"/>
    <col min="23" max="16384" width="9.140625" style="12"/>
  </cols>
  <sheetData>
    <row r="1" spans="1:22">
      <c r="A1" s="247" t="s">
        <v>74</v>
      </c>
    </row>
    <row r="2" spans="1:22">
      <c r="A2" s="291" t="s">
        <v>81</v>
      </c>
      <c r="B2" s="771" t="str">
        <f>'Objetos de Dominio'!$B$14</f>
        <v>Historial de Lectura</v>
      </c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  <c r="O2" s="772"/>
      <c r="P2" s="773"/>
    </row>
    <row r="3" spans="1:22" ht="15" customHeight="1">
      <c r="A3" s="292" t="s">
        <v>82</v>
      </c>
      <c r="B3" s="733" t="str">
        <f>'Objetos de Dominio'!$E$14</f>
        <v>Objeto de dominio que hace asociación entre un participante y un chat, en este se podrá registrar todos los datos de lectura de dichos mensajes</v>
      </c>
      <c r="C3" s="734"/>
      <c r="D3" s="734"/>
      <c r="E3" s="734"/>
      <c r="F3" s="734"/>
      <c r="G3" s="734"/>
      <c r="H3" s="734"/>
      <c r="I3" s="734"/>
      <c r="J3" s="734"/>
      <c r="K3" s="734"/>
      <c r="L3" s="734"/>
      <c r="M3" s="734"/>
      <c r="N3" s="734"/>
      <c r="O3" s="734"/>
      <c r="P3" s="735"/>
    </row>
    <row r="4" spans="1:22">
      <c r="A4" s="11" t="s">
        <v>83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22" ht="15" customHeight="1">
      <c r="A5" s="251" t="s">
        <v>84</v>
      </c>
      <c r="B5" s="252" t="s">
        <v>85</v>
      </c>
      <c r="C5" s="252" t="s">
        <v>86</v>
      </c>
      <c r="D5" s="252" t="s">
        <v>87</v>
      </c>
      <c r="E5" s="252" t="s">
        <v>88</v>
      </c>
      <c r="F5" s="252" t="s">
        <v>89</v>
      </c>
      <c r="G5" s="252" t="s">
        <v>90</v>
      </c>
      <c r="H5" s="252" t="s">
        <v>91</v>
      </c>
      <c r="I5" s="252" t="s">
        <v>92</v>
      </c>
      <c r="J5" s="252" t="s">
        <v>93</v>
      </c>
      <c r="K5" s="252" t="s">
        <v>94</v>
      </c>
      <c r="L5" s="252" t="s">
        <v>95</v>
      </c>
      <c r="M5" s="252" t="s">
        <v>96</v>
      </c>
      <c r="N5" s="252" t="s">
        <v>97</v>
      </c>
      <c r="O5" s="252" t="s">
        <v>98</v>
      </c>
      <c r="P5" s="252" t="s">
        <v>4</v>
      </c>
      <c r="Q5" s="423" t="str">
        <f>A18</f>
        <v>Crear Nueva</v>
      </c>
      <c r="R5" s="423" t="str">
        <f>A22</f>
        <v>Cambiar Nombre</v>
      </c>
      <c r="S5" s="423" t="str">
        <f>A25</f>
        <v xml:space="preserve">Eliminar </v>
      </c>
      <c r="T5" s="423" t="str">
        <f>A29</f>
        <v xml:space="preserve">Consultar </v>
      </c>
      <c r="U5" s="424" t="str">
        <f>A30</f>
        <v>Cambiar estado</v>
      </c>
      <c r="V5" s="424" t="str">
        <f>A33</f>
        <v>ObtenerEstadoReal</v>
      </c>
    </row>
    <row r="6" spans="1:22" ht="27">
      <c r="A6" s="253" t="s">
        <v>76</v>
      </c>
      <c r="B6" s="254" t="s">
        <v>99</v>
      </c>
      <c r="C6" s="254">
        <v>36</v>
      </c>
      <c r="D6" s="254">
        <v>36</v>
      </c>
      <c r="E6" s="254"/>
      <c r="F6" s="254"/>
      <c r="G6" s="254"/>
      <c r="H6" s="254" t="s">
        <v>100</v>
      </c>
      <c r="I6" s="254"/>
      <c r="J6" s="255" t="s">
        <v>168</v>
      </c>
      <c r="K6" s="254" t="s">
        <v>102</v>
      </c>
      <c r="L6" s="254" t="s">
        <v>103</v>
      </c>
      <c r="M6" s="254" t="s">
        <v>102</v>
      </c>
      <c r="N6" s="254" t="s">
        <v>103</v>
      </c>
      <c r="O6" s="254" t="s">
        <v>102</v>
      </c>
      <c r="P6" s="254" t="s">
        <v>470</v>
      </c>
      <c r="Q6" s="378" t="s">
        <v>105</v>
      </c>
      <c r="R6" s="378"/>
      <c r="S6" s="378" t="s">
        <v>105</v>
      </c>
      <c r="T6" s="378" t="s">
        <v>106</v>
      </c>
      <c r="U6" s="612" t="s">
        <v>105</v>
      </c>
      <c r="V6" s="81" t="s">
        <v>107</v>
      </c>
    </row>
    <row r="7" spans="1:22" ht="53.25">
      <c r="A7" s="253" t="s">
        <v>22</v>
      </c>
      <c r="B7" s="610" t="s">
        <v>22</v>
      </c>
      <c r="C7" s="254"/>
      <c r="D7" s="254"/>
      <c r="E7" s="254"/>
      <c r="F7" s="254"/>
      <c r="G7" s="254"/>
      <c r="H7" s="254"/>
      <c r="I7" s="254"/>
      <c r="J7" s="255"/>
      <c r="K7" s="254" t="s">
        <v>103</v>
      </c>
      <c r="L7" s="254" t="s">
        <v>103</v>
      </c>
      <c r="M7" s="254" t="s">
        <v>102</v>
      </c>
      <c r="N7" s="254" t="s">
        <v>103</v>
      </c>
      <c r="O7" s="254" t="s">
        <v>102</v>
      </c>
      <c r="P7" s="254" t="s">
        <v>471</v>
      </c>
      <c r="Q7" s="378" t="s">
        <v>105</v>
      </c>
      <c r="R7" s="378" t="s">
        <v>472</v>
      </c>
      <c r="S7" s="378" t="s">
        <v>107</v>
      </c>
      <c r="T7" s="378" t="s">
        <v>110</v>
      </c>
      <c r="U7" s="425" t="s">
        <v>107</v>
      </c>
      <c r="V7" s="81" t="s">
        <v>107</v>
      </c>
    </row>
    <row r="8" spans="1:22">
      <c r="A8" s="253" t="s">
        <v>271</v>
      </c>
      <c r="B8" s="254" t="s">
        <v>99</v>
      </c>
      <c r="C8" s="254">
        <v>1</v>
      </c>
      <c r="D8" s="254">
        <v>50</v>
      </c>
      <c r="E8" s="254"/>
      <c r="F8" s="254"/>
      <c r="G8" s="254"/>
      <c r="H8" s="254" t="s">
        <v>281</v>
      </c>
      <c r="I8" s="254"/>
      <c r="J8" s="255" t="s">
        <v>282</v>
      </c>
      <c r="K8" s="254" t="s">
        <v>103</v>
      </c>
      <c r="L8" s="254" t="s">
        <v>103</v>
      </c>
      <c r="M8" s="254" t="s">
        <v>102</v>
      </c>
      <c r="N8" s="254" t="s">
        <v>103</v>
      </c>
      <c r="O8" s="254" t="s">
        <v>103</v>
      </c>
      <c r="P8" s="254" t="s">
        <v>473</v>
      </c>
      <c r="Q8" s="378" t="s">
        <v>105</v>
      </c>
      <c r="R8" s="378" t="s">
        <v>105</v>
      </c>
      <c r="S8" s="378" t="s">
        <v>107</v>
      </c>
      <c r="T8" s="378" t="s">
        <v>113</v>
      </c>
      <c r="U8" s="425" t="s">
        <v>107</v>
      </c>
      <c r="V8" s="81" t="s">
        <v>107</v>
      </c>
    </row>
    <row r="9" spans="1:22" ht="27.75" customHeight="1">
      <c r="A9" s="253" t="s">
        <v>36</v>
      </c>
      <c r="B9" s="610" t="s">
        <v>474</v>
      </c>
      <c r="C9" s="254"/>
      <c r="D9" s="254"/>
      <c r="E9" s="254"/>
      <c r="F9" s="254"/>
      <c r="G9" s="254"/>
      <c r="H9" s="254"/>
      <c r="I9" s="254"/>
      <c r="J9" s="255"/>
      <c r="K9" s="254" t="s">
        <v>103</v>
      </c>
      <c r="L9" s="254" t="s">
        <v>103</v>
      </c>
      <c r="M9" s="254" t="s">
        <v>102</v>
      </c>
      <c r="N9" s="254" t="s">
        <v>103</v>
      </c>
      <c r="O9" s="254" t="s">
        <v>103</v>
      </c>
      <c r="P9" s="254" t="s">
        <v>347</v>
      </c>
      <c r="Q9" s="378" t="s">
        <v>105</v>
      </c>
      <c r="R9" s="378" t="s">
        <v>107</v>
      </c>
      <c r="S9" s="378" t="s">
        <v>105</v>
      </c>
      <c r="T9" s="378" t="s">
        <v>475</v>
      </c>
      <c r="U9" s="425" t="s">
        <v>107</v>
      </c>
      <c r="V9" s="81" t="s">
        <v>107</v>
      </c>
    </row>
    <row r="10" spans="1:22">
      <c r="A10" s="427" t="s">
        <v>20</v>
      </c>
      <c r="B10" s="611" t="s">
        <v>20</v>
      </c>
      <c r="C10" s="256"/>
      <c r="D10" s="256"/>
      <c r="E10" s="256"/>
      <c r="F10" s="256"/>
      <c r="G10" s="256"/>
      <c r="H10" s="256"/>
      <c r="I10" s="256"/>
      <c r="J10" s="257"/>
      <c r="K10" s="256" t="s">
        <v>103</v>
      </c>
      <c r="L10" s="256" t="s">
        <v>103</v>
      </c>
      <c r="M10" s="256" t="s">
        <v>102</v>
      </c>
      <c r="N10" s="256" t="s">
        <v>103</v>
      </c>
      <c r="O10" s="256" t="s">
        <v>103</v>
      </c>
      <c r="P10" s="256" t="s">
        <v>476</v>
      </c>
      <c r="Q10" s="379" t="s">
        <v>105</v>
      </c>
      <c r="R10" s="379" t="s">
        <v>107</v>
      </c>
      <c r="S10" s="379" t="s">
        <v>107</v>
      </c>
      <c r="T10" s="379" t="s">
        <v>475</v>
      </c>
      <c r="U10" s="613" t="s">
        <v>105</v>
      </c>
      <c r="V10" s="116" t="s">
        <v>107</v>
      </c>
    </row>
    <row r="11" spans="1:2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22">
      <c r="A12" s="774" t="s">
        <v>114</v>
      </c>
      <c r="B12" s="775"/>
      <c r="C12" s="775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22">
      <c r="A13" s="287" t="s">
        <v>115</v>
      </c>
      <c r="B13" s="288" t="s">
        <v>4</v>
      </c>
      <c r="C13" s="289" t="s">
        <v>116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22" ht="40.5">
      <c r="A14" s="290" t="s">
        <v>284</v>
      </c>
      <c r="B14" s="167" t="s">
        <v>477</v>
      </c>
      <c r="C14" s="277" t="s">
        <v>271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6" spans="1:22" ht="15" customHeight="1">
      <c r="A16" s="776" t="s">
        <v>119</v>
      </c>
      <c r="B16" s="777"/>
      <c r="C16" s="777" t="s">
        <v>4</v>
      </c>
      <c r="D16" s="777"/>
      <c r="E16" s="777"/>
      <c r="F16" s="777"/>
      <c r="G16" s="780" t="s">
        <v>120</v>
      </c>
      <c r="H16" s="780"/>
      <c r="I16" s="780"/>
      <c r="J16" s="777" t="s">
        <v>121</v>
      </c>
      <c r="K16" s="777"/>
      <c r="L16" s="777"/>
      <c r="M16" s="777"/>
      <c r="N16" s="777"/>
      <c r="O16" s="777" t="s">
        <v>122</v>
      </c>
      <c r="P16" s="777"/>
      <c r="Q16" s="777" t="s">
        <v>123</v>
      </c>
      <c r="R16" s="786"/>
    </row>
    <row r="17" spans="1:58">
      <c r="A17" s="778"/>
      <c r="B17" s="779"/>
      <c r="C17" s="779"/>
      <c r="D17" s="779"/>
      <c r="E17" s="779"/>
      <c r="F17" s="779"/>
      <c r="G17" s="418" t="s">
        <v>124</v>
      </c>
      <c r="H17" s="418" t="s">
        <v>125</v>
      </c>
      <c r="I17" s="418" t="s">
        <v>4</v>
      </c>
      <c r="J17" s="418" t="s">
        <v>85</v>
      </c>
      <c r="K17" s="779" t="s">
        <v>4</v>
      </c>
      <c r="L17" s="779"/>
      <c r="M17" s="779"/>
      <c r="N17" s="779"/>
      <c r="O17" s="418" t="s">
        <v>126</v>
      </c>
      <c r="P17" s="418" t="s">
        <v>4</v>
      </c>
      <c r="Q17" s="418" t="s">
        <v>127</v>
      </c>
      <c r="R17" s="419" t="s">
        <v>128</v>
      </c>
    </row>
    <row r="18" spans="1:58" ht="45.75" customHeight="1">
      <c r="A18" s="782" t="s">
        <v>478</v>
      </c>
      <c r="B18" s="783"/>
      <c r="C18" s="781" t="s">
        <v>479</v>
      </c>
      <c r="D18" s="781"/>
      <c r="E18" s="781"/>
      <c r="F18" s="781"/>
      <c r="G18" s="781" t="s">
        <v>480</v>
      </c>
      <c r="H18" s="784" t="str">
        <f>'Objetos de Dominio'!$B$14</f>
        <v>Historial de Lectura</v>
      </c>
      <c r="I18" s="781" t="s">
        <v>481</v>
      </c>
      <c r="J18" s="781"/>
      <c r="K18" s="781"/>
      <c r="L18" s="781"/>
      <c r="M18" s="781"/>
      <c r="N18" s="781"/>
      <c r="O18" s="420">
        <v>1</v>
      </c>
      <c r="P18" s="491" t="s">
        <v>482</v>
      </c>
      <c r="Q18" s="420" t="s">
        <v>140</v>
      </c>
      <c r="R18" s="421" t="s">
        <v>235</v>
      </c>
    </row>
    <row r="19" spans="1:58" ht="30.75">
      <c r="A19" s="782"/>
      <c r="B19" s="783"/>
      <c r="C19" s="781"/>
      <c r="D19" s="781"/>
      <c r="E19" s="781"/>
      <c r="F19" s="781"/>
      <c r="G19" s="781"/>
      <c r="H19" s="785"/>
      <c r="I19" s="781"/>
      <c r="J19" s="781"/>
      <c r="K19" s="781"/>
      <c r="L19" s="781"/>
      <c r="M19" s="781"/>
      <c r="N19" s="781"/>
      <c r="O19" s="420">
        <v>2</v>
      </c>
      <c r="P19" s="491" t="s">
        <v>483</v>
      </c>
      <c r="Q19" s="420" t="s">
        <v>484</v>
      </c>
      <c r="R19" s="421" t="s">
        <v>232</v>
      </c>
    </row>
    <row r="20" spans="1:58" ht="30.75">
      <c r="A20" s="782"/>
      <c r="B20" s="783"/>
      <c r="C20" s="781"/>
      <c r="D20" s="781"/>
      <c r="E20" s="781"/>
      <c r="F20" s="781"/>
      <c r="G20" s="781"/>
      <c r="H20" s="785"/>
      <c r="I20" s="781"/>
      <c r="J20" s="781"/>
      <c r="K20" s="781"/>
      <c r="L20" s="781"/>
      <c r="M20" s="781"/>
      <c r="N20" s="781"/>
      <c r="O20" s="420">
        <v>3</v>
      </c>
      <c r="P20" s="491" t="s">
        <v>483</v>
      </c>
      <c r="Q20" s="420" t="s">
        <v>485</v>
      </c>
      <c r="R20" s="421" t="s">
        <v>232</v>
      </c>
    </row>
    <row r="21" spans="1:58" ht="30.75">
      <c r="A21" s="782"/>
      <c r="B21" s="783"/>
      <c r="C21" s="781"/>
      <c r="D21" s="781"/>
      <c r="E21" s="781"/>
      <c r="F21" s="781"/>
      <c r="G21" s="781"/>
      <c r="H21" s="785"/>
      <c r="I21" s="781"/>
      <c r="J21" s="781"/>
      <c r="K21" s="781"/>
      <c r="L21" s="781"/>
      <c r="M21" s="781"/>
      <c r="N21" s="781"/>
      <c r="O21" s="420">
        <v>4</v>
      </c>
      <c r="P21" s="491" t="s">
        <v>486</v>
      </c>
      <c r="Q21" s="420" t="s">
        <v>487</v>
      </c>
      <c r="R21" s="421" t="s">
        <v>235</v>
      </c>
    </row>
    <row r="22" spans="1:58" s="507" customFormat="1" ht="30.75" customHeight="1">
      <c r="A22" s="782" t="s">
        <v>488</v>
      </c>
      <c r="B22" s="783"/>
      <c r="C22" s="781" t="s">
        <v>489</v>
      </c>
      <c r="D22" s="781"/>
      <c r="E22" s="781"/>
      <c r="F22" s="781"/>
      <c r="G22" s="781" t="s">
        <v>480</v>
      </c>
      <c r="H22" s="784" t="str">
        <f>'Objetos de Dominio'!$B$14</f>
        <v>Historial de Lectura</v>
      </c>
      <c r="I22" s="781" t="s">
        <v>490</v>
      </c>
      <c r="J22" s="781"/>
      <c r="K22" s="781"/>
      <c r="L22" s="781"/>
      <c r="M22" s="781"/>
      <c r="N22" s="781"/>
      <c r="O22" s="420">
        <v>5</v>
      </c>
      <c r="P22" s="491" t="s">
        <v>491</v>
      </c>
      <c r="Q22" s="420" t="s">
        <v>492</v>
      </c>
      <c r="R22" s="421" t="s">
        <v>242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1:58" s="507" customFormat="1" ht="30.75">
      <c r="A23" s="782"/>
      <c r="B23" s="783"/>
      <c r="C23" s="781"/>
      <c r="D23" s="781"/>
      <c r="E23" s="781"/>
      <c r="F23" s="781"/>
      <c r="G23" s="781"/>
      <c r="H23" s="785"/>
      <c r="I23" s="781"/>
      <c r="J23" s="781"/>
      <c r="K23" s="781"/>
      <c r="L23" s="781"/>
      <c r="M23" s="781"/>
      <c r="N23" s="781"/>
      <c r="O23" s="420">
        <v>6</v>
      </c>
      <c r="P23" s="491" t="s">
        <v>493</v>
      </c>
      <c r="Q23" s="420" t="s">
        <v>494</v>
      </c>
      <c r="R23" s="421" t="s">
        <v>242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1:58" s="507" customFormat="1" ht="36">
      <c r="A24" s="782"/>
      <c r="B24" s="783"/>
      <c r="C24" s="781"/>
      <c r="D24" s="781"/>
      <c r="E24" s="781"/>
      <c r="F24" s="781"/>
      <c r="G24" s="781"/>
      <c r="H24" s="785"/>
      <c r="I24" s="781"/>
      <c r="J24" s="781"/>
      <c r="K24" s="781"/>
      <c r="L24" s="781"/>
      <c r="M24" s="781"/>
      <c r="N24" s="781"/>
      <c r="O24" s="420">
        <v>7</v>
      </c>
      <c r="P24" s="491" t="s">
        <v>495</v>
      </c>
      <c r="Q24" s="420" t="s">
        <v>496</v>
      </c>
      <c r="R24" s="421" t="s">
        <v>138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1:58" ht="45.75" customHeight="1">
      <c r="A25" s="782" t="s">
        <v>156</v>
      </c>
      <c r="B25" s="783"/>
      <c r="C25" s="781" t="s">
        <v>497</v>
      </c>
      <c r="D25" s="781"/>
      <c r="E25" s="781"/>
      <c r="F25" s="781"/>
      <c r="G25" s="781" t="s">
        <v>480</v>
      </c>
      <c r="H25" s="784" t="str">
        <f>'Objetos de Dominio'!$B$14</f>
        <v>Historial de Lectura</v>
      </c>
      <c r="I25" s="781" t="s">
        <v>498</v>
      </c>
      <c r="J25" s="781" t="s">
        <v>144</v>
      </c>
      <c r="K25" s="781" t="s">
        <v>144</v>
      </c>
      <c r="L25" s="781"/>
      <c r="M25" s="781"/>
      <c r="N25" s="781"/>
      <c r="O25" s="420">
        <v>8</v>
      </c>
      <c r="P25" s="491" t="s">
        <v>499</v>
      </c>
      <c r="Q25" s="420" t="s">
        <v>140</v>
      </c>
      <c r="R25" s="421" t="s">
        <v>138</v>
      </c>
    </row>
    <row r="26" spans="1:58" ht="30.75">
      <c r="A26" s="782"/>
      <c r="B26" s="783"/>
      <c r="C26" s="781"/>
      <c r="D26" s="781"/>
      <c r="E26" s="781"/>
      <c r="F26" s="781"/>
      <c r="G26" s="781"/>
      <c r="H26" s="784"/>
      <c r="I26" s="781"/>
      <c r="J26" s="781"/>
      <c r="K26" s="781"/>
      <c r="L26" s="781"/>
      <c r="M26" s="781"/>
      <c r="N26" s="781"/>
      <c r="O26" s="420">
        <v>9</v>
      </c>
      <c r="P26" s="491" t="s">
        <v>493</v>
      </c>
      <c r="Q26" s="420" t="s">
        <v>494</v>
      </c>
      <c r="R26" s="421" t="s">
        <v>138</v>
      </c>
    </row>
    <row r="27" spans="1:58" ht="30.75">
      <c r="A27" s="782"/>
      <c r="B27" s="783"/>
      <c r="C27" s="781"/>
      <c r="D27" s="781"/>
      <c r="E27" s="781"/>
      <c r="F27" s="781"/>
      <c r="G27" s="781"/>
      <c r="H27" s="785"/>
      <c r="I27" s="781"/>
      <c r="J27" s="781"/>
      <c r="K27" s="781"/>
      <c r="L27" s="781"/>
      <c r="M27" s="781"/>
      <c r="N27" s="781"/>
      <c r="O27" s="420">
        <v>10</v>
      </c>
      <c r="P27" s="491" t="s">
        <v>500</v>
      </c>
      <c r="Q27" s="420" t="s">
        <v>494</v>
      </c>
      <c r="R27" s="421" t="s">
        <v>138</v>
      </c>
    </row>
    <row r="28" spans="1:58" ht="15" hidden="1" customHeight="1">
      <c r="A28" s="782"/>
      <c r="B28" s="783"/>
      <c r="C28" s="781"/>
      <c r="D28" s="781"/>
      <c r="E28" s="781"/>
      <c r="F28" s="781"/>
      <c r="G28" s="781"/>
      <c r="H28" s="785"/>
      <c r="I28" s="781"/>
      <c r="J28" s="781"/>
      <c r="K28" s="781"/>
      <c r="L28" s="781"/>
      <c r="M28" s="781"/>
      <c r="N28" s="781"/>
      <c r="O28" s="420">
        <v>11</v>
      </c>
      <c r="P28" s="491" t="s">
        <v>501</v>
      </c>
      <c r="Q28" s="420" t="s">
        <v>502</v>
      </c>
      <c r="R28" s="421" t="s">
        <v>138</v>
      </c>
    </row>
    <row r="29" spans="1:58" s="507" customFormat="1" ht="61.5" customHeight="1">
      <c r="A29" s="782" t="s">
        <v>503</v>
      </c>
      <c r="B29" s="783"/>
      <c r="C29" s="781" t="s">
        <v>504</v>
      </c>
      <c r="D29" s="781"/>
      <c r="E29" s="781"/>
      <c r="F29" s="781"/>
      <c r="G29" s="420" t="s">
        <v>480</v>
      </c>
      <c r="H29" s="259" t="str">
        <f>'Objetos de Dominio'!$B$14</f>
        <v>Historial de Lectura</v>
      </c>
      <c r="I29" s="420" t="s">
        <v>505</v>
      </c>
      <c r="J29" s="259" t="s">
        <v>506</v>
      </c>
      <c r="K29" s="781" t="s">
        <v>507</v>
      </c>
      <c r="L29" s="781"/>
      <c r="M29" s="781"/>
      <c r="N29" s="781"/>
      <c r="O29" s="420"/>
      <c r="P29" s="352" t="s">
        <v>144</v>
      </c>
      <c r="Q29" s="420" t="s">
        <v>144</v>
      </c>
      <c r="R29" s="421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1:58" ht="45.75" customHeight="1">
      <c r="A30" s="782" t="s">
        <v>508</v>
      </c>
      <c r="B30" s="783"/>
      <c r="C30" s="781" t="s">
        <v>509</v>
      </c>
      <c r="D30" s="781"/>
      <c r="E30" s="781"/>
      <c r="F30" s="781"/>
      <c r="G30" s="787" t="s">
        <v>510</v>
      </c>
      <c r="H30" s="694" t="s">
        <v>99</v>
      </c>
      <c r="I30" s="781" t="s">
        <v>511</v>
      </c>
      <c r="J30" s="781"/>
      <c r="K30" s="781"/>
      <c r="L30" s="781"/>
      <c r="M30" s="781"/>
      <c r="N30" s="781"/>
      <c r="O30" s="420">
        <v>11</v>
      </c>
      <c r="P30" s="491" t="s">
        <v>512</v>
      </c>
      <c r="Q30" s="420" t="s">
        <v>140</v>
      </c>
      <c r="R30" s="421" t="s">
        <v>138</v>
      </c>
    </row>
    <row r="31" spans="1:58" ht="30.75">
      <c r="A31" s="782"/>
      <c r="B31" s="783"/>
      <c r="C31" s="781"/>
      <c r="D31" s="781"/>
      <c r="E31" s="781"/>
      <c r="F31" s="781"/>
      <c r="G31" s="781"/>
      <c r="H31" s="711"/>
      <c r="I31" s="781"/>
      <c r="J31" s="781"/>
      <c r="K31" s="781"/>
      <c r="L31" s="781"/>
      <c r="M31" s="781"/>
      <c r="N31" s="781"/>
      <c r="O31" s="420">
        <v>12</v>
      </c>
      <c r="P31" s="491" t="s">
        <v>493</v>
      </c>
      <c r="Q31" s="420" t="s">
        <v>494</v>
      </c>
      <c r="R31" s="421" t="s">
        <v>138</v>
      </c>
    </row>
    <row r="32" spans="1:58" ht="30.75">
      <c r="A32" s="782"/>
      <c r="B32" s="783"/>
      <c r="C32" s="781"/>
      <c r="D32" s="781"/>
      <c r="E32" s="781"/>
      <c r="F32" s="781"/>
      <c r="G32" s="781"/>
      <c r="H32" s="711"/>
      <c r="I32" s="781"/>
      <c r="J32" s="781"/>
      <c r="K32" s="781"/>
      <c r="L32" s="781"/>
      <c r="M32" s="781"/>
      <c r="N32" s="781"/>
      <c r="O32" s="420">
        <v>13</v>
      </c>
      <c r="P32" s="491" t="s">
        <v>513</v>
      </c>
      <c r="Q32" s="420" t="s">
        <v>514</v>
      </c>
      <c r="R32" s="421" t="s">
        <v>138</v>
      </c>
    </row>
    <row r="33" spans="1:18" ht="51.75" customHeight="1">
      <c r="A33" s="707" t="s">
        <v>198</v>
      </c>
      <c r="B33" s="708"/>
      <c r="C33" s="770" t="s">
        <v>515</v>
      </c>
      <c r="D33" s="770"/>
      <c r="E33" s="770"/>
      <c r="F33" s="770"/>
      <c r="G33" s="531"/>
      <c r="H33" s="362"/>
      <c r="I33" s="408"/>
      <c r="J33" s="362" t="s">
        <v>20</v>
      </c>
      <c r="K33" s="710" t="s">
        <v>516</v>
      </c>
      <c r="L33" s="710"/>
      <c r="M33" s="710"/>
      <c r="N33" s="710"/>
      <c r="O33" s="306" t="s">
        <v>144</v>
      </c>
      <c r="P33" s="306" t="s">
        <v>144</v>
      </c>
      <c r="Q33" s="306" t="s">
        <v>144</v>
      </c>
      <c r="R33" s="284" t="s">
        <v>144</v>
      </c>
    </row>
  </sheetData>
  <mergeCells count="44">
    <mergeCell ref="A22:B24"/>
    <mergeCell ref="A29:B29"/>
    <mergeCell ref="C29:F29"/>
    <mergeCell ref="K29:N29"/>
    <mergeCell ref="A30:B32"/>
    <mergeCell ref="C30:F32"/>
    <mergeCell ref="G30:G32"/>
    <mergeCell ref="H30:H32"/>
    <mergeCell ref="I30:I32"/>
    <mergeCell ref="J30:J32"/>
    <mergeCell ref="K30:N32"/>
    <mergeCell ref="H25:H28"/>
    <mergeCell ref="I25:I28"/>
    <mergeCell ref="J25:J28"/>
    <mergeCell ref="K25:N28"/>
    <mergeCell ref="C22:F24"/>
    <mergeCell ref="G22:G24"/>
    <mergeCell ref="H22:H24"/>
    <mergeCell ref="I22:I24"/>
    <mergeCell ref="Q16:R16"/>
    <mergeCell ref="K17:N17"/>
    <mergeCell ref="J18:J21"/>
    <mergeCell ref="K18:N21"/>
    <mergeCell ref="A18:B21"/>
    <mergeCell ref="C18:F21"/>
    <mergeCell ref="G18:G21"/>
    <mergeCell ref="H18:H21"/>
    <mergeCell ref="I18:I21"/>
    <mergeCell ref="A33:B33"/>
    <mergeCell ref="C33:F33"/>
    <mergeCell ref="K33:N33"/>
    <mergeCell ref="B2:P2"/>
    <mergeCell ref="B3:P3"/>
    <mergeCell ref="A12:C12"/>
    <mergeCell ref="A16:B17"/>
    <mergeCell ref="C16:F17"/>
    <mergeCell ref="G16:I16"/>
    <mergeCell ref="J16:N16"/>
    <mergeCell ref="O16:P16"/>
    <mergeCell ref="J22:J24"/>
    <mergeCell ref="K22:N24"/>
    <mergeCell ref="A25:B28"/>
    <mergeCell ref="C25:F28"/>
    <mergeCell ref="G25:G28"/>
  </mergeCells>
  <hyperlinks>
    <hyperlink ref="A1" location="'Objetos de Dominio'!A1" display="&lt;- Volver al inicio" xr:uid="{3EEA069A-4DF8-482A-A079-A486D16477A4}"/>
    <hyperlink ref="C14" location="'Estructura - e'!A8" display="Nombre" xr:uid="{B4D4027C-EFCE-4696-BEFA-5517F4D8ADD8}"/>
    <hyperlink ref="A4" location="'Estructura - M'!B1" display="Datos simulados" xr:uid="{8FC467B2-C9E3-42AE-B222-5595D874BD8F}"/>
    <hyperlink ref="B9" location="'Organización - M'!A1" display="Organización " xr:uid="{E5A3CDB9-D1C1-4034-91CB-832B04ECA855}"/>
    <hyperlink ref="B10" location="'Estados - M'!A1" display="Estado Equipo" xr:uid="{541E9AD9-0850-4D58-9D0C-7068CC0E824D}"/>
    <hyperlink ref="B7" location="'Estructura - M'!A1" display="Estructura" xr:uid="{9BC18A49-3D0C-483B-BF16-78C0C15B8234}"/>
    <hyperlink ref="H18" location="Objetos de Dominio!B19" display="Organización" xr:uid="{FEE4BCEF-4AB2-45A9-A90E-FEC26F3D379F}"/>
    <hyperlink ref="H22" location="Objetos de Dominio!B19" display="Organización" xr:uid="{E5D8E465-7E98-4154-8479-74F4C46CB1B4}"/>
    <hyperlink ref="H25" location="Objetos de Dominio!B19" display="Organización" xr:uid="{E269204E-37B3-44F6-AAF7-3EC45F7F33E1}"/>
    <hyperlink ref="H29" location="'objetos de dominio'!B15" display="='Objetos de Dominio'!$B$10" xr:uid="{A7CFAB7E-40CD-4026-BCB9-9D784CF605BA}"/>
    <hyperlink ref="J29" location="'objetos de dominio'!B15" display="Administrador Estructura[]" xr:uid="{FA2971AC-BC13-44B8-8559-68A50ABB2332}"/>
    <hyperlink ref="Q5" location="'Estructura - E'!A18" display="=A18" xr:uid="{E32A3266-EA73-4321-A85C-0301C8C904E7}"/>
    <hyperlink ref="R5" location="'Estructura - E'!A22" display="=A22" xr:uid="{4D7A937F-9E3F-4460-9FC2-F5068EB5D2F4}"/>
    <hyperlink ref="S5" location="'Estructura - E'!A25" display="=A25" xr:uid="{C988DC22-EB67-4334-B2A0-A068C19C1AC3}"/>
    <hyperlink ref="T5" location="'Estructura - E'!A29" display="=A29" xr:uid="{29045256-7375-443A-9E7B-6B92976A11E5}"/>
    <hyperlink ref="U5" location="'Estructura - E'!A30" display="=A30" xr:uid="{984E5683-8FCD-4C9F-897D-32F0DAD1FE68}"/>
    <hyperlink ref="J33" location="'estados - e'!A1" display="Estado" xr:uid="{C69A0F0E-B1E4-41A3-9E6A-65F24DA79843}"/>
    <hyperlink ref="V5" location="'Estructura - E'!A33" display="=A33" xr:uid="{365DD5FE-588D-4157-860F-CFFC1B5FABFB}"/>
    <hyperlink ref="H18:H21" location="'objetos de dominio'!B15" display="='Objetos de Dominio'!$B$10" xr:uid="{825FC8B3-7695-42F1-A48D-877EC4A1544A}"/>
    <hyperlink ref="H22:H24" location="'objetos de dominio'!B15" display="='Objetos de Dominio'!$B$10" xr:uid="{9B322901-25FD-4C12-96A1-FEDB9B60FDAD}"/>
    <hyperlink ref="H25:H28" location="'objetos de dominio'!B15" display="='Objetos de Dominio'!$B$10" xr:uid="{1B8FB930-3237-4B23-A098-024747EA540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2212-1CAD-489A-B587-65504C3D0E1E}">
  <sheetPr>
    <tabColor rgb="FFD9E1F2"/>
  </sheetPr>
  <dimension ref="A1:E9"/>
  <sheetViews>
    <sheetView workbookViewId="0">
      <selection activeCell="M10" sqref="M10"/>
    </sheetView>
  </sheetViews>
  <sheetFormatPr defaultRowHeight="15"/>
  <cols>
    <col min="1" max="1" width="16.28515625" bestFit="1" customWidth="1"/>
    <col min="2" max="2" width="31.5703125" customWidth="1"/>
    <col min="3" max="3" width="26.140625" customWidth="1"/>
    <col min="4" max="4" width="18.28515625" bestFit="1" customWidth="1"/>
    <col min="5" max="5" width="57.5703125" bestFit="1" customWidth="1"/>
  </cols>
  <sheetData>
    <row r="1" spans="1:5">
      <c r="A1" s="22" t="s">
        <v>74</v>
      </c>
      <c r="B1" s="686" t="s">
        <v>75</v>
      </c>
      <c r="C1" s="686"/>
    </row>
    <row r="2" spans="1:5">
      <c r="A2" s="179" t="s">
        <v>76</v>
      </c>
      <c r="B2" s="180" t="s">
        <v>22</v>
      </c>
      <c r="C2" s="180" t="s">
        <v>6</v>
      </c>
      <c r="D2" s="180" t="s">
        <v>206</v>
      </c>
      <c r="E2" s="181" t="s">
        <v>167</v>
      </c>
    </row>
    <row r="3" spans="1:5">
      <c r="A3" s="69">
        <v>1</v>
      </c>
      <c r="B3" s="170" t="str">
        <f>'Estructura - M'!$C$4</f>
        <v>Académico</v>
      </c>
      <c r="C3" s="169" t="s">
        <v>517</v>
      </c>
      <c r="D3" s="93" t="str">
        <f>IF(AND('Estructura - M'!F4 = "Activo", 'Administrador Estructura - M'!D3 = "Activo"), "Activo", "Inactivo")</f>
        <v>Activo</v>
      </c>
      <c r="E3" s="285" t="str">
        <f>_xlfn.CONCAT(B3," ",C3)</f>
        <v>Académico Ivan.Jaramillo9803 AdmE</v>
      </c>
    </row>
    <row r="4" spans="1:5">
      <c r="A4" s="69">
        <v>2</v>
      </c>
      <c r="B4" s="170" t="str">
        <f>'Estructura - M'!$C$4</f>
        <v>Académico</v>
      </c>
      <c r="C4" s="169" t="s">
        <v>518</v>
      </c>
      <c r="D4" s="93" t="str">
        <f>IF(AND('Estructura - M'!F4 = "Activo", 'Administrador Estructura - M'!D5 = "Activo"), "Activo", "Inactivo")</f>
        <v>Activo</v>
      </c>
      <c r="E4" s="285" t="str">
        <f t="shared" ref="E4:E9" si="0">_xlfn.CONCAT(B4," ",C4)</f>
        <v>Académico Juan.Martinez1111 AdmE</v>
      </c>
    </row>
    <row r="5" spans="1:5">
      <c r="A5" s="69">
        <v>3</v>
      </c>
      <c r="B5" s="170" t="str">
        <f>'Estructura - M'!$C$6</f>
        <v>Departamento</v>
      </c>
      <c r="C5" s="169" t="s">
        <v>519</v>
      </c>
      <c r="D5" s="93" t="str">
        <f>IF(AND('Estructura - M'!F6 = "Activo", 'Administrador Estructura - M'!D4 = "Activo"), "Activo", "Inactivo")</f>
        <v>Activo</v>
      </c>
      <c r="E5" s="285" t="str">
        <f t="shared" si="0"/>
        <v>Departamento Wilder.Sánchez6789 AdmE</v>
      </c>
    </row>
    <row r="6" spans="1:5">
      <c r="A6" s="69">
        <v>4</v>
      </c>
      <c r="B6" s="170" t="str">
        <f>'Estructura - M'!$C$7</f>
        <v>Ciencias Exactas y Naturales</v>
      </c>
      <c r="C6" s="169" t="s">
        <v>518</v>
      </c>
      <c r="D6" s="93" t="str">
        <f>IF(AND('Estructura - M'!F7 = "Activo", 'Administrador Estructura - M'!D5 = "Activo"), "Activo", "Inactivo")</f>
        <v>Activo</v>
      </c>
      <c r="E6" s="285" t="str">
        <f t="shared" si="0"/>
        <v>Ciencias Exactas y Naturales Juan.Martinez1111 AdmE</v>
      </c>
    </row>
    <row r="7" spans="1:5">
      <c r="A7" s="69">
        <v>5</v>
      </c>
      <c r="B7" s="170" t="str">
        <f>'Estructura - M'!$C$5</f>
        <v>Facultad</v>
      </c>
      <c r="C7" s="169" t="s">
        <v>518</v>
      </c>
      <c r="D7" s="93" t="str">
        <f>IF(AND('Estructura - M'!F5 = "Activo", 'Administrador Estructura - M'!D5 = "Activo"), "Activo", "Inactivo")</f>
        <v>Activo</v>
      </c>
      <c r="E7" s="285" t="str">
        <f t="shared" si="0"/>
        <v>Facultad Juan.Martinez1111 AdmE</v>
      </c>
    </row>
    <row r="8" spans="1:5">
      <c r="A8" s="69">
        <v>6</v>
      </c>
      <c r="B8" s="170" t="str">
        <f>'Estructura - M'!$C$9</f>
        <v>Teología y Humanística</v>
      </c>
      <c r="C8" s="169" t="s">
        <v>519</v>
      </c>
      <c r="D8" s="93" t="str">
        <f>IF(AND('Estructura - M'!F9 = "Activo", 'Administrador Estructura - M'!D4 = "Activo"), "Activo", "Inactivo")</f>
        <v>Inactivo</v>
      </c>
      <c r="E8" s="285" t="str">
        <f t="shared" si="0"/>
        <v>Teología y Humanística Wilder.Sánchez6789 AdmE</v>
      </c>
    </row>
    <row r="9" spans="1:5">
      <c r="A9" s="70">
        <v>7</v>
      </c>
      <c r="B9" s="173" t="str">
        <f>'Estructura - M'!$C$7</f>
        <v>Ciencias Exactas y Naturales</v>
      </c>
      <c r="C9" s="172" t="s">
        <v>517</v>
      </c>
      <c r="D9" s="152" t="str">
        <f>IF(AND('Estructura - M'!F7 = "Activo", 'Administrador Estructura - M'!D3 = "Activo"), "Activo", "Inactivo")</f>
        <v>Activo</v>
      </c>
      <c r="E9" s="286" t="str">
        <f t="shared" si="0"/>
        <v>Ciencias Exactas y Naturales Ivan.Jaramillo9803 AdmE</v>
      </c>
    </row>
  </sheetData>
  <mergeCells count="1">
    <mergeCell ref="B1:C1"/>
  </mergeCells>
  <hyperlinks>
    <hyperlink ref="A1" location="'Objetos de Dominio'!A1" display="&lt;- Volver al inicio" xr:uid="{099B0682-0519-44B5-B14C-96E3486D60DE}"/>
    <hyperlink ref="B3" location="'Estructura - M'!A4" display="2" xr:uid="{C1B51F5A-2D39-4DA1-99F2-5C87BCC02663}"/>
    <hyperlink ref="B4" location="'Estructura - M'!A4" display="2" xr:uid="{317EBC73-D18A-4FD6-9368-D31159D3E0F4}"/>
    <hyperlink ref="B5" location="'Estructura - M'!A6" display="4" xr:uid="{913F0E57-6255-4179-A2B4-048B31FEFD22}"/>
    <hyperlink ref="B6" location="'Estructura - M'!A7" display="5" xr:uid="{3C5EFEF0-2B37-40D8-9B8D-3891D9176312}"/>
    <hyperlink ref="B9" location="'Estructura - M'!A7" display="5" xr:uid="{937FC691-5108-4955-927C-A3D203915D1F}"/>
    <hyperlink ref="B7" location="'Estructura - M'!A5" display="3" xr:uid="{29D13581-5F68-4944-BCFE-B259C9C286A8}"/>
    <hyperlink ref="B8" location="'Estructura - M'!A9" display="7" xr:uid="{C8EEEF2C-BC4C-40A3-8052-D86A1F9D64E0}"/>
    <hyperlink ref="C4" location="'Administrador Estructura - M'!A5" display="Juan.Martinez1111 AdmE" xr:uid="{47507CFF-7D74-4656-B737-9C359127BB0B}"/>
    <hyperlink ref="C5" location="'Administrador Estructura - M'!A4" display="Wilder.Sánchez6789 AdmE" xr:uid="{81AFDA7F-A30F-4A41-9AA7-38C114B939D1}"/>
    <hyperlink ref="C6" location="'Administrador Estructura - M'!A5" display="Juan.Martinez1111 AdmE" xr:uid="{C788114C-0AF7-45FF-9685-B1B4DC516C4B}"/>
    <hyperlink ref="C7" location="'Administrador Estructura - M'!A5" display="Juan.Martinez1111 AdmE" xr:uid="{63A893F6-4193-4A8E-A755-4DD872EAA631}"/>
    <hyperlink ref="C8" location="'Administrador Estructura - M'!A4" display="Wilder.Sánchez6789 AdmE" xr:uid="{97D4125C-2976-4198-A01A-BB793D9993F8}"/>
    <hyperlink ref="C9" location="'Administrador Estructura - M'!A3" display="Ivan.Jaramillo9803 AdmE" xr:uid="{EF097EC9-EC07-4CFE-AAC9-6D5CFF628972}"/>
    <hyperlink ref="B1" location="Participante - E!A4" display="Modelo Enriquecido" xr:uid="{00E84435-87F1-4381-AAD0-782658154B11}"/>
    <hyperlink ref="B1:C1" location="'Estructura Admin Estruc - E'!A4" display="Modelo Enriquecido" xr:uid="{C503FF5C-5CF8-4531-BD96-50910DDF2495}"/>
    <hyperlink ref="C3" location="'Estructura Admin Estruc - M'!A3" display="Ivan.Jaramillo9803 AdmE" xr:uid="{7C0546DA-20AA-4588-AC80-8D42C82A83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FCD7-7DB4-4139-B875-935933D36896}">
  <dimension ref="A1:X35"/>
  <sheetViews>
    <sheetView workbookViewId="0">
      <pane xSplit="5" ySplit="1" topLeftCell="F2" activePane="bottomRight" state="frozen"/>
      <selection pane="bottomRight"/>
      <selection pane="bottomLeft"/>
      <selection pane="topRight"/>
    </sheetView>
  </sheetViews>
  <sheetFormatPr defaultRowHeight="15"/>
  <cols>
    <col min="1" max="1" width="11.7109375" style="13" bestFit="1" customWidth="1"/>
    <col min="2" max="2" width="25.7109375" style="12" customWidth="1"/>
    <col min="3" max="4" width="18" style="12" bestFit="1" customWidth="1"/>
    <col min="5" max="5" width="59.85546875" style="12" customWidth="1"/>
    <col min="6" max="6" width="20.42578125" style="596" customWidth="1"/>
    <col min="7" max="16384" width="9.140625" style="12"/>
  </cols>
  <sheetData>
    <row r="1" spans="1:24" ht="45.75">
      <c r="A1" s="602" t="s">
        <v>0</v>
      </c>
      <c r="B1" s="603" t="s">
        <v>1</v>
      </c>
      <c r="C1" s="603" t="s">
        <v>2</v>
      </c>
      <c r="D1" s="603" t="s">
        <v>3</v>
      </c>
      <c r="E1" s="603" t="s">
        <v>4</v>
      </c>
      <c r="F1" s="597" t="s">
        <v>5</v>
      </c>
    </row>
    <row r="2" spans="1:24" ht="63" customHeight="1">
      <c r="A2" s="604">
        <v>5</v>
      </c>
      <c r="B2" s="128" t="s">
        <v>6</v>
      </c>
      <c r="C2" s="206" t="s">
        <v>7</v>
      </c>
      <c r="D2" s="206" t="s">
        <v>7</v>
      </c>
      <c r="E2" s="605" t="s">
        <v>8</v>
      </c>
      <c r="F2" s="597" t="s">
        <v>9</v>
      </c>
    </row>
    <row r="3" spans="1:24" ht="63" customHeight="1">
      <c r="A3" s="606">
        <v>5</v>
      </c>
      <c r="B3" s="127" t="s">
        <v>10</v>
      </c>
      <c r="C3" s="206" t="s">
        <v>7</v>
      </c>
      <c r="D3" s="206" t="s">
        <v>7</v>
      </c>
      <c r="E3" s="605" t="s">
        <v>11</v>
      </c>
      <c r="F3" s="597"/>
      <c r="Q3" s="303"/>
      <c r="R3" s="303"/>
      <c r="S3" s="303"/>
      <c r="T3" s="303"/>
      <c r="U3" s="303"/>
      <c r="V3" s="303"/>
      <c r="W3" s="303"/>
      <c r="X3" s="303"/>
    </row>
    <row r="4" spans="1:24" ht="63" customHeight="1">
      <c r="A4" s="606">
        <v>6</v>
      </c>
      <c r="B4" s="127" t="s">
        <v>12</v>
      </c>
      <c r="C4" s="236" t="s">
        <v>7</v>
      </c>
      <c r="D4" s="236" t="s">
        <v>7</v>
      </c>
      <c r="E4" s="127" t="s">
        <v>13</v>
      </c>
      <c r="F4" s="598"/>
      <c r="Q4" s="245"/>
      <c r="R4" s="245"/>
      <c r="S4" s="245"/>
      <c r="T4" s="245"/>
      <c r="U4" s="245"/>
      <c r="V4" s="245"/>
      <c r="W4" s="245"/>
      <c r="X4" s="245"/>
    </row>
    <row r="5" spans="1:24" ht="63" customHeight="1">
      <c r="A5" s="606">
        <v>1</v>
      </c>
      <c r="B5" s="127" t="s">
        <v>14</v>
      </c>
      <c r="C5" s="236" t="s">
        <v>7</v>
      </c>
      <c r="D5" s="236" t="s">
        <v>7</v>
      </c>
      <c r="E5" s="127" t="s">
        <v>15</v>
      </c>
      <c r="F5" s="597"/>
      <c r="Q5" s="245"/>
      <c r="R5" s="245"/>
      <c r="S5" s="245"/>
      <c r="T5" s="245"/>
      <c r="U5" s="245"/>
      <c r="V5" s="245"/>
      <c r="W5" s="245"/>
      <c r="X5" s="245"/>
    </row>
    <row r="6" spans="1:24" ht="63" customHeight="1">
      <c r="A6" s="606">
        <v>6</v>
      </c>
      <c r="B6" s="127" t="s">
        <v>16</v>
      </c>
      <c r="C6" s="236" t="s">
        <v>7</v>
      </c>
      <c r="D6" s="236" t="s">
        <v>7</v>
      </c>
      <c r="E6" s="127" t="s">
        <v>17</v>
      </c>
      <c r="F6" s="599"/>
      <c r="Q6" s="245"/>
      <c r="R6" s="245"/>
      <c r="S6" s="245"/>
      <c r="T6" s="245"/>
      <c r="U6" s="245"/>
      <c r="V6" s="245"/>
      <c r="W6" s="245"/>
      <c r="X6" s="245"/>
    </row>
    <row r="7" spans="1:24" ht="63" customHeight="1">
      <c r="A7" s="607">
        <v>7</v>
      </c>
      <c r="B7" s="127" t="s">
        <v>18</v>
      </c>
      <c r="C7" s="236" t="s">
        <v>7</v>
      </c>
      <c r="D7" s="236" t="s">
        <v>7</v>
      </c>
      <c r="E7" s="128" t="s">
        <v>19</v>
      </c>
      <c r="F7" s="598"/>
      <c r="Q7" s="245"/>
      <c r="R7" s="245"/>
      <c r="S7" s="245"/>
      <c r="T7" s="245"/>
      <c r="U7" s="245"/>
      <c r="V7" s="245"/>
      <c r="W7" s="245"/>
      <c r="X7" s="245"/>
    </row>
    <row r="8" spans="1:24" ht="63" customHeight="1">
      <c r="A8" s="606">
        <v>2</v>
      </c>
      <c r="B8" s="127" t="s">
        <v>20</v>
      </c>
      <c r="C8" s="236" t="s">
        <v>7</v>
      </c>
      <c r="D8" s="236" t="s">
        <v>7</v>
      </c>
      <c r="E8" s="128" t="s">
        <v>21</v>
      </c>
      <c r="F8" s="597"/>
      <c r="Q8" s="245"/>
      <c r="R8" s="245"/>
      <c r="S8" s="245"/>
      <c r="T8" s="245"/>
      <c r="U8" s="245"/>
      <c r="V8" s="245"/>
      <c r="W8" s="245"/>
      <c r="X8" s="245"/>
    </row>
    <row r="9" spans="1:24" ht="63" customHeight="1">
      <c r="A9" s="607">
        <v>4</v>
      </c>
      <c r="B9" s="127" t="s">
        <v>22</v>
      </c>
      <c r="C9" s="236" t="s">
        <v>7</v>
      </c>
      <c r="D9" s="236" t="s">
        <v>7</v>
      </c>
      <c r="E9" s="127" t="s">
        <v>23</v>
      </c>
      <c r="F9" s="597"/>
      <c r="Q9" s="245"/>
      <c r="R9" s="245"/>
      <c r="S9" s="245"/>
      <c r="T9" s="245"/>
      <c r="U9" s="245"/>
      <c r="V9" s="245"/>
      <c r="W9" s="245"/>
      <c r="X9" s="245"/>
    </row>
    <row r="10" spans="1:24" ht="63" customHeight="1">
      <c r="A10" s="606">
        <v>6</v>
      </c>
      <c r="B10" s="127" t="s">
        <v>24</v>
      </c>
      <c r="C10" s="236" t="s">
        <v>7</v>
      </c>
      <c r="D10" s="236" t="s">
        <v>7</v>
      </c>
      <c r="E10" s="127" t="s">
        <v>25</v>
      </c>
      <c r="F10" s="597"/>
      <c r="Q10" s="245"/>
      <c r="R10" s="245"/>
      <c r="S10" s="245"/>
      <c r="T10" s="245"/>
      <c r="U10" s="245"/>
      <c r="V10" s="245"/>
      <c r="W10" s="245"/>
      <c r="X10" s="245"/>
    </row>
    <row r="11" spans="1:24" ht="63" customHeight="1">
      <c r="A11" s="606">
        <v>7</v>
      </c>
      <c r="B11" s="127" t="s">
        <v>26</v>
      </c>
      <c r="C11" s="236" t="s">
        <v>7</v>
      </c>
      <c r="D11" s="236" t="s">
        <v>7</v>
      </c>
      <c r="E11" s="605" t="s">
        <v>27</v>
      </c>
      <c r="F11" s="598"/>
      <c r="Q11" s="245"/>
      <c r="R11" s="245"/>
      <c r="S11" s="245"/>
      <c r="T11" s="245"/>
      <c r="U11" s="245"/>
      <c r="V11" s="245"/>
      <c r="W11" s="245"/>
      <c r="X11" s="245"/>
    </row>
    <row r="12" spans="1:24" ht="63" customHeight="1">
      <c r="A12" s="606">
        <v>5</v>
      </c>
      <c r="B12" s="127" t="s">
        <v>28</v>
      </c>
      <c r="C12" s="236" t="s">
        <v>7</v>
      </c>
      <c r="D12" s="236" t="s">
        <v>7</v>
      </c>
      <c r="E12" s="605" t="s">
        <v>29</v>
      </c>
      <c r="F12" s="597"/>
      <c r="Q12" s="303"/>
      <c r="R12" s="303"/>
      <c r="S12" s="303"/>
      <c r="T12" s="303"/>
      <c r="U12" s="303"/>
      <c r="V12" s="303"/>
      <c r="W12" s="303"/>
      <c r="X12" s="303"/>
    </row>
    <row r="13" spans="1:24" ht="63" customHeight="1">
      <c r="A13" s="606">
        <v>7</v>
      </c>
      <c r="B13" s="127" t="s">
        <v>30</v>
      </c>
      <c r="C13" s="236" t="s">
        <v>7</v>
      </c>
      <c r="D13" s="236" t="s">
        <v>7</v>
      </c>
      <c r="E13" s="127" t="s">
        <v>31</v>
      </c>
      <c r="F13" s="597"/>
      <c r="Q13" s="245"/>
      <c r="R13" s="245"/>
      <c r="S13" s="245"/>
      <c r="T13" s="245"/>
      <c r="U13" s="245"/>
      <c r="V13" s="245"/>
      <c r="W13" s="245"/>
      <c r="X13" s="245"/>
    </row>
    <row r="14" spans="1:24" s="246" customFormat="1" ht="63" customHeight="1">
      <c r="A14" s="606">
        <v>8</v>
      </c>
      <c r="B14" s="127" t="s">
        <v>32</v>
      </c>
      <c r="C14" s="236" t="s">
        <v>7</v>
      </c>
      <c r="D14" s="236" t="s">
        <v>7</v>
      </c>
      <c r="E14" s="127" t="s">
        <v>33</v>
      </c>
      <c r="F14" s="600"/>
      <c r="Q14" s="245"/>
      <c r="R14" s="245"/>
      <c r="S14" s="245"/>
      <c r="T14" s="245"/>
      <c r="U14" s="245"/>
      <c r="V14" s="245"/>
      <c r="W14" s="245"/>
      <c r="X14" s="245"/>
    </row>
    <row r="15" spans="1:24" ht="63" customHeight="1">
      <c r="A15" s="606">
        <v>7</v>
      </c>
      <c r="B15" s="127" t="s">
        <v>34</v>
      </c>
      <c r="C15" s="236" t="s">
        <v>7</v>
      </c>
      <c r="D15" s="236" t="s">
        <v>7</v>
      </c>
      <c r="E15" s="128" t="s">
        <v>35</v>
      </c>
      <c r="F15" s="601"/>
      <c r="Q15" s="245"/>
      <c r="R15" s="245"/>
      <c r="S15" s="245"/>
      <c r="T15" s="245"/>
      <c r="U15" s="245"/>
      <c r="V15" s="245"/>
      <c r="W15" s="245"/>
      <c r="X15" s="245"/>
    </row>
    <row r="16" spans="1:24" ht="63" customHeight="1">
      <c r="A16" s="606">
        <v>3</v>
      </c>
      <c r="B16" s="127" t="s">
        <v>36</v>
      </c>
      <c r="C16" s="236" t="s">
        <v>7</v>
      </c>
      <c r="D16" s="236" t="s">
        <v>7</v>
      </c>
      <c r="E16" s="127" t="s">
        <v>37</v>
      </c>
      <c r="F16" s="597"/>
      <c r="Q16" s="245"/>
      <c r="R16" s="245"/>
      <c r="S16" s="245"/>
      <c r="T16" s="245"/>
      <c r="U16" s="245"/>
      <c r="V16" s="245"/>
      <c r="W16" s="245"/>
      <c r="X16" s="245"/>
    </row>
    <row r="17" spans="1:24" ht="63" customHeight="1">
      <c r="A17" s="606">
        <v>5</v>
      </c>
      <c r="B17" s="127" t="s">
        <v>38</v>
      </c>
      <c r="C17" s="236" t="s">
        <v>7</v>
      </c>
      <c r="D17" s="236" t="s">
        <v>7</v>
      </c>
      <c r="E17" s="127" t="s">
        <v>39</v>
      </c>
      <c r="F17" s="597"/>
      <c r="G17" s="13"/>
      <c r="Q17" s="245"/>
      <c r="R17" s="245"/>
      <c r="S17" s="245"/>
      <c r="T17" s="245"/>
      <c r="U17" s="245"/>
      <c r="V17" s="245"/>
      <c r="W17" s="245"/>
      <c r="X17" s="245"/>
    </row>
    <row r="18" spans="1:24" ht="63" customHeight="1">
      <c r="A18" s="606">
        <v>3</v>
      </c>
      <c r="B18" s="127" t="s">
        <v>40</v>
      </c>
      <c r="C18" s="236" t="s">
        <v>7</v>
      </c>
      <c r="D18" s="236" t="s">
        <v>7</v>
      </c>
      <c r="E18" s="127" t="s">
        <v>41</v>
      </c>
      <c r="F18" s="597"/>
      <c r="G18" s="13"/>
      <c r="Q18" s="245"/>
      <c r="R18" s="245"/>
      <c r="S18" s="245"/>
      <c r="T18" s="245"/>
      <c r="U18" s="245"/>
      <c r="V18" s="245"/>
      <c r="W18" s="245"/>
      <c r="X18" s="245"/>
    </row>
    <row r="19" spans="1:24" ht="63" customHeight="1">
      <c r="A19" s="606">
        <v>5</v>
      </c>
      <c r="B19" s="127" t="s">
        <v>42</v>
      </c>
      <c r="C19" s="236" t="s">
        <v>7</v>
      </c>
      <c r="D19" s="236" t="s">
        <v>7</v>
      </c>
      <c r="E19" s="605" t="s">
        <v>43</v>
      </c>
      <c r="F19" s="597"/>
      <c r="G19" s="13"/>
      <c r="Q19" s="245"/>
      <c r="R19" s="245"/>
      <c r="S19" s="245"/>
      <c r="T19" s="245"/>
      <c r="U19" s="245"/>
      <c r="V19" s="245"/>
      <c r="W19" s="245"/>
      <c r="X19" s="245"/>
    </row>
    <row r="20" spans="1:24" ht="63" customHeight="1">
      <c r="A20" s="608">
        <v>6</v>
      </c>
      <c r="B20" s="244" t="s">
        <v>44</v>
      </c>
      <c r="C20" s="236" t="s">
        <v>7</v>
      </c>
      <c r="D20" s="236" t="s">
        <v>7</v>
      </c>
      <c r="E20" s="605" t="s">
        <v>45</v>
      </c>
      <c r="F20" s="597"/>
      <c r="G20" s="13"/>
    </row>
    <row r="21" spans="1:24" ht="63" customHeight="1">
      <c r="A21" s="606">
        <v>4</v>
      </c>
      <c r="B21" s="127" t="s">
        <v>46</v>
      </c>
      <c r="C21" s="236" t="s">
        <v>7</v>
      </c>
      <c r="D21" s="236" t="s">
        <v>7</v>
      </c>
      <c r="E21" s="127" t="s">
        <v>47</v>
      </c>
      <c r="F21" s="597"/>
      <c r="G21" s="13"/>
    </row>
    <row r="22" spans="1:24" ht="63" customHeight="1">
      <c r="A22" s="606">
        <v>6</v>
      </c>
      <c r="B22" s="127" t="s">
        <v>48</v>
      </c>
      <c r="C22" s="236" t="s">
        <v>7</v>
      </c>
      <c r="D22" s="236" t="s">
        <v>7</v>
      </c>
      <c r="E22" s="128" t="s">
        <v>49</v>
      </c>
      <c r="F22" s="597"/>
      <c r="G22" s="13"/>
    </row>
    <row r="23" spans="1:24" ht="63" customHeight="1">
      <c r="A23" s="606">
        <v>7</v>
      </c>
      <c r="B23" s="127" t="s">
        <v>50</v>
      </c>
      <c r="C23" s="236" t="s">
        <v>7</v>
      </c>
      <c r="D23" s="236" t="s">
        <v>7</v>
      </c>
      <c r="E23" s="127" t="s">
        <v>51</v>
      </c>
      <c r="F23" s="601"/>
      <c r="G23" s="13"/>
    </row>
    <row r="24" spans="1:24" ht="63" customHeight="1">
      <c r="A24" s="606">
        <v>8</v>
      </c>
      <c r="B24" s="127" t="s">
        <v>52</v>
      </c>
      <c r="C24" s="236" t="s">
        <v>7</v>
      </c>
      <c r="D24" s="236" t="s">
        <v>7</v>
      </c>
      <c r="E24" s="176" t="s">
        <v>53</v>
      </c>
      <c r="F24" s="598"/>
      <c r="Q24" s="303"/>
      <c r="R24" s="303"/>
      <c r="S24" s="303"/>
      <c r="T24" s="303"/>
      <c r="U24" s="303"/>
      <c r="V24" s="303"/>
      <c r="W24" s="303"/>
      <c r="X24" s="303"/>
    </row>
    <row r="25" spans="1:24" ht="63" customHeight="1">
      <c r="A25" s="606">
        <v>8</v>
      </c>
      <c r="B25" s="127" t="s">
        <v>54</v>
      </c>
      <c r="C25" s="236" t="s">
        <v>7</v>
      </c>
      <c r="D25" s="236" t="s">
        <v>7</v>
      </c>
      <c r="E25" s="176" t="s">
        <v>55</v>
      </c>
      <c r="F25" s="598"/>
      <c r="Q25" s="245"/>
      <c r="R25" s="245"/>
      <c r="S25" s="245"/>
      <c r="T25" s="245"/>
      <c r="U25" s="245"/>
      <c r="V25" s="245"/>
      <c r="W25" s="245"/>
      <c r="X25" s="245"/>
    </row>
    <row r="26" spans="1:24" ht="63" customHeight="1">
      <c r="A26" s="606">
        <v>7</v>
      </c>
      <c r="B26" s="564" t="s">
        <v>56</v>
      </c>
      <c r="C26" s="236" t="s">
        <v>7</v>
      </c>
      <c r="D26" s="236" t="s">
        <v>7</v>
      </c>
      <c r="E26" s="176" t="s">
        <v>57</v>
      </c>
      <c r="F26" s="598"/>
      <c r="G26" s="13"/>
      <c r="Q26" s="245"/>
      <c r="R26" s="245"/>
      <c r="S26" s="245"/>
      <c r="T26" s="245"/>
      <c r="U26" s="245"/>
      <c r="V26" s="245"/>
      <c r="W26" s="245"/>
      <c r="X26" s="245"/>
    </row>
    <row r="27" spans="1:24" ht="63" customHeight="1">
      <c r="A27" s="609">
        <v>8</v>
      </c>
      <c r="B27" s="564" t="s">
        <v>56</v>
      </c>
      <c r="C27" s="236" t="s">
        <v>7</v>
      </c>
      <c r="D27" s="236" t="s">
        <v>7</v>
      </c>
      <c r="E27" s="176" t="s">
        <v>58</v>
      </c>
      <c r="F27" s="598"/>
    </row>
    <row r="28" spans="1:24" ht="63" customHeight="1">
      <c r="A28" s="609">
        <v>9</v>
      </c>
      <c r="B28" s="127" t="s">
        <v>59</v>
      </c>
      <c r="C28" s="236" t="s">
        <v>7</v>
      </c>
      <c r="D28" s="236" t="s">
        <v>7</v>
      </c>
      <c r="E28" s="176" t="s">
        <v>60</v>
      </c>
      <c r="F28" s="598"/>
    </row>
    <row r="29" spans="1:24" ht="63" customHeight="1">
      <c r="A29" s="609">
        <v>9</v>
      </c>
      <c r="B29" s="127" t="s">
        <v>61</v>
      </c>
      <c r="C29" s="236" t="s">
        <v>7</v>
      </c>
      <c r="D29" s="236" t="s">
        <v>7</v>
      </c>
      <c r="E29" s="176" t="s">
        <v>62</v>
      </c>
      <c r="F29" s="598"/>
    </row>
    <row r="30" spans="1:24" ht="63" customHeight="1">
      <c r="A30" s="609"/>
      <c r="B30" s="564" t="s">
        <v>63</v>
      </c>
      <c r="C30" s="127"/>
      <c r="D30" s="127"/>
      <c r="E30" s="127"/>
      <c r="F30" s="598"/>
    </row>
    <row r="31" spans="1:24" ht="63" customHeight="1">
      <c r="A31" s="606">
        <v>1</v>
      </c>
      <c r="B31" s="127" t="s">
        <v>64</v>
      </c>
      <c r="C31" s="236" t="s">
        <v>7</v>
      </c>
      <c r="D31" s="236" t="s">
        <v>7</v>
      </c>
      <c r="E31" s="176" t="s">
        <v>65</v>
      </c>
      <c r="F31" s="597"/>
    </row>
    <row r="32" spans="1:24" ht="63" customHeight="1">
      <c r="A32" s="606">
        <v>1</v>
      </c>
      <c r="B32" s="127" t="s">
        <v>66</v>
      </c>
      <c r="C32" s="236" t="s">
        <v>7</v>
      </c>
      <c r="D32" s="236" t="s">
        <v>7</v>
      </c>
      <c r="E32" s="127" t="s">
        <v>67</v>
      </c>
      <c r="F32" s="598"/>
      <c r="G32" s="13"/>
    </row>
    <row r="33" spans="1:7" ht="63" customHeight="1">
      <c r="A33" s="606">
        <v>3</v>
      </c>
      <c r="B33" s="127" t="s">
        <v>68</v>
      </c>
      <c r="C33" s="236" t="s">
        <v>7</v>
      </c>
      <c r="D33" s="236" t="s">
        <v>7</v>
      </c>
      <c r="E33" s="127" t="s">
        <v>69</v>
      </c>
      <c r="F33" s="597"/>
      <c r="G33" s="13"/>
    </row>
    <row r="34" spans="1:7" ht="63" customHeight="1">
      <c r="A34" s="606">
        <v>1</v>
      </c>
      <c r="B34" s="127" t="s">
        <v>70</v>
      </c>
      <c r="C34" s="236" t="s">
        <v>7</v>
      </c>
      <c r="D34" s="236" t="s">
        <v>7</v>
      </c>
      <c r="E34" s="127" t="s">
        <v>71</v>
      </c>
      <c r="F34" s="597"/>
      <c r="G34" s="13"/>
    </row>
    <row r="35" spans="1:7" ht="63" customHeight="1">
      <c r="A35" s="606">
        <v>1</v>
      </c>
      <c r="B35" s="127" t="s">
        <v>72</v>
      </c>
      <c r="C35" s="236" t="s">
        <v>7</v>
      </c>
      <c r="D35" s="236" t="s">
        <v>7</v>
      </c>
      <c r="E35" s="127" t="s">
        <v>73</v>
      </c>
      <c r="F35" s="597"/>
    </row>
  </sheetData>
  <autoFilter ref="A1:E1" xr:uid="{55D7FCD7-7DB4-4139-B875-935933D36896}">
    <sortState xmlns:xlrd2="http://schemas.microsoft.com/office/spreadsheetml/2017/richdata2" ref="A2:E35">
      <sortCondition ref="B1"/>
    </sortState>
  </autoFilter>
  <hyperlinks>
    <hyperlink ref="D4" location="'Agenda - M'!A1" display="Enlace" xr:uid="{E0889440-3CBC-4F21-ABD9-0985DE5CDBA1}"/>
    <hyperlink ref="D5" location="'Causa Reporte - M'!A1" display="Enlace" xr:uid="{ECB11CF4-6A11-4DF3-9D18-AEA31D614C7E}"/>
    <hyperlink ref="D7" location="'Comentario - M'!A1" display="Enlace" xr:uid="{A44BB9D5-8481-4DF1-91A2-F8FE4F77FA1A}"/>
    <hyperlink ref="D12" location="'Grupo - M'!A1" display="Enlace" xr:uid="{F21CEA0E-F440-48C3-922C-BD422AE191C6}"/>
    <hyperlink ref="D14" location="'Historial Lectura - M'!A1" display="Enlace" xr:uid="{D20CD203-6D11-4B2B-8CE9-694C391C83CA}"/>
    <hyperlink ref="D21" location="'persona - m'!A1" display="Enlace" xr:uid="{0B4D860A-A79D-4153-9B7B-7F323D8B8857}"/>
    <hyperlink ref="D19" location="'Participante - M'!A1" display="Enlace" xr:uid="{421CBF6A-FD47-487E-9FB1-8DC037FE0736}"/>
    <hyperlink ref="D22" location="'Publicación - M'!A1" display="Enlace" xr:uid="{AF0A12D9-A3E3-4A42-9D1A-E6AE93481C24}"/>
    <hyperlink ref="D23" location="'Reacción - M'!A1" display="Enlace" xr:uid="{0BE39525-59D2-4AA9-BFCE-E91EFB0E50AB}"/>
    <hyperlink ref="D32" location="'Tipo Evento - M'!A1" display="Enlace" xr:uid="{AB70FB09-9890-43F8-A2FF-A6087DF35BF4}"/>
    <hyperlink ref="D35" location="'Tipo Reacción - M'!A1" display="Enlace" xr:uid="{A9ED2B01-7C5E-4D18-B5F3-5C483945BCAC}"/>
    <hyperlink ref="C4" location="'Agenda - E'!A1" display="Enlace" xr:uid="{D968F87B-2DAA-4BB6-BBAD-8AD527046EDF}"/>
    <hyperlink ref="C5" location="'Causa Reporte - E'!A1" display="Enlace" xr:uid="{6231F3CB-5040-4E43-8871-D609757947F7}"/>
    <hyperlink ref="C7" location="'Comentario - E'!A1" display="Enlace" xr:uid="{1D987026-BF08-4F16-BAA2-9947582512E8}"/>
    <hyperlink ref="C12" location="'Grupo - E'!A1" display="Enlace" xr:uid="{616F3391-F499-4865-A932-03A3AAD6AB71}"/>
    <hyperlink ref="C14" location="'Historial Lectura - E'!A1" display="Enlace" xr:uid="{6FE08F28-C878-483F-93FB-C9615DF365DD}"/>
    <hyperlink ref="C21" location="'persona - e'!A1" display="Enlace" xr:uid="{DF47C57E-86EB-425C-938D-91B0665405A8}"/>
    <hyperlink ref="C19" location="'Participante - E'!A1" display="Enlace" xr:uid="{31BCF8AB-E6D4-4813-8989-DDE555266E76}"/>
    <hyperlink ref="C22" location="'Publicación - E'!A1" display="Enlace" xr:uid="{2C742144-E023-4F7B-83B1-4D81B87FDFF3}"/>
    <hyperlink ref="C23" location="'Reacción - E'!A1" display="Enlace" xr:uid="{0B2F0671-D91F-4330-B732-D42BD56DEFF3}"/>
    <hyperlink ref="C32" location="'Tipo Evento - E'!A1" display="Enlace" xr:uid="{2FDEBCEF-E877-4145-ADAC-6A189B94AB6A}"/>
    <hyperlink ref="C35" location="'Tipo Reacción - E'!A1" display="Enlace" xr:uid="{9B2EC38C-6BF4-45BD-8345-14A796E64DAC}"/>
    <hyperlink ref="C34" location="'Tipo Organización - E'!A1" display="Enlace" xr:uid="{D5AAEEDE-BD12-4431-92C5-021AB88F178A}"/>
    <hyperlink ref="D34" location="'Tipo Organización - M'!A1" display="Enlace" xr:uid="{116173E5-0707-4E7A-BE04-584279183B04}"/>
    <hyperlink ref="C20" location="'participante grupo - E'!A1" display="Enlace" xr:uid="{4DD5B95F-F792-4366-A850-2616882D80FF}"/>
    <hyperlink ref="D20" location="'participante grupo - m'!A1" display="Enlace" xr:uid="{7A58CC99-D147-4F10-9D16-65107F5DF210}"/>
    <hyperlink ref="C24:C26" location="'Reacción - E'!A1" display="Enlace" xr:uid="{B5B17FCA-B0AC-4A1F-8542-401FF4E72839}"/>
    <hyperlink ref="D24:D26" location="'Reacción - M'!A1" display="Enlace" xr:uid="{19E42570-D957-42F4-8C07-1355A25E7CC5}"/>
    <hyperlink ref="C24" location="'Reporte Comentario - E'!A1" display="Enlace" xr:uid="{E1783A34-753C-4F0E-90AB-586139A4B908}"/>
    <hyperlink ref="C25" location="'Reporte Mensaje - E'!A1" display="Enlace" xr:uid="{C5CEF204-34C6-4959-8C2E-688BF510C28F}"/>
    <hyperlink ref="C26" location="'Reporte Publicación - E'!A1" display="Enlace" xr:uid="{C7772693-4FF6-42BF-8261-1E243F63C63E}"/>
    <hyperlink ref="D24" location="'Reporte Comentario - M'!A1" display="Enlace" xr:uid="{388AA9D0-AA30-42B3-86EA-3AFB55D5A5B2}"/>
    <hyperlink ref="D25" location="'Reporte Mensaje - M'!A1" display="Enlace" xr:uid="{A6F47335-18FE-49B5-95A2-4A5114D3D770}"/>
    <hyperlink ref="D26" location="'Reporte Publicación - M'!A1" display="Enlace" xr:uid="{98476F4B-86CC-4D0F-84A0-9339DCE6CF1E}"/>
    <hyperlink ref="C6" location="'Chat - E'!A1" display="Enlace" xr:uid="{9C16E34A-2A37-47F0-96F9-DE864961295C}"/>
    <hyperlink ref="D6" location="'Chat - M'!A1" display="Enlace" xr:uid="{FB6C6331-F2B4-466F-8151-96B725253543}"/>
    <hyperlink ref="D2" location="'Administrador Estructura - M'!A1" display="Enlace" xr:uid="{C98C3420-0EDE-41DD-8A96-A88248D84D89}"/>
    <hyperlink ref="D3" location="'Administrador Organización - M'!A1" display="Enlace" xr:uid="{8D38D5EB-8301-43AD-8F58-D25C1244B299}"/>
    <hyperlink ref="C2" location="'Administrador Estructura - E'!A1" display="Enlace" xr:uid="{103EA4E2-9B26-4CB8-A6DC-ED73C8C4E828}"/>
    <hyperlink ref="C3" location="'Administrador Organización - E'!A1" display="Enlace" xr:uid="{E197ACFA-5820-4C15-B98F-FFF3CDCBBE2F}"/>
    <hyperlink ref="D9" location="'Estructura - M'!A1" display="Enlace" xr:uid="{79C9E231-5D71-4AB3-8F46-A336B4A010AD}"/>
    <hyperlink ref="C9" location="'Estructura - E'!A1" display="Enlace" xr:uid="{304E7747-84E6-43AC-9578-0AB926EAD4D3}"/>
    <hyperlink ref="D16" location="'Organización - M'!A1" display="Enlace" xr:uid="{78E5BB9A-FAE3-4A09-BB42-648A893F8C4D}"/>
    <hyperlink ref="C16" location="'Organización - E'!A1" display="Enlace" xr:uid="{FA3265C2-CADD-4BA8-AA26-E284DF938DFC}"/>
    <hyperlink ref="D8" location="'Estados - M'!A1" display="Enlace" xr:uid="{CDE4CBC5-F4F2-4080-A1E1-619B42020048}"/>
    <hyperlink ref="D31" location="'Tipo Estado - M'!A1" display="Enlace" xr:uid="{E6D7E71A-AE33-470C-BAE0-B06DFE177AD8}"/>
    <hyperlink ref="C31" location="'Tipo Estado - E'!A1" display="Enlace" xr:uid="{66826BA0-602F-4501-93F9-DED9279D3F98}"/>
    <hyperlink ref="C8" location="'Estados - E'!A1" display="Enlace" xr:uid="{1BD3F904-2865-4A21-9929-BA3A871829D5}"/>
    <hyperlink ref="C10" location="'Estructura Admin Estruc - E'!A1" display="Enlace" xr:uid="{22287070-8CD7-435F-A6E3-346362AF606E}"/>
    <hyperlink ref="D10" location="'Estructura Admin Estruc - M'!A1" display="Enlace" xr:uid="{E6F80D72-5EAB-4498-84AB-5D484957015C}"/>
    <hyperlink ref="C17" location="'Organización Admin Org - E'!A1" display="Enlace" xr:uid="{09034980-186B-425C-84B9-F329329CD419}"/>
    <hyperlink ref="D17" location="'Organización Admin Org - M'!A1" display="Enlace" xr:uid="{78A2E77B-14A6-4D65-BCE1-1317FA95FB3A}"/>
    <hyperlink ref="D18" location="'Pais - m'!A1" display="Enlace" xr:uid="{B8C4043C-45FA-49B1-A985-9B11FE8FE733}"/>
    <hyperlink ref="C18" location="'Pais - e'!A1" display="Enlace" xr:uid="{CB9E51C6-E28E-47FF-BAA0-F7BD4B67C958}"/>
    <hyperlink ref="D33" location="'tipo Identificacion - m'!A1" display="Enlace" xr:uid="{FAFB0BD5-5F5B-4417-9BED-33AC7B268F9B}"/>
    <hyperlink ref="C33" location="'tipo identificacion - e'!A1" display="Enlace" xr:uid="{6FE8F33C-41D5-4D4B-8243-4B6E3C0584FC}"/>
    <hyperlink ref="C32:C34" location="'Reacción - E'!A1" display="Enlace" xr:uid="{B7205099-FC57-4399-AD7E-AFF2B9558E84}"/>
    <hyperlink ref="C29" location="'respuestaReporteMensaje - E'!A1" display="Enlace" xr:uid="{522095C8-ABBF-438E-BE21-C1ACA32C380B}"/>
    <hyperlink ref="C27" location="'Reporte Publicación - E'!A1" display="Enlace" xr:uid="{E6CB9246-4032-4CEE-A4CB-40C4AB4859EA}"/>
    <hyperlink ref="D29" location="'respuestareportemensaje - M'!A1" display="Enlace" xr:uid="{1831088A-EF38-4E68-9A41-590A829DA4A7}"/>
    <hyperlink ref="D27" location="'Reporte publicación - M'!A1" display="Enlace" xr:uid="{B2DA4D36-347F-49FE-B6A6-39BA34D48970}"/>
    <hyperlink ref="D32:D34" location="'Reacción - M'!A1" display="Enlace" xr:uid="{404F0FEC-D79E-4421-B5A8-1DF7495D1B02}"/>
    <hyperlink ref="C28" location="'Reacción - E'!A1" display="Enlace" xr:uid="{2C1F53D2-DD40-456D-8BCB-BBE060914255}"/>
    <hyperlink ref="C28" location="'respuestaReporteComentario - E'!A1" display="Enlace" xr:uid="{EA97A0B1-2130-4C75-BB21-29D3AEA159B6}"/>
    <hyperlink ref="D28" location="'respuestareportecomentario - m'!A1" display="Enlace" xr:uid="{A95A7C70-8444-4B58-8B26-C8D500587A54}"/>
    <hyperlink ref="D28" location="'Reacción - M'!A1" display="Enlace" xr:uid="{5C9ED058-4B21-4352-B4EB-E7EEE3F188D4}"/>
    <hyperlink ref="D13" location="'Historial Chat Grupo - M'!A1" display="Enlace" xr:uid="{930B9F26-0E83-44E5-BAEE-8BAE18E5AE44}"/>
    <hyperlink ref="C13" location="'Historial Chat Grupo - E'!A1" display="Enlace" xr:uid="{91BF9AAC-3DC1-4038-8DC8-984482887E8A}"/>
    <hyperlink ref="D15" location="'Mensaje - M'!A1" display="Enlace" xr:uid="{1CBE927C-7FCA-4C46-9311-36BAE82ED954}"/>
    <hyperlink ref="C15" location="'Mensaje - E'!A1" display="Enlace" xr:uid="{8612FB5A-B2CD-420A-97DC-4909F02DE8EB}"/>
    <hyperlink ref="D11" location="'Evento - M'!A1" display="Enlace" xr:uid="{5E0F2CC8-33B8-4EA3-B6A2-B160204E9044}"/>
    <hyperlink ref="C11" location="'Evento - E'!A1" display="Enlace" xr:uid="{A68DE6CD-8AAA-4F62-BBFF-3AF548FAC75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2E6A0-1AE1-4D96-B4D6-CEA822E6D8FF}">
  <sheetPr>
    <tabColor rgb="FFD9E1F2"/>
  </sheetPr>
  <dimension ref="A1:T23"/>
  <sheetViews>
    <sheetView workbookViewId="0">
      <selection activeCell="R18" sqref="R18"/>
    </sheetView>
  </sheetViews>
  <sheetFormatPr defaultRowHeight="15"/>
  <cols>
    <col min="1" max="1" width="26.28515625" bestFit="1" customWidth="1"/>
    <col min="2" max="2" width="25.7109375" customWidth="1"/>
    <col min="3" max="3" width="16.140625" customWidth="1"/>
    <col min="4" max="4" width="14.5703125" bestFit="1" customWidth="1"/>
    <col min="5" max="5" width="8.140625" bestFit="1" customWidth="1"/>
    <col min="6" max="6" width="11" bestFit="1" customWidth="1"/>
    <col min="7" max="7" width="20.28515625" customWidth="1"/>
    <col min="8" max="8" width="41.28515625" customWidth="1"/>
    <col min="9" max="9" width="29.140625" customWidth="1"/>
    <col min="10" max="10" width="49.5703125" customWidth="1"/>
    <col min="11" max="11" width="14.42578125" bestFit="1" customWidth="1"/>
    <col min="12" max="12" width="10.42578125" bestFit="1" customWidth="1"/>
    <col min="13" max="13" width="11.5703125" bestFit="1" customWidth="1"/>
    <col min="14" max="14" width="9.28515625" bestFit="1" customWidth="1"/>
    <col min="15" max="15" width="18.42578125" bestFit="1" customWidth="1"/>
    <col min="16" max="16" width="49.5703125" customWidth="1"/>
    <col min="17" max="17" width="46.140625" customWidth="1"/>
    <col min="18" max="19" width="48" bestFit="1" customWidth="1"/>
    <col min="20" max="21" width="36.5703125" bestFit="1" customWidth="1"/>
  </cols>
  <sheetData>
    <row r="1" spans="1:20">
      <c r="A1" s="8" t="s">
        <v>74</v>
      </c>
    </row>
    <row r="2" spans="1:20">
      <c r="A2" s="23" t="s">
        <v>81</v>
      </c>
      <c r="B2" s="964" t="str">
        <f>'Objetos de Dominio'!$B$16</f>
        <v>Organización</v>
      </c>
      <c r="C2" s="965"/>
      <c r="D2" s="965"/>
      <c r="E2" s="965"/>
      <c r="F2" s="965"/>
      <c r="G2" s="965"/>
      <c r="H2" s="965"/>
      <c r="I2" s="965"/>
      <c r="J2" s="965"/>
      <c r="K2" s="965"/>
      <c r="L2" s="965"/>
      <c r="M2" s="965"/>
      <c r="N2" s="965"/>
      <c r="O2" s="965"/>
      <c r="P2" s="965"/>
    </row>
    <row r="3" spans="1:20" ht="15" customHeight="1">
      <c r="A3" s="23" t="s">
        <v>82</v>
      </c>
      <c r="B3" s="788" t="str">
        <f>'Objetos de Dominio'!$E$16</f>
        <v>Entidad padre de todas las diferentes estructuras y posteriormente grupos</v>
      </c>
      <c r="C3" s="789"/>
      <c r="D3" s="789"/>
      <c r="E3" s="789"/>
      <c r="F3" s="789"/>
      <c r="G3" s="789"/>
      <c r="H3" s="789"/>
      <c r="I3" s="789"/>
      <c r="J3" s="789"/>
      <c r="K3" s="789"/>
      <c r="L3" s="789"/>
      <c r="M3" s="789"/>
      <c r="N3" s="789"/>
      <c r="O3" s="789"/>
      <c r="P3" s="789"/>
    </row>
    <row r="4" spans="1:20">
      <c r="A4" s="1" t="s">
        <v>83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20">
      <c r="A5" s="293" t="s">
        <v>84</v>
      </c>
      <c r="B5" s="294" t="s">
        <v>85</v>
      </c>
      <c r="C5" s="294" t="s">
        <v>86</v>
      </c>
      <c r="D5" s="294" t="s">
        <v>87</v>
      </c>
      <c r="E5" s="294" t="s">
        <v>88</v>
      </c>
      <c r="F5" s="294" t="s">
        <v>89</v>
      </c>
      <c r="G5" s="294" t="s">
        <v>90</v>
      </c>
      <c r="H5" s="294" t="s">
        <v>91</v>
      </c>
      <c r="I5" s="294" t="s">
        <v>92</v>
      </c>
      <c r="J5" s="294" t="s">
        <v>93</v>
      </c>
      <c r="K5" s="294" t="s">
        <v>94</v>
      </c>
      <c r="L5" s="294" t="s">
        <v>95</v>
      </c>
      <c r="M5" s="294" t="s">
        <v>96</v>
      </c>
      <c r="N5" s="294" t="s">
        <v>97</v>
      </c>
      <c r="O5" s="294" t="s">
        <v>98</v>
      </c>
      <c r="P5" s="161" t="s">
        <v>4</v>
      </c>
      <c r="Q5" s="382" t="str">
        <f>A16</f>
        <v>Asignar Estructura</v>
      </c>
      <c r="R5" s="296" t="str">
        <f>A19</f>
        <v xml:space="preserve">Consultar </v>
      </c>
      <c r="S5" s="297" t="str">
        <f>A20</f>
        <v xml:space="preserve">Eliminar 
</v>
      </c>
      <c r="T5" s="297" t="str">
        <f>A23</f>
        <v>ObtenerEstadoReal</v>
      </c>
    </row>
    <row r="6" spans="1:20" ht="27">
      <c r="A6" s="132" t="s">
        <v>76</v>
      </c>
      <c r="B6" s="76" t="s">
        <v>211</v>
      </c>
      <c r="C6" s="76">
        <v>36</v>
      </c>
      <c r="D6" s="76">
        <v>36</v>
      </c>
      <c r="E6" s="76"/>
      <c r="F6" s="76"/>
      <c r="G6" s="76"/>
      <c r="H6" s="76" t="s">
        <v>100</v>
      </c>
      <c r="I6" s="76"/>
      <c r="J6" s="76" t="s">
        <v>168</v>
      </c>
      <c r="K6" s="76" t="s">
        <v>102</v>
      </c>
      <c r="L6" s="76" t="s">
        <v>103</v>
      </c>
      <c r="M6" s="76" t="s">
        <v>102</v>
      </c>
      <c r="N6" s="76" t="s">
        <v>103</v>
      </c>
      <c r="O6" s="76" t="s">
        <v>102</v>
      </c>
      <c r="P6" s="375" t="s">
        <v>520</v>
      </c>
      <c r="Q6" s="352" t="s">
        <v>105</v>
      </c>
      <c r="R6" s="352" t="s">
        <v>106</v>
      </c>
      <c r="S6" s="369" t="s">
        <v>105</v>
      </c>
      <c r="T6" s="370" t="s">
        <v>107</v>
      </c>
    </row>
    <row r="7" spans="1:20" ht="27">
      <c r="A7" s="132" t="s">
        <v>22</v>
      </c>
      <c r="B7" s="259" t="s">
        <v>22</v>
      </c>
      <c r="C7" s="76"/>
      <c r="D7" s="76"/>
      <c r="E7" s="76"/>
      <c r="F7" s="76"/>
      <c r="G7" s="76"/>
      <c r="H7" s="76"/>
      <c r="I7" s="76"/>
      <c r="J7" s="74"/>
      <c r="K7" s="76" t="s">
        <v>103</v>
      </c>
      <c r="L7" s="76" t="s">
        <v>103</v>
      </c>
      <c r="M7" s="76" t="s">
        <v>102</v>
      </c>
      <c r="N7" s="76" t="s">
        <v>103</v>
      </c>
      <c r="O7" s="76" t="s">
        <v>103</v>
      </c>
      <c r="P7" s="375" t="s">
        <v>521</v>
      </c>
      <c r="Q7" s="352" t="s">
        <v>105</v>
      </c>
      <c r="R7" s="352" t="s">
        <v>522</v>
      </c>
      <c r="S7" s="370" t="s">
        <v>107</v>
      </c>
      <c r="T7" s="370" t="s">
        <v>107</v>
      </c>
    </row>
    <row r="8" spans="1:20">
      <c r="A8" s="295" t="s">
        <v>6</v>
      </c>
      <c r="B8" s="260" t="s">
        <v>523</v>
      </c>
      <c r="C8" s="121"/>
      <c r="D8" s="121"/>
      <c r="E8" s="121"/>
      <c r="F8" s="121"/>
      <c r="G8" s="121"/>
      <c r="H8" s="121"/>
      <c r="I8" s="121"/>
      <c r="J8" s="122"/>
      <c r="K8" s="121" t="s">
        <v>103</v>
      </c>
      <c r="L8" s="121" t="s">
        <v>103</v>
      </c>
      <c r="M8" s="121" t="s">
        <v>102</v>
      </c>
      <c r="N8" s="121" t="s">
        <v>103</v>
      </c>
      <c r="O8" s="121" t="s">
        <v>103</v>
      </c>
      <c r="P8" s="376" t="s">
        <v>524</v>
      </c>
      <c r="Q8" s="352" t="s">
        <v>105</v>
      </c>
      <c r="R8" s="352" t="s">
        <v>220</v>
      </c>
      <c r="S8" s="370" t="s">
        <v>107</v>
      </c>
      <c r="T8" s="370" t="s">
        <v>107</v>
      </c>
    </row>
    <row r="9" spans="1:20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20">
      <c r="A10" s="790" t="s">
        <v>114</v>
      </c>
      <c r="B10" s="791"/>
      <c r="C10" s="791"/>
      <c r="D10" s="79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20">
      <c r="A11" s="477" t="s">
        <v>115</v>
      </c>
      <c r="B11" s="476" t="s">
        <v>4</v>
      </c>
      <c r="C11" s="736" t="s">
        <v>116</v>
      </c>
      <c r="D11" s="73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20" ht="140.25" customHeight="1">
      <c r="A12" s="431" t="s">
        <v>22</v>
      </c>
      <c r="B12" s="432" t="s">
        <v>525</v>
      </c>
      <c r="C12" s="478" t="s">
        <v>22</v>
      </c>
      <c r="D12" s="479" t="s">
        <v>526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4" spans="1:20" ht="15" customHeight="1">
      <c r="A14" s="701" t="s">
        <v>119</v>
      </c>
      <c r="B14" s="702"/>
      <c r="C14" s="702" t="s">
        <v>4</v>
      </c>
      <c r="D14" s="702"/>
      <c r="E14" s="702"/>
      <c r="F14" s="702"/>
      <c r="G14" s="702" t="s">
        <v>120</v>
      </c>
      <c r="H14" s="702"/>
      <c r="I14" s="702"/>
      <c r="J14" s="702" t="s">
        <v>121</v>
      </c>
      <c r="K14" s="702"/>
      <c r="L14" s="702"/>
      <c r="M14" s="702"/>
      <c r="N14" s="702"/>
      <c r="O14" s="702" t="s">
        <v>122</v>
      </c>
      <c r="P14" s="702"/>
      <c r="Q14" s="702" t="s">
        <v>123</v>
      </c>
      <c r="R14" s="713"/>
    </row>
    <row r="15" spans="1:20" ht="15" customHeight="1">
      <c r="A15" s="703"/>
      <c r="B15" s="704"/>
      <c r="C15" s="704"/>
      <c r="D15" s="704"/>
      <c r="E15" s="704"/>
      <c r="F15" s="704"/>
      <c r="G15" s="266" t="s">
        <v>124</v>
      </c>
      <c r="H15" s="266" t="s">
        <v>125</v>
      </c>
      <c r="I15" s="266" t="s">
        <v>4</v>
      </c>
      <c r="J15" s="266" t="s">
        <v>85</v>
      </c>
      <c r="K15" s="704" t="s">
        <v>4</v>
      </c>
      <c r="L15" s="704"/>
      <c r="M15" s="704"/>
      <c r="N15" s="704"/>
      <c r="O15" s="266" t="s">
        <v>126</v>
      </c>
      <c r="P15" s="266" t="s">
        <v>4</v>
      </c>
      <c r="Q15" s="266" t="s">
        <v>127</v>
      </c>
      <c r="R15" s="280" t="s">
        <v>128</v>
      </c>
    </row>
    <row r="16" spans="1:20" ht="45.75" customHeight="1">
      <c r="A16" s="741" t="s">
        <v>527</v>
      </c>
      <c r="B16" s="727"/>
      <c r="C16" s="727" t="s">
        <v>528</v>
      </c>
      <c r="D16" s="727"/>
      <c r="E16" s="727"/>
      <c r="F16" s="727"/>
      <c r="G16" s="727" t="s">
        <v>529</v>
      </c>
      <c r="H16" s="715" t="str">
        <f>'Objetos de Dominio'!$B$16</f>
        <v>Organización</v>
      </c>
      <c r="I16" s="728" t="s">
        <v>530</v>
      </c>
      <c r="J16" s="727"/>
      <c r="K16" s="727"/>
      <c r="L16" s="727"/>
      <c r="M16" s="727"/>
      <c r="N16" s="727"/>
      <c r="O16" s="350">
        <v>1</v>
      </c>
      <c r="P16" s="352" t="s">
        <v>531</v>
      </c>
      <c r="Q16" s="352" t="s">
        <v>532</v>
      </c>
      <c r="R16" s="353" t="s">
        <v>232</v>
      </c>
    </row>
    <row r="17" spans="1:20" ht="45.75">
      <c r="A17" s="741"/>
      <c r="B17" s="727"/>
      <c r="C17" s="727"/>
      <c r="D17" s="727"/>
      <c r="E17" s="727"/>
      <c r="F17" s="727"/>
      <c r="G17" s="727"/>
      <c r="H17" s="715"/>
      <c r="I17" s="728"/>
      <c r="J17" s="727"/>
      <c r="K17" s="727"/>
      <c r="L17" s="727"/>
      <c r="M17" s="727"/>
      <c r="N17" s="727"/>
      <c r="O17" s="350">
        <v>2</v>
      </c>
      <c r="P17" s="352" t="s">
        <v>533</v>
      </c>
      <c r="Q17" s="352" t="s">
        <v>534</v>
      </c>
      <c r="R17" s="353" t="s">
        <v>235</v>
      </c>
    </row>
    <row r="18" spans="1:20" ht="60" customHeight="1">
      <c r="A18" s="741"/>
      <c r="B18" s="727"/>
      <c r="C18" s="727"/>
      <c r="D18" s="727"/>
      <c r="E18" s="727"/>
      <c r="F18" s="727"/>
      <c r="G18" s="727"/>
      <c r="H18" s="715"/>
      <c r="I18" s="728"/>
      <c r="J18" s="727"/>
      <c r="K18" s="727"/>
      <c r="L18" s="727"/>
      <c r="M18" s="727"/>
      <c r="N18" s="727"/>
      <c r="O18" s="350">
        <v>3</v>
      </c>
      <c r="P18" s="352" t="s">
        <v>535</v>
      </c>
      <c r="Q18" s="352" t="s">
        <v>140</v>
      </c>
      <c r="R18" s="353" t="s">
        <v>235</v>
      </c>
    </row>
    <row r="19" spans="1:20" ht="76.5" customHeight="1">
      <c r="A19" s="693" t="s">
        <v>503</v>
      </c>
      <c r="B19" s="694"/>
      <c r="C19" s="727" t="s">
        <v>536</v>
      </c>
      <c r="D19" s="727"/>
      <c r="E19" s="727"/>
      <c r="F19" s="727"/>
      <c r="G19" s="350" t="s">
        <v>537</v>
      </c>
      <c r="H19" s="278" t="str">
        <f>'Objetos de Dominio'!$B$16</f>
        <v>Organización</v>
      </c>
      <c r="I19" s="351" t="s">
        <v>538</v>
      </c>
      <c r="J19" s="278" t="s">
        <v>539</v>
      </c>
      <c r="K19" s="726" t="s">
        <v>540</v>
      </c>
      <c r="L19" s="726"/>
      <c r="M19" s="726"/>
      <c r="N19" s="726"/>
      <c r="O19" s="352" t="s">
        <v>144</v>
      </c>
      <c r="P19" s="352" t="s">
        <v>144</v>
      </c>
      <c r="Q19" s="352" t="s">
        <v>144</v>
      </c>
      <c r="R19" s="353" t="s">
        <v>144</v>
      </c>
    </row>
    <row r="20" spans="1:20" ht="57.75" customHeight="1">
      <c r="A20" s="693" t="s">
        <v>541</v>
      </c>
      <c r="B20" s="694"/>
      <c r="C20" s="694" t="s">
        <v>542</v>
      </c>
      <c r="D20" s="694"/>
      <c r="E20" s="694"/>
      <c r="F20" s="694"/>
      <c r="G20" s="742" t="s">
        <v>543</v>
      </c>
      <c r="H20" s="694" t="s">
        <v>99</v>
      </c>
      <c r="I20" s="712" t="s">
        <v>544</v>
      </c>
      <c r="J20" s="694"/>
      <c r="K20" s="694"/>
      <c r="L20" s="694"/>
      <c r="M20" s="694"/>
      <c r="N20" s="694"/>
      <c r="O20" s="265">
        <v>12</v>
      </c>
      <c r="P20" s="279" t="s">
        <v>545</v>
      </c>
      <c r="Q20" s="279" t="s">
        <v>140</v>
      </c>
      <c r="R20" s="353" t="s">
        <v>138</v>
      </c>
    </row>
    <row r="21" spans="1:20" ht="45.75">
      <c r="A21" s="693"/>
      <c r="B21" s="694"/>
      <c r="C21" s="694"/>
      <c r="D21" s="694"/>
      <c r="E21" s="694"/>
      <c r="F21" s="694"/>
      <c r="G21" s="694"/>
      <c r="H21" s="694"/>
      <c r="I21" s="712"/>
      <c r="J21" s="694"/>
      <c r="K21" s="694"/>
      <c r="L21" s="694"/>
      <c r="M21" s="694"/>
      <c r="N21" s="694"/>
      <c r="O21" s="265">
        <v>13</v>
      </c>
      <c r="P21" s="279" t="s">
        <v>546</v>
      </c>
      <c r="Q21" s="279" t="s">
        <v>547</v>
      </c>
      <c r="R21" s="353" t="s">
        <v>138</v>
      </c>
    </row>
    <row r="22" spans="1:20" ht="60.75">
      <c r="A22" s="693"/>
      <c r="B22" s="694"/>
      <c r="C22" s="694"/>
      <c r="D22" s="694"/>
      <c r="E22" s="694"/>
      <c r="F22" s="694"/>
      <c r="G22" s="694"/>
      <c r="H22" s="694"/>
      <c r="I22" s="712"/>
      <c r="J22" s="694"/>
      <c r="K22" s="694"/>
      <c r="L22" s="694"/>
      <c r="M22" s="694"/>
      <c r="N22" s="694"/>
      <c r="O22" s="265">
        <v>14</v>
      </c>
      <c r="P22" s="279" t="s">
        <v>548</v>
      </c>
      <c r="Q22" s="279" t="s">
        <v>549</v>
      </c>
      <c r="R22" s="353" t="s">
        <v>138</v>
      </c>
    </row>
    <row r="23" spans="1:20" ht="63.75" customHeight="1">
      <c r="A23" s="707" t="s">
        <v>198</v>
      </c>
      <c r="B23" s="708"/>
      <c r="C23" s="709" t="s">
        <v>550</v>
      </c>
      <c r="D23" s="709"/>
      <c r="E23" s="709"/>
      <c r="F23" s="709"/>
      <c r="G23" s="531"/>
      <c r="H23" s="362"/>
      <c r="I23" s="408"/>
      <c r="J23" s="362" t="s">
        <v>20</v>
      </c>
      <c r="K23" s="710" t="s">
        <v>551</v>
      </c>
      <c r="L23" s="710"/>
      <c r="M23" s="710"/>
      <c r="N23" s="710"/>
      <c r="O23" s="306" t="s">
        <v>144</v>
      </c>
      <c r="P23" s="306" t="s">
        <v>144</v>
      </c>
      <c r="Q23" s="306" t="s">
        <v>144</v>
      </c>
      <c r="R23" s="284" t="s">
        <v>144</v>
      </c>
      <c r="S23" s="12"/>
      <c r="T23" s="12"/>
    </row>
  </sheetData>
  <mergeCells count="31">
    <mergeCell ref="K20:N22"/>
    <mergeCell ref="C20:F22"/>
    <mergeCell ref="G20:G22"/>
    <mergeCell ref="H20:H22"/>
    <mergeCell ref="I20:I22"/>
    <mergeCell ref="J20:J22"/>
    <mergeCell ref="Q14:R14"/>
    <mergeCell ref="K15:N15"/>
    <mergeCell ref="A16:B18"/>
    <mergeCell ref="C16:F18"/>
    <mergeCell ref="G16:G18"/>
    <mergeCell ref="H16:H18"/>
    <mergeCell ref="I16:I18"/>
    <mergeCell ref="J16:J18"/>
    <mergeCell ref="K16:N18"/>
    <mergeCell ref="A23:B23"/>
    <mergeCell ref="C23:F23"/>
    <mergeCell ref="K23:N23"/>
    <mergeCell ref="B2:P2"/>
    <mergeCell ref="B3:P3"/>
    <mergeCell ref="A14:B15"/>
    <mergeCell ref="C14:F15"/>
    <mergeCell ref="G14:I14"/>
    <mergeCell ref="J14:N14"/>
    <mergeCell ref="O14:P14"/>
    <mergeCell ref="C11:D11"/>
    <mergeCell ref="A10:D10"/>
    <mergeCell ref="A19:B19"/>
    <mergeCell ref="C19:F19"/>
    <mergeCell ref="K19:N19"/>
    <mergeCell ref="A20:B22"/>
  </mergeCells>
  <hyperlinks>
    <hyperlink ref="A1" location="'Objetos de Dominio'!A1" display="&lt;- Volver al inicio" xr:uid="{C11A3EA0-D0A7-473C-816B-EB118036A650}"/>
    <hyperlink ref="A4" location="'Estructura Admin Estruc - M'!B1" display="Datos simulados" xr:uid="{F0722265-8380-4D06-AEDB-C99E239B0A0F}"/>
    <hyperlink ref="C12" location="'Estructura - e'!A1" display="Estructura" xr:uid="{02EF3481-8CD1-4177-B4EC-8A1E3F8C903C}"/>
    <hyperlink ref="B7" location="'Estructura - m'!A1" display="Estructura" xr:uid="{1E13D8AC-8EA2-4B41-AC6B-93245954DA43}"/>
    <hyperlink ref="B8" location="'ADMINISTRADOR ESTRUCTURA - M'!A1" display="Administrador de estructura" xr:uid="{8CC4AA9B-4405-41A1-874A-6020B9AD27DC}"/>
    <hyperlink ref="H16" location="'Escritor - E'!A1" display="='Objetos de Dominio'!$B$2" xr:uid="{8070D759-508F-4174-A1F5-F9C139C9FBA9}"/>
    <hyperlink ref="H16:H18" location="'Objetos de Dominio'!B17" display="='Objetos de Dominio'!$B$11" xr:uid="{C52A114F-4C79-490F-B4A7-1EF649455DCE}"/>
    <hyperlink ref="J19" location="'Objetos de Dominio'!B17" display="Estructura Administrador Estructura[]_x000a__x000a_" xr:uid="{8E87CF63-15EB-49DD-9A35-91DFD6ECD1D5}"/>
    <hyperlink ref="H19" location="'Objetos de Dominio'!B17" display="='Objetos de Dominio'!$B$11" xr:uid="{8C5588E9-2850-4E75-8262-818103299956}"/>
    <hyperlink ref="H19:H21" location="'Escritor - E'!A1" display="='Objetos de Dominio'!$B$2" xr:uid="{91755BC8-A9F9-4A79-A4D6-76403CD40823}"/>
    <hyperlink ref="Q5" location="'Estructura Admin Estruc - E'!A16" display="=A16" xr:uid="{49DBC4ED-2056-42DF-905D-1D7DD078AF3C}"/>
    <hyperlink ref="S5" location="'Estructura Admin Estruc - E'!A20" display="=A20" xr:uid="{E4996060-FFFA-4D5D-A8CE-17D020D0512D}"/>
    <hyperlink ref="R5" location="'Estructura Admin Estruc - E'!A19" display="=A19" xr:uid="{0613C20A-0994-4419-A4A9-20B56110091D}"/>
    <hyperlink ref="D12" location="'Administrador Estructura - e'!A1" display="AdministradorEstructura" xr:uid="{75CD1F80-DCE8-419B-8D3F-37F50F318147}"/>
    <hyperlink ref="J23" location="'estados - E'!A1" display="Estado" xr:uid="{F1064005-B9A3-40FD-88E4-510940BDC230}"/>
    <hyperlink ref="T5" location="'Estructura Admin Estruc - E'!A23" display="=A23" xr:uid="{ADA8E2F3-0B61-4484-8ABC-96929CCF391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D007-8107-4C1B-B209-683198767432}">
  <sheetPr>
    <tabColor rgb="FFD9E1F2"/>
  </sheetPr>
  <dimension ref="A1:L7"/>
  <sheetViews>
    <sheetView workbookViewId="0"/>
  </sheetViews>
  <sheetFormatPr defaultRowHeight="15"/>
  <cols>
    <col min="1" max="1" width="15.7109375" style="12" customWidth="1"/>
    <col min="2" max="2" width="18" style="12" customWidth="1"/>
    <col min="3" max="3" width="24.7109375" style="12" bestFit="1" customWidth="1"/>
    <col min="4" max="4" width="18.140625" style="12" customWidth="1"/>
    <col min="5" max="5" width="11.42578125" style="12" bestFit="1" customWidth="1"/>
    <col min="6" max="6" width="15.42578125" style="12" customWidth="1"/>
    <col min="7" max="7" width="47.85546875" style="12" customWidth="1"/>
    <col min="8" max="8" width="15.85546875" style="12" bestFit="1" customWidth="1"/>
    <col min="9" max="9" width="11.85546875" style="12" bestFit="1" customWidth="1"/>
    <col min="10" max="10" width="17" style="12" customWidth="1"/>
    <col min="11" max="11" width="21.140625" style="12" customWidth="1"/>
    <col min="12" max="16384" width="9.140625" style="12"/>
  </cols>
  <sheetData>
    <row r="1" spans="1:12" ht="15" customHeight="1">
      <c r="A1" s="22" t="s">
        <v>74</v>
      </c>
      <c r="B1" s="793" t="s">
        <v>201</v>
      </c>
      <c r="C1" s="793"/>
    </row>
    <row r="2" spans="1:12" s="6" customFormat="1" ht="15.75" customHeight="1">
      <c r="A2" s="332" t="s">
        <v>76</v>
      </c>
      <c r="B2" s="227" t="s">
        <v>552</v>
      </c>
      <c r="C2" s="227" t="s">
        <v>553</v>
      </c>
      <c r="D2" s="227" t="s">
        <v>66</v>
      </c>
      <c r="E2" s="227" t="s">
        <v>4</v>
      </c>
      <c r="F2" s="227" t="s">
        <v>216</v>
      </c>
      <c r="G2" s="227" t="s">
        <v>12</v>
      </c>
      <c r="H2" s="249" t="s">
        <v>554</v>
      </c>
      <c r="I2" s="249" t="s">
        <v>20</v>
      </c>
      <c r="J2" s="249" t="s">
        <v>206</v>
      </c>
      <c r="K2" s="333" t="s">
        <v>167</v>
      </c>
      <c r="L2" s="487"/>
    </row>
    <row r="3" spans="1:12" ht="30.75" customHeight="1">
      <c r="A3" s="187">
        <v>1</v>
      </c>
      <c r="B3" s="128" t="s">
        <v>555</v>
      </c>
      <c r="C3" s="236" t="str">
        <f>'Estructura Admin Estruc - M'!$E$3</f>
        <v>Académico Ivan.Jaramillo9803 AdmE</v>
      </c>
      <c r="D3" s="206" t="s">
        <v>556</v>
      </c>
      <c r="E3" s="128" t="s">
        <v>557</v>
      </c>
      <c r="F3" s="235">
        <v>45241</v>
      </c>
      <c r="G3" s="206" t="str">
        <f xml:space="preserve"> 'Agenda - M'!$G$3</f>
        <v>Agenda Matemáticas Especiales 2023-1 Grupo1</v>
      </c>
      <c r="H3" s="127" t="s">
        <v>558</v>
      </c>
      <c r="I3" s="206" t="str">
        <f xml:space="preserve"> 'Estados - M'!$E$32</f>
        <v>Programado</v>
      </c>
      <c r="J3" s="127" t="str">
        <f>IF(AND(I3&lt;&gt;"Cancelado", 'Grupo - M'!E3 ="Activo", 'Administrador Estructura - M'!D6 = "Activo"), "Activo", "Inactivo")</f>
        <v>Activo</v>
      </c>
      <c r="K3" s="217" t="str">
        <f>_xlfn.CONCAT(B3, " - ",A3)</f>
        <v>Dia del cura - 1</v>
      </c>
    </row>
    <row r="4" spans="1:12" ht="30.75" customHeight="1">
      <c r="A4" s="187">
        <v>2</v>
      </c>
      <c r="B4" s="128" t="s">
        <v>559</v>
      </c>
      <c r="C4" s="236" t="str">
        <f>'Estructura Admin Estruc - M'!$E$5</f>
        <v>Departamento Wilder.Sánchez6789 AdmE</v>
      </c>
      <c r="D4" s="206" t="s">
        <v>560</v>
      </c>
      <c r="E4" s="128" t="s">
        <v>557</v>
      </c>
      <c r="F4" s="235">
        <v>45272</v>
      </c>
      <c r="G4" s="206" t="str">
        <f xml:space="preserve"> 'Agenda - M'!$G$4</f>
        <v>Agenda Antropología 1 2023-1 Grupo3</v>
      </c>
      <c r="H4" s="127" t="s">
        <v>561</v>
      </c>
      <c r="I4" s="206" t="str">
        <f xml:space="preserve"> 'Estados - M'!$E$32</f>
        <v>Programado</v>
      </c>
      <c r="J4" s="127" t="str">
        <f>IF(AND(I4&lt;&gt;"Cancelado", 'Grupo - M'!E4 ="Activo", 'Administrador Estructura - M'!D5 = "Activo"), "Activo", "Inactivo")</f>
        <v>Activo</v>
      </c>
      <c r="K4" s="217" t="str">
        <f>_xlfn.CONCAT(B4, " - ",A4)</f>
        <v>Innovacion - 2</v>
      </c>
    </row>
    <row r="5" spans="1:12" ht="30.75">
      <c r="A5" s="187">
        <v>3</v>
      </c>
      <c r="B5" s="128" t="s">
        <v>562</v>
      </c>
      <c r="C5" s="236" t="str">
        <f>'Estructura Admin Estruc - M'!$E$4</f>
        <v>Académico Juan.Martinez1111 AdmE</v>
      </c>
      <c r="D5" s="206" t="s">
        <v>563</v>
      </c>
      <c r="E5" s="128" t="s">
        <v>557</v>
      </c>
      <c r="F5" s="235">
        <v>44962</v>
      </c>
      <c r="G5" s="236" t="str">
        <f xml:space="preserve"> 'Agenda - M'!$G$6</f>
        <v>Agenda Calculo Integral 1 2022-2 Grupo1</v>
      </c>
      <c r="H5" s="127" t="s">
        <v>564</v>
      </c>
      <c r="I5" s="206" t="str">
        <f xml:space="preserve"> 'Estados - M'!$E$33</f>
        <v>Cancelado</v>
      </c>
      <c r="J5" s="127" t="str">
        <f>IF(AND(I5&lt;&gt;"Cancelado", 'Grupo - M'!E6 ="Activo", 'Administrador Estructura - M'!D3 = "Activo"), "Activo", "Inactivo")</f>
        <v>Inactivo</v>
      </c>
      <c r="K5" s="217" t="str">
        <f>_xlfn.CONCAT(B5, " - ",A5)</f>
        <v>Feria matematica - 3</v>
      </c>
    </row>
    <row r="6" spans="1:12" ht="30.75" customHeight="1">
      <c r="A6" s="207">
        <v>4</v>
      </c>
      <c r="B6" s="237" t="s">
        <v>565</v>
      </c>
      <c r="C6" s="248" t="str">
        <f>'Estructura Admin Estruc - M'!$E$5</f>
        <v>Departamento Wilder.Sánchez6789 AdmE</v>
      </c>
      <c r="D6" s="208" t="s">
        <v>566</v>
      </c>
      <c r="E6" s="237" t="s">
        <v>557</v>
      </c>
      <c r="F6" s="238">
        <v>45017</v>
      </c>
      <c r="G6" s="208" t="str">
        <f xml:space="preserve"> 'Agenda - M'!$G$4</f>
        <v>Agenda Antropología 1 2023-1 Grupo3</v>
      </c>
      <c r="H6" s="129" t="s">
        <v>567</v>
      </c>
      <c r="I6" s="208" t="str">
        <f xml:space="preserve"> 'Estados - M'!$E$34</f>
        <v>Realizado</v>
      </c>
      <c r="J6" s="129" t="str">
        <f>IF(AND(I6&lt;&gt;"Cancelado", 'Grupo - M'!E4 ="Activo", 'Administrador Estructura - M'!D4 = "Activo"), "Activo", "Inactivo")</f>
        <v>Activo</v>
      </c>
      <c r="K6" s="219" t="str">
        <f>_xlfn.CONCAT(B6, " - ",A6)</f>
        <v>Charla con el rector - 4</v>
      </c>
    </row>
    <row r="7" spans="1:12">
      <c r="B7" s="18"/>
      <c r="C7" s="18"/>
      <c r="D7" s="11"/>
      <c r="E7" s="18"/>
      <c r="F7" s="19"/>
      <c r="G7" s="11"/>
    </row>
  </sheetData>
  <mergeCells count="1">
    <mergeCell ref="B1:C1"/>
  </mergeCells>
  <hyperlinks>
    <hyperlink ref="D3" location="'Tipo Evento - M'!A6" display="Celebración" xr:uid="{10147182-E24B-4DBD-9558-F961E5697638}"/>
    <hyperlink ref="D4" location="'Tipo Evento - M'!A3" display="Reunión" xr:uid="{C8458914-62A6-481E-9E57-4D2F4EE7ED43}"/>
    <hyperlink ref="D5" location="'Tipo Evento - M'!A5" display="Feria" xr:uid="{61BC0FCE-3F94-47F9-A249-931DB4D1DD77}"/>
    <hyperlink ref="D6" location="'Tipo Evento - M'!A7" display="Evento Social" xr:uid="{1454E50E-82FA-4E1E-8639-EC8766FBFD73}"/>
    <hyperlink ref="A1" location="'Objetos de Dominio'!A1" display="&lt;- Volver al inicio" xr:uid="{B0C78F4C-6CC0-42F8-8E53-81CD3191479E}"/>
    <hyperlink ref="C3" location="'Estructura Admin Estruc - M'!A3" display="='Estructura Admin Estruc - M'!$E$3" xr:uid="{F2B519A9-F8B1-428E-99EF-65B739205214}"/>
    <hyperlink ref="C4" location="'Estructura Admin Estruc - M'!A5" display="='Estructura Admin Estruc - M'!$E$5" xr:uid="{CE586C8C-BD6D-4116-B26E-9E7A2866BFE3}"/>
    <hyperlink ref="C6" location="'Estructura Admin Estruc - M'!A5" display="='Estructura Admin Estruc - M'!$E$5" xr:uid="{FC1E18AF-1EFA-41F0-9C20-2DA688895384}"/>
    <hyperlink ref="G3" location="'Agenda - M'!A3" display="= 'Grupo - M'!$F$3" xr:uid="{8ABC6A04-32D7-4665-9C55-7EBBB7232213}"/>
    <hyperlink ref="G4" location="'Agenda - M'!A4" display="= 'Agenda - M'!$F$4" xr:uid="{E2BB0F77-A266-40A9-AE0B-D1CE8830CBAC}"/>
    <hyperlink ref="G5" location="'Agenda - M'!A6" display="= 'Grupo - M'!$F$6" xr:uid="{B4F61979-0D61-4F78-AAB2-23883F1AB68C}"/>
    <hyperlink ref="I3" location="'Estados - M'!A32" display="= 'Estados - M'!$E$32" xr:uid="{99F129E2-88F5-491B-8444-3DB0306E9C70}"/>
    <hyperlink ref="B1" location="Comentario - E!A4" display="Modelo enriquecido" xr:uid="{DB3A651A-2BCD-45B7-A409-63A6EE86403E}"/>
    <hyperlink ref="B1:C1" location="'Evento - E'!A4" display="Modelo enriquecido" xr:uid="{2589990C-DFF4-4F4B-97FC-AD18197829FD}"/>
    <hyperlink ref="G6" location="'Agenda - M'!A4" display="= 'Agenda - M'!$F$4" xr:uid="{C94FD874-A039-4E70-9CD9-5172A9CA1609}"/>
    <hyperlink ref="C5" location="'Estructura Admin Estruc - M'!A4" display="='Estructura Admin Estruc - M'!$E$4" xr:uid="{F91CA7AE-4A94-43B5-A217-52770F3F3F93}"/>
    <hyperlink ref="I4" location="'Estados - M'!A32" display="= 'Estados - M'!$E$32" xr:uid="{D336C2D3-427D-4F45-BAAA-89756EEBA179}"/>
    <hyperlink ref="I6" location="'Estados - M'!A34" display="= 'Estados - M'!$E$34" xr:uid="{4F7C6D40-E495-42BE-88A3-40FD6709AE97}"/>
    <hyperlink ref="I5" location="'Estados - M'!A33" display="= 'Estados - M'!$E$33" xr:uid="{5B08F59B-85FC-4E1D-938A-AA231CFF018F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89EE-7EBA-4112-8558-94B56B1E2852}">
  <sheetPr>
    <tabColor rgb="FFD9E1F2"/>
  </sheetPr>
  <dimension ref="A1:X35"/>
  <sheetViews>
    <sheetView topLeftCell="P1" workbookViewId="0">
      <selection activeCell="R14" sqref="R14"/>
    </sheetView>
  </sheetViews>
  <sheetFormatPr defaultRowHeight="15"/>
  <cols>
    <col min="1" max="2" width="20.7109375" style="12" customWidth="1"/>
    <col min="3" max="3" width="15.7109375" style="12" customWidth="1"/>
    <col min="4" max="4" width="14" style="12" customWidth="1"/>
    <col min="5" max="5" width="11.85546875" style="12" customWidth="1"/>
    <col min="6" max="6" width="11" style="12" bestFit="1" customWidth="1"/>
    <col min="7" max="7" width="15.7109375" style="12" customWidth="1"/>
    <col min="8" max="8" width="50.7109375" style="12" customWidth="1"/>
    <col min="9" max="9" width="27.28515625" style="12" customWidth="1"/>
    <col min="10" max="10" width="47" style="12" customWidth="1"/>
    <col min="11" max="13" width="15.7109375" style="12" customWidth="1"/>
    <col min="14" max="14" width="9.28515625" style="12" bestFit="1" customWidth="1"/>
    <col min="15" max="15" width="15.7109375" style="12" customWidth="1"/>
    <col min="16" max="16" width="50.5703125" style="12" customWidth="1"/>
    <col min="17" max="17" width="45.85546875" style="12" customWidth="1"/>
    <col min="18" max="18" width="50.28515625" style="12" customWidth="1"/>
    <col min="19" max="19" width="31.28515625" style="12" bestFit="1" customWidth="1"/>
    <col min="20" max="20" width="25.85546875" style="12" bestFit="1" customWidth="1"/>
    <col min="21" max="21" width="19.42578125" style="12" customWidth="1"/>
    <col min="22" max="22" width="22.28515625" style="12" customWidth="1"/>
    <col min="23" max="16384" width="9.140625" style="12"/>
  </cols>
  <sheetData>
    <row r="1" spans="1:24">
      <c r="A1" s="22" t="s">
        <v>74</v>
      </c>
    </row>
    <row r="2" spans="1:24">
      <c r="A2" s="159" t="s">
        <v>81</v>
      </c>
      <c r="B2" s="730" t="str">
        <f>'Objetos de Dominio'!$B$24</f>
        <v>Reporte Comentario</v>
      </c>
      <c r="C2" s="731"/>
      <c r="D2" s="731"/>
      <c r="E2" s="731"/>
      <c r="F2" s="731"/>
      <c r="G2" s="731"/>
      <c r="H2" s="731"/>
      <c r="I2" s="731"/>
      <c r="J2" s="731"/>
      <c r="K2" s="731"/>
      <c r="L2" s="731"/>
      <c r="M2" s="731"/>
      <c r="N2" s="731"/>
      <c r="O2" s="731"/>
      <c r="P2" s="732"/>
    </row>
    <row r="3" spans="1:24" ht="15" customHeight="1">
      <c r="A3" s="160" t="s">
        <v>82</v>
      </c>
      <c r="B3" s="733" t="str">
        <f>'Objetos de Dominio'!$E$24</f>
        <v>Objeto de dominio que representa el Reporte Comentario que tiene un Comentario. Por ejemplo, en un momento determinado un comentario reportado pudiera ser sancionado y archivado del sistema.</v>
      </c>
      <c r="C3" s="734"/>
      <c r="D3" s="734"/>
      <c r="E3" s="734"/>
      <c r="F3" s="734"/>
      <c r="G3" s="734"/>
      <c r="H3" s="734"/>
      <c r="I3" s="734"/>
      <c r="J3" s="734"/>
      <c r="K3" s="734"/>
      <c r="L3" s="734"/>
      <c r="M3" s="734"/>
      <c r="N3" s="734"/>
      <c r="O3" s="734"/>
      <c r="P3" s="735"/>
    </row>
    <row r="4" spans="1:24">
      <c r="A4" s="8" t="s">
        <v>83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4" ht="15.75" customHeight="1">
      <c r="A5" s="323" t="s">
        <v>84</v>
      </c>
      <c r="B5" s="324" t="s">
        <v>85</v>
      </c>
      <c r="C5" s="324" t="s">
        <v>86</v>
      </c>
      <c r="D5" s="324" t="s">
        <v>87</v>
      </c>
      <c r="E5" s="324" t="s">
        <v>88</v>
      </c>
      <c r="F5" s="324" t="s">
        <v>89</v>
      </c>
      <c r="G5" s="324" t="s">
        <v>90</v>
      </c>
      <c r="H5" s="324" t="s">
        <v>91</v>
      </c>
      <c r="I5" s="324" t="s">
        <v>92</v>
      </c>
      <c r="J5" s="324" t="s">
        <v>93</v>
      </c>
      <c r="K5" s="324" t="s">
        <v>94</v>
      </c>
      <c r="L5" s="324" t="s">
        <v>95</v>
      </c>
      <c r="M5" s="324" t="s">
        <v>96</v>
      </c>
      <c r="N5" s="324" t="s">
        <v>97</v>
      </c>
      <c r="O5" s="324" t="s">
        <v>98</v>
      </c>
      <c r="P5" s="374" t="s">
        <v>4</v>
      </c>
      <c r="Q5" s="296" t="str">
        <f>A22</f>
        <v xml:space="preserve">Crear </v>
      </c>
      <c r="R5" s="296" t="str">
        <f>A25</f>
        <v>Editar</v>
      </c>
      <c r="S5" s="296" t="str">
        <f>A28</f>
        <v>Cambiar estado</v>
      </c>
      <c r="T5" s="296" t="str">
        <f>A31</f>
        <v>Abrir</v>
      </c>
      <c r="U5" s="297" t="str">
        <f>A32</f>
        <v xml:space="preserve">Eliminar 
</v>
      </c>
      <c r="V5" s="297" t="str">
        <f>A35</f>
        <v>ObtenerEstadoReal</v>
      </c>
    </row>
    <row r="6" spans="1:24" ht="40.5">
      <c r="A6" s="325" t="s">
        <v>76</v>
      </c>
      <c r="B6" s="326" t="s">
        <v>99</v>
      </c>
      <c r="C6" s="326">
        <v>36</v>
      </c>
      <c r="D6" s="326">
        <v>36</v>
      </c>
      <c r="E6" s="326"/>
      <c r="F6" s="326"/>
      <c r="G6" s="326"/>
      <c r="H6" s="326" t="s">
        <v>100</v>
      </c>
      <c r="I6" s="47"/>
      <c r="J6" s="47" t="s">
        <v>294</v>
      </c>
      <c r="K6" s="63" t="s">
        <v>102</v>
      </c>
      <c r="L6" s="63" t="s">
        <v>103</v>
      </c>
      <c r="M6" s="63" t="s">
        <v>102</v>
      </c>
      <c r="N6" s="63" t="s">
        <v>103</v>
      </c>
      <c r="O6" s="63" t="s">
        <v>102</v>
      </c>
      <c r="P6" s="64" t="s">
        <v>279</v>
      </c>
      <c r="Q6" s="592" t="s">
        <v>105</v>
      </c>
      <c r="R6" s="593" t="s">
        <v>105</v>
      </c>
      <c r="S6" s="593" t="s">
        <v>105</v>
      </c>
      <c r="T6" s="592" t="s">
        <v>106</v>
      </c>
      <c r="U6" s="594" t="s">
        <v>105</v>
      </c>
      <c r="V6" s="594" t="s">
        <v>107</v>
      </c>
      <c r="W6" s="10"/>
      <c r="X6" s="10"/>
    </row>
    <row r="7" spans="1:24" ht="27">
      <c r="A7" s="327" t="s">
        <v>552</v>
      </c>
      <c r="B7" s="63" t="s">
        <v>211</v>
      </c>
      <c r="C7" s="63">
        <v>1</v>
      </c>
      <c r="D7" s="63">
        <v>50</v>
      </c>
      <c r="E7" s="63"/>
      <c r="F7" s="63"/>
      <c r="G7" s="63"/>
      <c r="H7" s="339" t="s">
        <v>568</v>
      </c>
      <c r="I7" s="340"/>
      <c r="J7" s="341" t="s">
        <v>569</v>
      </c>
      <c r="K7" s="340" t="s">
        <v>103</v>
      </c>
      <c r="L7" s="340" t="s">
        <v>103</v>
      </c>
      <c r="M7" s="340" t="s">
        <v>102</v>
      </c>
      <c r="N7" s="340" t="s">
        <v>103</v>
      </c>
      <c r="O7" s="340" t="s">
        <v>103</v>
      </c>
      <c r="P7" s="416" t="s">
        <v>570</v>
      </c>
      <c r="Q7" s="593" t="s">
        <v>105</v>
      </c>
      <c r="R7" s="592" t="s">
        <v>571</v>
      </c>
      <c r="S7" s="592" t="s">
        <v>107</v>
      </c>
      <c r="T7" s="592" t="s">
        <v>113</v>
      </c>
      <c r="U7" s="537" t="s">
        <v>107</v>
      </c>
      <c r="V7" s="537" t="s">
        <v>107</v>
      </c>
    </row>
    <row r="8" spans="1:24" ht="27">
      <c r="A8" s="327" t="s">
        <v>553</v>
      </c>
      <c r="B8" s="328" t="s">
        <v>553</v>
      </c>
      <c r="C8" s="63"/>
      <c r="D8" s="63"/>
      <c r="E8" s="63"/>
      <c r="F8" s="63"/>
      <c r="G8" s="63"/>
      <c r="H8" s="339"/>
      <c r="I8" s="340"/>
      <c r="J8" s="342"/>
      <c r="K8" s="340" t="s">
        <v>103</v>
      </c>
      <c r="L8" s="340" t="s">
        <v>103</v>
      </c>
      <c r="M8" s="340" t="s">
        <v>102</v>
      </c>
      <c r="N8" s="340" t="s">
        <v>103</v>
      </c>
      <c r="O8" s="340" t="s">
        <v>103</v>
      </c>
      <c r="P8" s="416" t="s">
        <v>572</v>
      </c>
      <c r="Q8" s="592" t="s">
        <v>105</v>
      </c>
      <c r="R8" s="592" t="s">
        <v>573</v>
      </c>
      <c r="S8" s="592" t="s">
        <v>107</v>
      </c>
      <c r="T8" s="592" t="s">
        <v>574</v>
      </c>
      <c r="U8" s="537" t="s">
        <v>107</v>
      </c>
      <c r="V8" s="537" t="s">
        <v>107</v>
      </c>
    </row>
    <row r="9" spans="1:24" ht="27">
      <c r="A9" s="327" t="s">
        <v>66</v>
      </c>
      <c r="B9" s="328" t="s">
        <v>575</v>
      </c>
      <c r="C9" s="63"/>
      <c r="D9" s="63"/>
      <c r="E9" s="63"/>
      <c r="F9" s="63"/>
      <c r="G9" s="63"/>
      <c r="H9" s="339"/>
      <c r="I9" s="340"/>
      <c r="J9" s="342"/>
      <c r="K9" s="340" t="s">
        <v>103</v>
      </c>
      <c r="L9" s="340" t="s">
        <v>103</v>
      </c>
      <c r="M9" s="340" t="s">
        <v>102</v>
      </c>
      <c r="N9" s="340" t="s">
        <v>103</v>
      </c>
      <c r="O9" s="340" t="s">
        <v>103</v>
      </c>
      <c r="P9" s="416" t="s">
        <v>576</v>
      </c>
      <c r="Q9" s="592" t="s">
        <v>105</v>
      </c>
      <c r="R9" s="592" t="s">
        <v>577</v>
      </c>
      <c r="S9" s="592" t="s">
        <v>105</v>
      </c>
      <c r="T9" s="592" t="s">
        <v>475</v>
      </c>
      <c r="U9" s="537" t="s">
        <v>107</v>
      </c>
      <c r="V9" s="537" t="s">
        <v>107</v>
      </c>
    </row>
    <row r="10" spans="1:24" ht="27">
      <c r="A10" s="327" t="s">
        <v>4</v>
      </c>
      <c r="B10" s="63" t="s">
        <v>211</v>
      </c>
      <c r="C10" s="63">
        <v>1</v>
      </c>
      <c r="D10" s="63">
        <v>150</v>
      </c>
      <c r="E10" s="63"/>
      <c r="F10" s="63"/>
      <c r="G10" s="63"/>
      <c r="H10" s="339" t="s">
        <v>568</v>
      </c>
      <c r="I10" s="340"/>
      <c r="J10" s="342" t="s">
        <v>569</v>
      </c>
      <c r="K10" s="340" t="s">
        <v>103</v>
      </c>
      <c r="L10" s="340" t="s">
        <v>103</v>
      </c>
      <c r="M10" s="340" t="s">
        <v>102</v>
      </c>
      <c r="N10" s="340" t="s">
        <v>103</v>
      </c>
      <c r="O10" s="340" t="s">
        <v>103</v>
      </c>
      <c r="P10" s="416" t="s">
        <v>578</v>
      </c>
      <c r="Q10" s="592" t="s">
        <v>105</v>
      </c>
      <c r="R10" s="592" t="s">
        <v>107</v>
      </c>
      <c r="S10" s="592" t="s">
        <v>107</v>
      </c>
      <c r="T10" s="592" t="s">
        <v>220</v>
      </c>
      <c r="U10" s="537" t="s">
        <v>107</v>
      </c>
      <c r="V10" s="537" t="s">
        <v>107</v>
      </c>
    </row>
    <row r="11" spans="1:24" ht="27">
      <c r="A11" s="327" t="s">
        <v>216</v>
      </c>
      <c r="B11" s="63" t="s">
        <v>216</v>
      </c>
      <c r="C11" s="63"/>
      <c r="D11" s="63"/>
      <c r="E11" s="63"/>
      <c r="F11" s="63"/>
      <c r="G11" s="63"/>
      <c r="H11" s="340" t="s">
        <v>218</v>
      </c>
      <c r="I11" s="340"/>
      <c r="J11" s="28" t="s">
        <v>341</v>
      </c>
      <c r="K11" s="340" t="s">
        <v>102</v>
      </c>
      <c r="L11" s="340" t="s">
        <v>103</v>
      </c>
      <c r="M11" s="340" t="s">
        <v>102</v>
      </c>
      <c r="N11" s="340" t="s">
        <v>103</v>
      </c>
      <c r="O11" s="340" t="s">
        <v>103</v>
      </c>
      <c r="P11" s="416" t="s">
        <v>579</v>
      </c>
      <c r="Q11" s="592" t="s">
        <v>105</v>
      </c>
      <c r="R11" s="592" t="s">
        <v>105</v>
      </c>
      <c r="S11" s="592" t="s">
        <v>107</v>
      </c>
      <c r="T11" s="592" t="s">
        <v>475</v>
      </c>
      <c r="U11" s="537" t="s">
        <v>107</v>
      </c>
      <c r="V11" s="537" t="s">
        <v>107</v>
      </c>
    </row>
    <row r="12" spans="1:24" ht="27">
      <c r="A12" s="327" t="s">
        <v>12</v>
      </c>
      <c r="B12" s="328" t="s">
        <v>12</v>
      </c>
      <c r="C12" s="63"/>
      <c r="D12" s="63"/>
      <c r="E12" s="63"/>
      <c r="F12" s="63"/>
      <c r="G12" s="63"/>
      <c r="H12" s="339"/>
      <c r="I12" s="340"/>
      <c r="J12" s="342"/>
      <c r="K12" s="340" t="s">
        <v>103</v>
      </c>
      <c r="L12" s="340" t="s">
        <v>103</v>
      </c>
      <c r="M12" s="340" t="s">
        <v>102</v>
      </c>
      <c r="N12" s="340" t="s">
        <v>103</v>
      </c>
      <c r="O12" s="340" t="s">
        <v>103</v>
      </c>
      <c r="P12" s="416" t="s">
        <v>580</v>
      </c>
      <c r="Q12" s="592" t="s">
        <v>105</v>
      </c>
      <c r="R12" s="592" t="s">
        <v>581</v>
      </c>
      <c r="S12" s="592" t="s">
        <v>107</v>
      </c>
      <c r="T12" s="592" t="s">
        <v>582</v>
      </c>
      <c r="U12" s="537" t="s">
        <v>107</v>
      </c>
      <c r="V12" s="537" t="s">
        <v>107</v>
      </c>
    </row>
    <row r="13" spans="1:24">
      <c r="A13" s="327" t="s">
        <v>554</v>
      </c>
      <c r="B13" s="63" t="s">
        <v>211</v>
      </c>
      <c r="C13" s="63">
        <v>1</v>
      </c>
      <c r="D13" s="63">
        <v>50</v>
      </c>
      <c r="E13" s="63"/>
      <c r="F13" s="63"/>
      <c r="G13" s="63"/>
      <c r="H13" s="339" t="s">
        <v>568</v>
      </c>
      <c r="I13" s="340"/>
      <c r="J13" s="342" t="s">
        <v>569</v>
      </c>
      <c r="K13" s="340" t="s">
        <v>103</v>
      </c>
      <c r="L13" s="340" t="s">
        <v>103</v>
      </c>
      <c r="M13" s="340" t="s">
        <v>102</v>
      </c>
      <c r="N13" s="340" t="s">
        <v>103</v>
      </c>
      <c r="O13" s="340" t="s">
        <v>103</v>
      </c>
      <c r="P13" s="416" t="s">
        <v>583</v>
      </c>
      <c r="Q13" s="592" t="s">
        <v>105</v>
      </c>
      <c r="R13" s="592" t="s">
        <v>571</v>
      </c>
      <c r="S13" s="592" t="s">
        <v>107</v>
      </c>
      <c r="T13" s="592" t="s">
        <v>220</v>
      </c>
      <c r="U13" s="537" t="s">
        <v>107</v>
      </c>
      <c r="V13" s="537" t="s">
        <v>107</v>
      </c>
    </row>
    <row r="14" spans="1:24" ht="27">
      <c r="A14" s="329" t="s">
        <v>20</v>
      </c>
      <c r="B14" s="330" t="s">
        <v>20</v>
      </c>
      <c r="C14" s="318"/>
      <c r="D14" s="318"/>
      <c r="E14" s="318"/>
      <c r="F14" s="318"/>
      <c r="G14" s="318"/>
      <c r="H14" s="343"/>
      <c r="I14" s="343"/>
      <c r="J14" s="344"/>
      <c r="K14" s="343" t="s">
        <v>103</v>
      </c>
      <c r="L14" s="343" t="s">
        <v>103</v>
      </c>
      <c r="M14" s="343" t="s">
        <v>102</v>
      </c>
      <c r="N14" s="343" t="s">
        <v>103</v>
      </c>
      <c r="O14" s="343" t="s">
        <v>103</v>
      </c>
      <c r="P14" s="417" t="s">
        <v>584</v>
      </c>
      <c r="Q14" s="592" t="s">
        <v>105</v>
      </c>
      <c r="R14" s="592" t="s">
        <v>107</v>
      </c>
      <c r="S14" s="592" t="s">
        <v>105</v>
      </c>
      <c r="T14" s="592" t="s">
        <v>585</v>
      </c>
      <c r="U14" s="537" t="s">
        <v>107</v>
      </c>
      <c r="V14" s="537" t="s">
        <v>107</v>
      </c>
    </row>
    <row r="15" spans="1:24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24">
      <c r="A16" s="794" t="s">
        <v>114</v>
      </c>
      <c r="B16" s="795"/>
      <c r="C16" s="796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8">
      <c r="A17" s="164" t="s">
        <v>115</v>
      </c>
      <c r="B17" s="165" t="s">
        <v>4</v>
      </c>
      <c r="C17" s="166" t="s">
        <v>116</v>
      </c>
      <c r="D17" s="10"/>
      <c r="E17" s="10"/>
      <c r="F17" s="18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8" ht="123" customHeight="1">
      <c r="A18" s="117" t="s">
        <v>284</v>
      </c>
      <c r="B18" s="167" t="s">
        <v>586</v>
      </c>
      <c r="C18" s="72" t="s">
        <v>271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20" spans="1:18" ht="15" customHeight="1">
      <c r="A20" s="701" t="s">
        <v>119</v>
      </c>
      <c r="B20" s="702"/>
      <c r="C20" s="702" t="s">
        <v>4</v>
      </c>
      <c r="D20" s="702"/>
      <c r="E20" s="702"/>
      <c r="F20" s="702"/>
      <c r="G20" s="702" t="s">
        <v>120</v>
      </c>
      <c r="H20" s="702"/>
      <c r="I20" s="702"/>
      <c r="J20" s="702" t="s">
        <v>121</v>
      </c>
      <c r="K20" s="702"/>
      <c r="L20" s="702"/>
      <c r="M20" s="702"/>
      <c r="N20" s="702"/>
      <c r="O20" s="702" t="s">
        <v>122</v>
      </c>
      <c r="P20" s="702"/>
      <c r="Q20" s="702" t="s">
        <v>123</v>
      </c>
      <c r="R20" s="713"/>
    </row>
    <row r="21" spans="1:18" ht="15" customHeight="1">
      <c r="A21" s="703"/>
      <c r="B21" s="704"/>
      <c r="C21" s="704"/>
      <c r="D21" s="704"/>
      <c r="E21" s="704"/>
      <c r="F21" s="704"/>
      <c r="G21" s="266" t="s">
        <v>124</v>
      </c>
      <c r="H21" s="266" t="s">
        <v>125</v>
      </c>
      <c r="I21" s="266" t="s">
        <v>4</v>
      </c>
      <c r="J21" s="266" t="s">
        <v>85</v>
      </c>
      <c r="K21" s="704" t="s">
        <v>4</v>
      </c>
      <c r="L21" s="704"/>
      <c r="M21" s="704"/>
      <c r="N21" s="704"/>
      <c r="O21" s="266" t="s">
        <v>126</v>
      </c>
      <c r="P21" s="266" t="s">
        <v>4</v>
      </c>
      <c r="Q21" s="266" t="s">
        <v>127</v>
      </c>
      <c r="R21" s="280" t="s">
        <v>128</v>
      </c>
    </row>
    <row r="22" spans="1:18" ht="30.75" customHeight="1">
      <c r="A22" s="741" t="s">
        <v>587</v>
      </c>
      <c r="B22" s="727"/>
      <c r="C22" s="727" t="s">
        <v>588</v>
      </c>
      <c r="D22" s="727"/>
      <c r="E22" s="727"/>
      <c r="F22" s="727"/>
      <c r="G22" s="727" t="s">
        <v>589</v>
      </c>
      <c r="H22" s="715" t="str">
        <f>'Objetos de Dominio'!$B$24</f>
        <v>Reporte Comentario</v>
      </c>
      <c r="I22" s="728" t="s">
        <v>590</v>
      </c>
      <c r="J22" s="727"/>
      <c r="K22" s="727"/>
      <c r="L22" s="727"/>
      <c r="M22" s="727"/>
      <c r="N22" s="727"/>
      <c r="O22" s="350">
        <v>1</v>
      </c>
      <c r="P22" s="352" t="s">
        <v>591</v>
      </c>
      <c r="Q22" s="352" t="s">
        <v>592</v>
      </c>
      <c r="R22" s="353" t="s">
        <v>232</v>
      </c>
    </row>
    <row r="23" spans="1:18" ht="30.75">
      <c r="A23" s="741"/>
      <c r="B23" s="727"/>
      <c r="C23" s="727"/>
      <c r="D23" s="727"/>
      <c r="E23" s="727"/>
      <c r="F23" s="727"/>
      <c r="G23" s="727"/>
      <c r="H23" s="715"/>
      <c r="I23" s="728"/>
      <c r="J23" s="727"/>
      <c r="K23" s="727"/>
      <c r="L23" s="727"/>
      <c r="M23" s="727"/>
      <c r="N23" s="727"/>
      <c r="O23" s="350">
        <v>2</v>
      </c>
      <c r="P23" s="352" t="s">
        <v>593</v>
      </c>
      <c r="Q23" s="352" t="s">
        <v>594</v>
      </c>
      <c r="R23" s="353" t="s">
        <v>235</v>
      </c>
    </row>
    <row r="24" spans="1:18" ht="60.75">
      <c r="A24" s="741"/>
      <c r="B24" s="727"/>
      <c r="C24" s="727"/>
      <c r="D24" s="727"/>
      <c r="E24" s="727"/>
      <c r="F24" s="727"/>
      <c r="G24" s="727"/>
      <c r="H24" s="715"/>
      <c r="I24" s="728"/>
      <c r="J24" s="727"/>
      <c r="K24" s="727"/>
      <c r="L24" s="727"/>
      <c r="M24" s="727"/>
      <c r="N24" s="727"/>
      <c r="O24" s="350">
        <v>3</v>
      </c>
      <c r="P24" s="352" t="s">
        <v>595</v>
      </c>
      <c r="Q24" s="352" t="s">
        <v>140</v>
      </c>
      <c r="R24" s="353" t="s">
        <v>235</v>
      </c>
    </row>
    <row r="25" spans="1:18" ht="30.75">
      <c r="A25" s="741" t="s">
        <v>596</v>
      </c>
      <c r="B25" s="727"/>
      <c r="C25" s="727" t="s">
        <v>597</v>
      </c>
      <c r="D25" s="727"/>
      <c r="E25" s="727"/>
      <c r="F25" s="727"/>
      <c r="G25" s="727" t="s">
        <v>589</v>
      </c>
      <c r="H25" s="715" t="str">
        <f>'Objetos de Dominio'!$B$24</f>
        <v>Reporte Comentario</v>
      </c>
      <c r="I25" s="728" t="s">
        <v>598</v>
      </c>
      <c r="J25" s="727"/>
      <c r="K25" s="727"/>
      <c r="L25" s="727"/>
      <c r="M25" s="727"/>
      <c r="N25" s="727"/>
      <c r="O25" s="350">
        <v>4</v>
      </c>
      <c r="P25" s="352" t="s">
        <v>599</v>
      </c>
      <c r="Q25" s="352" t="s">
        <v>241</v>
      </c>
      <c r="R25" s="353" t="s">
        <v>242</v>
      </c>
    </row>
    <row r="26" spans="1:18" ht="60.75">
      <c r="A26" s="741"/>
      <c r="B26" s="727"/>
      <c r="C26" s="727"/>
      <c r="D26" s="727"/>
      <c r="E26" s="727"/>
      <c r="F26" s="727"/>
      <c r="G26" s="727"/>
      <c r="H26" s="715"/>
      <c r="I26" s="728"/>
      <c r="J26" s="727"/>
      <c r="K26" s="727"/>
      <c r="L26" s="727"/>
      <c r="M26" s="727"/>
      <c r="N26" s="727"/>
      <c r="O26" s="350">
        <v>5</v>
      </c>
      <c r="P26" s="352" t="s">
        <v>586</v>
      </c>
      <c r="Q26" s="352" t="s">
        <v>600</v>
      </c>
      <c r="R26" s="353" t="s">
        <v>242</v>
      </c>
    </row>
    <row r="27" spans="1:18" ht="60.75">
      <c r="A27" s="741"/>
      <c r="B27" s="727"/>
      <c r="C27" s="727"/>
      <c r="D27" s="727"/>
      <c r="E27" s="727"/>
      <c r="F27" s="727"/>
      <c r="G27" s="727"/>
      <c r="H27" s="715"/>
      <c r="I27" s="728"/>
      <c r="J27" s="727"/>
      <c r="K27" s="727"/>
      <c r="L27" s="727"/>
      <c r="M27" s="727"/>
      <c r="N27" s="727"/>
      <c r="O27" s="350">
        <v>6</v>
      </c>
      <c r="P27" s="352" t="s">
        <v>601</v>
      </c>
      <c r="Q27" s="352" t="s">
        <v>140</v>
      </c>
      <c r="R27" s="353" t="s">
        <v>242</v>
      </c>
    </row>
    <row r="28" spans="1:18" ht="59.25" customHeight="1">
      <c r="A28" s="693" t="s">
        <v>508</v>
      </c>
      <c r="B28" s="694"/>
      <c r="C28" s="727" t="s">
        <v>602</v>
      </c>
      <c r="D28" s="727"/>
      <c r="E28" s="727"/>
      <c r="F28" s="727"/>
      <c r="G28" s="727" t="s">
        <v>603</v>
      </c>
      <c r="H28" s="715" t="str">
        <f>'Objetos de Dominio'!$B$11</f>
        <v>Evento</v>
      </c>
      <c r="I28" s="728" t="s">
        <v>604</v>
      </c>
      <c r="J28" s="726" t="s">
        <v>144</v>
      </c>
      <c r="K28" s="726" t="s">
        <v>144</v>
      </c>
      <c r="L28" s="726"/>
      <c r="M28" s="726"/>
      <c r="N28" s="726"/>
      <c r="O28" s="350">
        <v>9</v>
      </c>
      <c r="P28" s="352" t="s">
        <v>605</v>
      </c>
      <c r="Q28" s="352" t="s">
        <v>140</v>
      </c>
      <c r="R28" s="353" t="s">
        <v>138</v>
      </c>
    </row>
    <row r="29" spans="1:18" ht="30.75">
      <c r="A29" s="693"/>
      <c r="B29" s="694"/>
      <c r="C29" s="727"/>
      <c r="D29" s="727"/>
      <c r="E29" s="727"/>
      <c r="F29" s="727"/>
      <c r="G29" s="727"/>
      <c r="H29" s="715"/>
      <c r="I29" s="728"/>
      <c r="J29" s="726"/>
      <c r="K29" s="726"/>
      <c r="L29" s="726"/>
      <c r="M29" s="726"/>
      <c r="N29" s="726"/>
      <c r="O29" s="350">
        <v>10</v>
      </c>
      <c r="P29" s="352" t="s">
        <v>599</v>
      </c>
      <c r="Q29" s="352" t="s">
        <v>606</v>
      </c>
      <c r="R29" s="353" t="s">
        <v>138</v>
      </c>
    </row>
    <row r="30" spans="1:18" ht="45.75">
      <c r="A30" s="693"/>
      <c r="B30" s="694"/>
      <c r="C30" s="727"/>
      <c r="D30" s="727"/>
      <c r="E30" s="727"/>
      <c r="F30" s="727"/>
      <c r="G30" s="727"/>
      <c r="H30" s="715"/>
      <c r="I30" s="728"/>
      <c r="J30" s="726"/>
      <c r="K30" s="726"/>
      <c r="L30" s="726"/>
      <c r="M30" s="726"/>
      <c r="N30" s="726"/>
      <c r="O30" s="350">
        <v>11</v>
      </c>
      <c r="P30" s="352" t="s">
        <v>607</v>
      </c>
      <c r="Q30" s="352" t="s">
        <v>608</v>
      </c>
      <c r="R30" s="353" t="s">
        <v>138</v>
      </c>
    </row>
    <row r="31" spans="1:18" ht="45.75">
      <c r="A31" s="693" t="s">
        <v>263</v>
      </c>
      <c r="B31" s="694"/>
      <c r="C31" s="727" t="s">
        <v>609</v>
      </c>
      <c r="D31" s="727"/>
      <c r="E31" s="727"/>
      <c r="F31" s="727"/>
      <c r="G31" s="350" t="s">
        <v>603</v>
      </c>
      <c r="H31" s="278" t="str">
        <f>'Objetos de Dominio'!$B$11</f>
        <v>Evento</v>
      </c>
      <c r="I31" s="351" t="s">
        <v>610</v>
      </c>
      <c r="J31" s="278" t="s">
        <v>611</v>
      </c>
      <c r="K31" s="726" t="s">
        <v>612</v>
      </c>
      <c r="L31" s="726"/>
      <c r="M31" s="726"/>
      <c r="N31" s="726"/>
      <c r="O31" s="352" t="s">
        <v>144</v>
      </c>
      <c r="P31" s="352" t="s">
        <v>144</v>
      </c>
      <c r="Q31" s="352" t="s">
        <v>144</v>
      </c>
      <c r="R31" s="353" t="s">
        <v>144</v>
      </c>
    </row>
    <row r="32" spans="1:18" ht="60" customHeight="1">
      <c r="A32" s="693" t="s">
        <v>541</v>
      </c>
      <c r="B32" s="694"/>
      <c r="C32" s="694" t="s">
        <v>613</v>
      </c>
      <c r="D32" s="694"/>
      <c r="E32" s="694"/>
      <c r="F32" s="694"/>
      <c r="G32" s="742" t="s">
        <v>614</v>
      </c>
      <c r="H32" s="694" t="s">
        <v>99</v>
      </c>
      <c r="I32" s="712" t="s">
        <v>615</v>
      </c>
      <c r="J32" s="694"/>
      <c r="K32" s="694"/>
      <c r="L32" s="694"/>
      <c r="M32" s="694"/>
      <c r="N32" s="694"/>
      <c r="O32" s="265">
        <v>12</v>
      </c>
      <c r="P32" s="279" t="s">
        <v>616</v>
      </c>
      <c r="Q32" s="279" t="s">
        <v>140</v>
      </c>
      <c r="R32" s="353" t="s">
        <v>138</v>
      </c>
    </row>
    <row r="33" spans="1:18" ht="45.75">
      <c r="A33" s="693"/>
      <c r="B33" s="694"/>
      <c r="C33" s="694"/>
      <c r="D33" s="694"/>
      <c r="E33" s="694"/>
      <c r="F33" s="694"/>
      <c r="G33" s="694"/>
      <c r="H33" s="694"/>
      <c r="I33" s="712"/>
      <c r="J33" s="694"/>
      <c r="K33" s="694"/>
      <c r="L33" s="694"/>
      <c r="M33" s="694"/>
      <c r="N33" s="694"/>
      <c r="O33" s="265">
        <v>13</v>
      </c>
      <c r="P33" s="279" t="s">
        <v>599</v>
      </c>
      <c r="Q33" s="279" t="s">
        <v>617</v>
      </c>
      <c r="R33" s="353" t="s">
        <v>138</v>
      </c>
    </row>
    <row r="34" spans="1:18" ht="45.75">
      <c r="A34" s="693"/>
      <c r="B34" s="694"/>
      <c r="C34" s="694"/>
      <c r="D34" s="694"/>
      <c r="E34" s="694"/>
      <c r="F34" s="694"/>
      <c r="G34" s="694"/>
      <c r="H34" s="694"/>
      <c r="I34" s="712"/>
      <c r="J34" s="694"/>
      <c r="K34" s="694"/>
      <c r="L34" s="694"/>
      <c r="M34" s="694"/>
      <c r="N34" s="694"/>
      <c r="O34" s="265">
        <v>14</v>
      </c>
      <c r="P34" s="279" t="s">
        <v>618</v>
      </c>
      <c r="Q34" s="279" t="s">
        <v>619</v>
      </c>
      <c r="R34" s="353" t="s">
        <v>138</v>
      </c>
    </row>
    <row r="35" spans="1:18" ht="58.5" customHeight="1">
      <c r="A35" s="707" t="s">
        <v>198</v>
      </c>
      <c r="B35" s="708"/>
      <c r="C35" s="709" t="s">
        <v>620</v>
      </c>
      <c r="D35" s="709"/>
      <c r="E35" s="709"/>
      <c r="F35" s="709"/>
      <c r="G35" s="531"/>
      <c r="H35" s="362"/>
      <c r="I35" s="408"/>
      <c r="J35" s="362" t="s">
        <v>20</v>
      </c>
      <c r="K35" s="710" t="s">
        <v>621</v>
      </c>
      <c r="L35" s="710"/>
      <c r="M35" s="710"/>
      <c r="N35" s="710"/>
      <c r="O35" s="306" t="s">
        <v>144</v>
      </c>
      <c r="P35" s="306" t="s">
        <v>144</v>
      </c>
      <c r="Q35" s="306" t="s">
        <v>144</v>
      </c>
      <c r="R35" s="284" t="s">
        <v>144</v>
      </c>
    </row>
  </sheetData>
  <mergeCells count="44">
    <mergeCell ref="B2:P2"/>
    <mergeCell ref="B3:P3"/>
    <mergeCell ref="A16:C16"/>
    <mergeCell ref="A20:B21"/>
    <mergeCell ref="C20:F21"/>
    <mergeCell ref="G20:I20"/>
    <mergeCell ref="J20:N20"/>
    <mergeCell ref="O20:P20"/>
    <mergeCell ref="Q20:R20"/>
    <mergeCell ref="K21:N21"/>
    <mergeCell ref="A22:B24"/>
    <mergeCell ref="C22:F24"/>
    <mergeCell ref="G22:G24"/>
    <mergeCell ref="H22:H24"/>
    <mergeCell ref="I22:I24"/>
    <mergeCell ref="J22:J24"/>
    <mergeCell ref="K22:N24"/>
    <mergeCell ref="J25:J27"/>
    <mergeCell ref="K25:N27"/>
    <mergeCell ref="A28:B30"/>
    <mergeCell ref="C28:F30"/>
    <mergeCell ref="G28:G30"/>
    <mergeCell ref="H28:H30"/>
    <mergeCell ref="I28:I30"/>
    <mergeCell ref="J28:J30"/>
    <mergeCell ref="K28:N30"/>
    <mergeCell ref="A25:B27"/>
    <mergeCell ref="C25:F27"/>
    <mergeCell ref="G25:G27"/>
    <mergeCell ref="H25:H27"/>
    <mergeCell ref="I25:I27"/>
    <mergeCell ref="A35:B35"/>
    <mergeCell ref="C35:F35"/>
    <mergeCell ref="K35:N35"/>
    <mergeCell ref="A31:B31"/>
    <mergeCell ref="C31:F31"/>
    <mergeCell ref="K31:N31"/>
    <mergeCell ref="A32:B34"/>
    <mergeCell ref="C32:F34"/>
    <mergeCell ref="G32:G34"/>
    <mergeCell ref="H32:H34"/>
    <mergeCell ref="I32:I34"/>
    <mergeCell ref="J32:J34"/>
    <mergeCell ref="K32:N34"/>
  </mergeCells>
  <hyperlinks>
    <hyperlink ref="A1" location="'Objetos de Dominio'!A1" display="&lt;- Volver al inicio" xr:uid="{D30A6672-34DC-4014-A529-9284C710DCB2}"/>
    <hyperlink ref="A4" location="'Evento - M'!B1" display="Datos simulados" xr:uid="{11303575-032A-40C3-A128-5ED856CA1391}"/>
    <hyperlink ref="C18" location="'Evento - E'!A7" display="Nombre" xr:uid="{EC52D64A-38E4-4DA4-8FE3-337FA9923279}"/>
    <hyperlink ref="B8" location="'Información personal - m'!A1" display="Organizador" xr:uid="{4FA12C3F-C20E-402E-AE25-5BF4EAB80800}"/>
    <hyperlink ref="B9" location="'tipo Evento - M'!A1" display="Tipo evento" xr:uid="{6FDE746A-29A3-49BB-A180-D07249C2C964}"/>
    <hyperlink ref="B12" location="'Agenda - E'!A1" display="Grupo" xr:uid="{A4FDBB89-29A6-40AB-A4A0-15D5F2C5AC8E}"/>
    <hyperlink ref="B14" location="'ESTADOS - M'!A1" display="Estado" xr:uid="{D68F6B06-125A-449D-A62E-B0EF7A784693}"/>
    <hyperlink ref="H22" location="'Escritor - E'!A1" display="='Objetos de Dominio'!$B$2" xr:uid="{96644069-8D8E-4ABD-B8CE-DDB9AE027381}"/>
    <hyperlink ref="H22:H24" location="'Objetos de Dominio'!B24" display="='Objetos de Dominio'!$B$11" xr:uid="{58C51293-80B4-4E72-A67A-CAC0B5FF3200}"/>
    <hyperlink ref="J31" location="'Objetos de Dominio'!B24" display="Evento[]_x000a__x000a_" xr:uid="{E98CCA16-E5E1-432D-A779-5D9459D44C46}"/>
    <hyperlink ref="H31" location="'Objetos de Dominio'!B24" display="='Objetos de Dominio'!$B$11" xr:uid="{A338B2F6-7CF8-4FAB-BE09-AF2A6938D19A}"/>
    <hyperlink ref="H25" location="'Escritor - E'!A1" display="='Objetos de Dominio'!$B$2" xr:uid="{6214C3DD-1DF1-46CC-A357-565D55B55A2C}"/>
    <hyperlink ref="H25:H27" location="'Objetos de Dominio'!B24" display="='Objetos de Dominio'!$B$11" xr:uid="{B6BCBDCC-6BB4-4CB8-AAE7-CAA9C5FDED9B}"/>
    <hyperlink ref="H28" location="'Escritor - E'!A1" display="='Objetos de Dominio'!$B$2" xr:uid="{D15AE171-B9C8-4F96-8DE3-A2F479765F1D}"/>
    <hyperlink ref="H28:H30" location="'Objetos de Dominio'!B24" display="='Objetos de Dominio'!$B$11" xr:uid="{8E167116-C91C-483D-A0D3-E725277A41DB}"/>
    <hyperlink ref="Q5" location="'Evento - E'!A22" display="=A22" xr:uid="{B1814B21-AEDC-4B77-A44B-6ED87441A3D5}"/>
    <hyperlink ref="R5" location="'Evento - E'!A25" display="=A25" xr:uid="{F50BD893-0ADF-4A97-9F0F-7641D8097AFA}"/>
    <hyperlink ref="S5" location="'Evento - E'!A28" display="=A28" xr:uid="{A5A513E8-D7E9-4C84-A4A9-F2C5A595070B}"/>
    <hyperlink ref="T5" location="'Evento - E'!A31" display="=A31" xr:uid="{8D732A94-EC20-4274-9AA6-78F9BA733F9A}"/>
    <hyperlink ref="U5" location="'Evento - E'!A32" display="=A32" xr:uid="{BC078F73-71C4-42BE-A063-BBAF8AA9F3AA}"/>
    <hyperlink ref="J35" location="'Administrador Estructura - E'!A1" display="Administrador Estructura[]_x000a__x000a_" xr:uid="{D59E794F-2C52-402A-B1AC-5056514B7D77}"/>
    <hyperlink ref="V5" location="'Evento - E'!A35" display="=A35" xr:uid="{E88BBCEF-8F70-4DD1-A334-915A84C077B6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3E67-DF65-4FEA-A643-D61DF49A27B7}">
  <sheetPr>
    <tabColor rgb="FFD9E1F2"/>
  </sheetPr>
  <dimension ref="A1:F8"/>
  <sheetViews>
    <sheetView workbookViewId="0"/>
  </sheetViews>
  <sheetFormatPr defaultRowHeight="15"/>
  <cols>
    <col min="1" max="1" width="15.7109375" customWidth="1"/>
    <col min="2" max="2" width="27.42578125" customWidth="1"/>
    <col min="3" max="3" width="22.42578125" customWidth="1"/>
    <col min="4" max="4" width="12.7109375" customWidth="1"/>
    <col min="5" max="5" width="19.85546875" customWidth="1"/>
    <col min="6" max="6" width="41" customWidth="1"/>
  </cols>
  <sheetData>
    <row r="1" spans="1:6">
      <c r="A1" s="22" t="s">
        <v>74</v>
      </c>
      <c r="B1" s="686" t="s">
        <v>75</v>
      </c>
      <c r="C1" s="686"/>
    </row>
    <row r="2" spans="1:6">
      <c r="A2" s="184" t="s">
        <v>76</v>
      </c>
      <c r="B2" s="119" t="s">
        <v>22</v>
      </c>
      <c r="C2" s="119" t="s">
        <v>271</v>
      </c>
      <c r="D2" s="119" t="s">
        <v>20</v>
      </c>
      <c r="E2" s="119" t="s">
        <v>206</v>
      </c>
      <c r="F2" s="107" t="s">
        <v>167</v>
      </c>
    </row>
    <row r="3" spans="1:6">
      <c r="A3" s="154">
        <v>1</v>
      </c>
      <c r="B3" s="192" t="s">
        <v>457</v>
      </c>
      <c r="C3" s="93" t="s">
        <v>622</v>
      </c>
      <c r="D3" s="183" t="s">
        <v>79</v>
      </c>
      <c r="E3" s="93" t="str">
        <f>IF('Estructura - M'!F8 = "Activo", "Activo", "Activo")</f>
        <v>Activo</v>
      </c>
      <c r="F3" s="109" t="str">
        <f>_xlfn.CONCAT(B3, " ", C3)</f>
        <v>Matemáticas Especiales 2023-1 Grupo1</v>
      </c>
    </row>
    <row r="4" spans="1:6">
      <c r="A4" s="154">
        <v>2</v>
      </c>
      <c r="B4" s="192" t="s">
        <v>459</v>
      </c>
      <c r="C4" s="93" t="s">
        <v>623</v>
      </c>
      <c r="D4" s="183" t="s">
        <v>79</v>
      </c>
      <c r="E4" s="93" t="str">
        <f>IF('Estructura - M'!F10 = "Activo", "Activo", "Activo")</f>
        <v>Activo</v>
      </c>
      <c r="F4" s="109" t="str">
        <f>_xlfn.CONCAT(B4, " ", C4)</f>
        <v>Antropología 1 2023-1 Grupo3</v>
      </c>
    </row>
    <row r="5" spans="1:6">
      <c r="A5" s="154">
        <v>3</v>
      </c>
      <c r="B5" s="192" t="s">
        <v>460</v>
      </c>
      <c r="C5" s="93" t="s">
        <v>624</v>
      </c>
      <c r="D5" s="183" t="s">
        <v>293</v>
      </c>
      <c r="E5" s="93" t="str">
        <f>IF('Estructura - M'!F11 = "Activo", "Activo", "Activo")</f>
        <v>Activo</v>
      </c>
      <c r="F5" s="109" t="str">
        <f>_xlfn.CONCAT(B5, " ", C5)</f>
        <v>Calculo Integral 1 2022-2 Grupo1</v>
      </c>
    </row>
    <row r="6" spans="1:6">
      <c r="A6" s="154">
        <v>4</v>
      </c>
      <c r="B6" s="192" t="s">
        <v>460</v>
      </c>
      <c r="C6" s="93" t="s">
        <v>625</v>
      </c>
      <c r="D6" s="183" t="s">
        <v>79</v>
      </c>
      <c r="E6" s="93" t="str">
        <f>IF('Estructura - M'!F11 = "Activo", "Activo", "Activo")</f>
        <v>Activo</v>
      </c>
      <c r="F6" s="109" t="str">
        <f>_xlfn.CONCAT(B6, " ", C6)</f>
        <v>Calculo Integral 1 2023-1 Grupo2</v>
      </c>
    </row>
    <row r="7" spans="1:6">
      <c r="A7" s="154">
        <v>5</v>
      </c>
      <c r="B7" s="192" t="s">
        <v>463</v>
      </c>
      <c r="C7" s="93" t="s">
        <v>622</v>
      </c>
      <c r="D7" s="183" t="s">
        <v>79</v>
      </c>
      <c r="E7" s="338" t="str">
        <f>IF('Estructura - M'!F14 = "Activo", "Activo", "Activo")</f>
        <v>Activo</v>
      </c>
      <c r="F7" s="109" t="str">
        <f>_xlfn.CONCAT(B7, " ", C7)</f>
        <v>Diseno Orientado a Objetos 2023-1 Grupo1</v>
      </c>
    </row>
    <row r="8" spans="1:6">
      <c r="A8" s="155">
        <v>6</v>
      </c>
      <c r="B8" s="202" t="s">
        <v>626</v>
      </c>
      <c r="C8" s="152" t="s">
        <v>627</v>
      </c>
      <c r="D8" s="515" t="s">
        <v>79</v>
      </c>
      <c r="E8" s="346" t="str">
        <f>IF('Estructura - M'!F13 = "Activo", "Activo", "Activo")</f>
        <v>Activo</v>
      </c>
      <c r="F8" s="345" t="str">
        <f>_xlfn.CONCAT(B8, " ", C8)</f>
        <v>Ingeniería-Sistemas Ingeniería de Sistemas</v>
      </c>
    </row>
  </sheetData>
  <mergeCells count="1">
    <mergeCell ref="B1:C1"/>
  </mergeCells>
  <hyperlinks>
    <hyperlink ref="D3" location="'Estados - M'!A10" display="Activo" xr:uid="{0FE4850E-2BB9-4CE9-B40D-DB87B177636C}"/>
    <hyperlink ref="D5" location="'Estados - M'!A11" display="Inactivo" xr:uid="{D63BA3BA-AF8A-4DD7-99A5-D1EB925BEB2E}"/>
    <hyperlink ref="B3" location="'Estructura - M'!A8" display="Matemáticas Especiales" xr:uid="{1BBC9EC4-2715-4A7E-8914-2CC57FDB8E4A}"/>
    <hyperlink ref="B4" location="'Estructura - M'!A10" display="Antropología 1" xr:uid="{574C6D06-9306-4D9C-A728-35E7A187CA6F}"/>
    <hyperlink ref="B5" location="'Estructura - M'!A11" display="Calculo Integral 1" xr:uid="{E5059388-7D2F-4592-98A5-D34BCCB3DB11}"/>
    <hyperlink ref="B6" location="'Estructura - M'!A11" display="Calculo Integral 1" xr:uid="{8F58F4C3-8617-4B31-AC33-03AAD41F6394}"/>
    <hyperlink ref="B7" location="'Estructura - M'!A14" display="Diseno Orientado a Objetos" xr:uid="{AC7BC88D-3B44-4285-A930-85991A786CFA}"/>
    <hyperlink ref="B8" location="'Estructura - M'!A12" display="Ingeniería-Sistemas" xr:uid="{8D79DD04-FA10-4B72-A762-66EE08DB5262}"/>
    <hyperlink ref="A1" location="'Objetos de Dominio'!A1" display="&lt;- Volver al inicio" xr:uid="{B5A6D295-C8A7-4059-9EF6-D031A7EB94AB}"/>
    <hyperlink ref="D4" location="'Estados - M'!A10" display="Activo" xr:uid="{24DA318D-FAC7-49ED-ABD9-8DA540961C8B}"/>
    <hyperlink ref="D6" location="'Estados - M'!A10" display="Activo" xr:uid="{9393A328-C595-4FFE-9660-FE7212E7BD8A}"/>
    <hyperlink ref="D7" location="'Estados - M'!A10" display="Activo" xr:uid="{10465CC6-EA59-4560-9194-FE662C30E48D}"/>
    <hyperlink ref="D8" location="'Estados - M'!A10" display="Activo" xr:uid="{69B146D1-7BD5-4016-B247-8110FEF0B414}"/>
    <hyperlink ref="B1" location="Participante - E!A4" display="Modelo Enriquecido" xr:uid="{18176A2B-7BC3-4B09-9473-B011D69F1921}"/>
    <hyperlink ref="B1:C1" location="'Grupo - E'!A4" display="Modelo Enriquecido" xr:uid="{4B0DC2B6-B028-4950-B26D-04B95B086C5A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E522-BE71-4884-A000-B942C4885B43}">
  <sheetPr>
    <tabColor rgb="FFD9E1F2"/>
  </sheetPr>
  <dimension ref="A1:V30"/>
  <sheetViews>
    <sheetView topLeftCell="P1" workbookViewId="0">
      <selection activeCell="E14" sqref="E14"/>
    </sheetView>
  </sheetViews>
  <sheetFormatPr defaultRowHeight="15"/>
  <cols>
    <col min="1" max="2" width="20.7109375" style="12" customWidth="1"/>
    <col min="3" max="3" width="17" style="12" customWidth="1"/>
    <col min="4" max="4" width="14.5703125" style="12" bestFit="1" customWidth="1"/>
    <col min="5" max="5" width="8.140625" style="12" bestFit="1" customWidth="1"/>
    <col min="6" max="6" width="12.42578125" style="12" customWidth="1"/>
    <col min="7" max="7" width="15.140625" style="12" customWidth="1"/>
    <col min="8" max="8" width="50.7109375" style="12" customWidth="1"/>
    <col min="9" max="9" width="46.85546875" style="12" customWidth="1"/>
    <col min="10" max="10" width="43.28515625" style="12" customWidth="1"/>
    <col min="11" max="14" width="15.7109375" style="12" customWidth="1"/>
    <col min="15" max="15" width="22.5703125" style="12" customWidth="1"/>
    <col min="16" max="16" width="53.42578125" style="12" customWidth="1"/>
    <col min="17" max="17" width="42" style="12" customWidth="1"/>
    <col min="18" max="18" width="42.42578125" style="12" customWidth="1"/>
    <col min="19" max="19" width="31.7109375" style="12" customWidth="1"/>
    <col min="20" max="20" width="41.28515625" style="12" customWidth="1"/>
    <col min="21" max="21" width="49.42578125" style="12" customWidth="1"/>
    <col min="22" max="22" width="18.28515625" style="12" bestFit="1" customWidth="1"/>
    <col min="23" max="16384" width="9.140625" style="12"/>
  </cols>
  <sheetData>
    <row r="1" spans="1:22">
      <c r="A1" s="247" t="s">
        <v>74</v>
      </c>
    </row>
    <row r="2" spans="1:22">
      <c r="A2" s="291" t="s">
        <v>81</v>
      </c>
      <c r="B2" s="771" t="str">
        <f>'Objetos de Dominio'!$B$17</f>
        <v>Organización Administrador Organización</v>
      </c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  <c r="O2" s="772"/>
      <c r="P2" s="773"/>
    </row>
    <row r="3" spans="1:22">
      <c r="A3" s="292" t="s">
        <v>82</v>
      </c>
      <c r="B3" s="733" t="str">
        <f>'Objetos de Dominio'!$E$17</f>
        <v>Objeto de dominio que esta encargado de agrupar todos los administradores que pueden estar asociados a una misma organización</v>
      </c>
      <c r="C3" s="734"/>
      <c r="D3" s="734"/>
      <c r="E3" s="734"/>
      <c r="F3" s="734"/>
      <c r="G3" s="734"/>
      <c r="H3" s="734"/>
      <c r="I3" s="734"/>
      <c r="J3" s="734"/>
      <c r="K3" s="734"/>
      <c r="L3" s="734"/>
      <c r="M3" s="734"/>
      <c r="N3" s="734"/>
      <c r="O3" s="734"/>
      <c r="P3" s="735"/>
    </row>
    <row r="4" spans="1:22">
      <c r="A4" s="11" t="s">
        <v>83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22" ht="15" customHeight="1">
      <c r="A5" s="293" t="s">
        <v>84</v>
      </c>
      <c r="B5" s="294" t="s">
        <v>85</v>
      </c>
      <c r="C5" s="294" t="s">
        <v>86</v>
      </c>
      <c r="D5" s="294" t="s">
        <v>87</v>
      </c>
      <c r="E5" s="294" t="s">
        <v>88</v>
      </c>
      <c r="F5" s="294" t="s">
        <v>89</v>
      </c>
      <c r="G5" s="294" t="s">
        <v>90</v>
      </c>
      <c r="H5" s="294" t="s">
        <v>91</v>
      </c>
      <c r="I5" s="294" t="s">
        <v>92</v>
      </c>
      <c r="J5" s="294" t="s">
        <v>93</v>
      </c>
      <c r="K5" s="294" t="s">
        <v>94</v>
      </c>
      <c r="L5" s="294" t="s">
        <v>95</v>
      </c>
      <c r="M5" s="294" t="s">
        <v>96</v>
      </c>
      <c r="N5" s="294" t="s">
        <v>97</v>
      </c>
      <c r="O5" s="294" t="s">
        <v>98</v>
      </c>
      <c r="P5" s="294" t="s">
        <v>4</v>
      </c>
      <c r="Q5" s="622" t="str">
        <f>A17</f>
        <v>Crear Grupo</v>
      </c>
      <c r="R5" s="622" t="str">
        <f>A20</f>
        <v>Editar información Grupo</v>
      </c>
      <c r="S5" s="622" t="str">
        <f>A23</f>
        <v>Cambiar estado Grupo</v>
      </c>
      <c r="T5" s="622" t="str">
        <f>A26</f>
        <v>Buscar Grupo</v>
      </c>
      <c r="U5" s="623" t="str">
        <f>A27</f>
        <v xml:space="preserve">Eliminar un Grupo
</v>
      </c>
      <c r="V5" s="623" t="str">
        <f>A30</f>
        <v>ObtenerEstadoReal</v>
      </c>
    </row>
    <row r="6" spans="1:22" ht="27">
      <c r="A6" s="132" t="s">
        <v>76</v>
      </c>
      <c r="B6" s="76" t="s">
        <v>99</v>
      </c>
      <c r="C6" s="76">
        <v>36</v>
      </c>
      <c r="D6" s="76">
        <v>36</v>
      </c>
      <c r="E6" s="76"/>
      <c r="F6" s="76"/>
      <c r="G6" s="76"/>
      <c r="H6" s="76" t="s">
        <v>100</v>
      </c>
      <c r="I6" s="76"/>
      <c r="J6" s="74" t="s">
        <v>168</v>
      </c>
      <c r="K6" s="76" t="s">
        <v>102</v>
      </c>
      <c r="L6" s="76" t="s">
        <v>103</v>
      </c>
      <c r="M6" s="76" t="s">
        <v>102</v>
      </c>
      <c r="N6" s="76" t="s">
        <v>103</v>
      </c>
      <c r="O6" s="76" t="s">
        <v>102</v>
      </c>
      <c r="P6" s="76" t="s">
        <v>628</v>
      </c>
      <c r="Q6" s="76" t="s">
        <v>105</v>
      </c>
      <c r="R6" s="76" t="s">
        <v>105</v>
      </c>
      <c r="S6" s="76" t="s">
        <v>105</v>
      </c>
      <c r="T6" s="76" t="s">
        <v>106</v>
      </c>
      <c r="U6" s="81" t="s">
        <v>105</v>
      </c>
      <c r="V6" s="81" t="s">
        <v>107</v>
      </c>
    </row>
    <row r="7" spans="1:22" ht="40.5">
      <c r="A7" s="132" t="s">
        <v>22</v>
      </c>
      <c r="B7" s="624" t="s">
        <v>22</v>
      </c>
      <c r="C7" s="76"/>
      <c r="D7" s="76"/>
      <c r="E7" s="76"/>
      <c r="F7" s="76"/>
      <c r="G7" s="76"/>
      <c r="H7" s="76"/>
      <c r="I7" s="76"/>
      <c r="J7" s="74"/>
      <c r="K7" s="76" t="s">
        <v>103</v>
      </c>
      <c r="L7" s="76" t="s">
        <v>103</v>
      </c>
      <c r="M7" s="76" t="s">
        <v>102</v>
      </c>
      <c r="N7" s="76" t="s">
        <v>103</v>
      </c>
      <c r="O7" s="76" t="s">
        <v>103</v>
      </c>
      <c r="P7" s="76" t="s">
        <v>629</v>
      </c>
      <c r="Q7" s="76" t="s">
        <v>105</v>
      </c>
      <c r="R7" s="76" t="s">
        <v>630</v>
      </c>
      <c r="S7" s="76" t="s">
        <v>107</v>
      </c>
      <c r="T7" s="76" t="s">
        <v>215</v>
      </c>
      <c r="U7" s="81" t="s">
        <v>107</v>
      </c>
      <c r="V7" s="81" t="s">
        <v>107</v>
      </c>
    </row>
    <row r="8" spans="1:22">
      <c r="A8" s="132" t="s">
        <v>271</v>
      </c>
      <c r="B8" s="76" t="s">
        <v>211</v>
      </c>
      <c r="C8" s="76">
        <v>1</v>
      </c>
      <c r="D8" s="76">
        <v>40</v>
      </c>
      <c r="E8" s="76"/>
      <c r="F8" s="76"/>
      <c r="G8" s="76"/>
      <c r="H8" s="76" t="s">
        <v>440</v>
      </c>
      <c r="I8" s="76"/>
      <c r="J8" s="74" t="s">
        <v>282</v>
      </c>
      <c r="K8" s="76" t="s">
        <v>103</v>
      </c>
      <c r="L8" s="76" t="s">
        <v>103</v>
      </c>
      <c r="M8" s="76" t="s">
        <v>102</v>
      </c>
      <c r="N8" s="76" t="s">
        <v>103</v>
      </c>
      <c r="O8" s="76" t="s">
        <v>103</v>
      </c>
      <c r="P8" s="76" t="s">
        <v>631</v>
      </c>
      <c r="Q8" s="76" t="s">
        <v>105</v>
      </c>
      <c r="R8" s="76" t="s">
        <v>107</v>
      </c>
      <c r="S8" s="76" t="s">
        <v>107</v>
      </c>
      <c r="T8" s="76" t="s">
        <v>113</v>
      </c>
      <c r="U8" s="81" t="s">
        <v>107</v>
      </c>
      <c r="V8" s="81" t="s">
        <v>107</v>
      </c>
    </row>
    <row r="9" spans="1:22" ht="40.5">
      <c r="A9" s="295" t="s">
        <v>20</v>
      </c>
      <c r="B9" s="611" t="s">
        <v>20</v>
      </c>
      <c r="C9" s="121"/>
      <c r="D9" s="121"/>
      <c r="E9" s="121"/>
      <c r="F9" s="121"/>
      <c r="G9" s="121"/>
      <c r="H9" s="121"/>
      <c r="I9" s="121"/>
      <c r="J9" s="122"/>
      <c r="K9" s="121" t="s">
        <v>103</v>
      </c>
      <c r="L9" s="121" t="s">
        <v>103</v>
      </c>
      <c r="M9" s="121" t="s">
        <v>102</v>
      </c>
      <c r="N9" s="121" t="s">
        <v>103</v>
      </c>
      <c r="O9" s="121" t="s">
        <v>103</v>
      </c>
      <c r="P9" s="121" t="s">
        <v>632</v>
      </c>
      <c r="Q9" s="121" t="s">
        <v>105</v>
      </c>
      <c r="R9" s="121" t="s">
        <v>107</v>
      </c>
      <c r="S9" s="121" t="s">
        <v>105</v>
      </c>
      <c r="T9" s="121" t="s">
        <v>475</v>
      </c>
      <c r="U9" s="116" t="s">
        <v>107</v>
      </c>
      <c r="V9" s="116" t="s">
        <v>107</v>
      </c>
    </row>
    <row r="10" spans="1:2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18"/>
    </row>
    <row r="11" spans="1:22">
      <c r="A11" s="837" t="s">
        <v>114</v>
      </c>
      <c r="B11" s="838"/>
      <c r="C11" s="838"/>
      <c r="D11" s="839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22">
      <c r="A12" s="481" t="s">
        <v>115</v>
      </c>
      <c r="B12" s="480" t="s">
        <v>4</v>
      </c>
      <c r="C12" s="835" t="s">
        <v>116</v>
      </c>
      <c r="D12" s="836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22" ht="141" customHeight="1">
      <c r="A13" s="482" t="s">
        <v>284</v>
      </c>
      <c r="B13" s="483" t="s">
        <v>633</v>
      </c>
      <c r="C13" s="484" t="s">
        <v>271</v>
      </c>
      <c r="D13" s="485" t="s">
        <v>22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5" spans="1:22">
      <c r="A15" s="701" t="s">
        <v>119</v>
      </c>
      <c r="B15" s="702"/>
      <c r="C15" s="702" t="s">
        <v>4</v>
      </c>
      <c r="D15" s="702"/>
      <c r="E15" s="702"/>
      <c r="F15" s="702"/>
      <c r="G15" s="702" t="s">
        <v>120</v>
      </c>
      <c r="H15" s="702"/>
      <c r="I15" s="702"/>
      <c r="J15" s="702" t="s">
        <v>121</v>
      </c>
      <c r="K15" s="702"/>
      <c r="L15" s="702"/>
      <c r="M15" s="702"/>
      <c r="N15" s="702"/>
      <c r="O15" s="702" t="s">
        <v>122</v>
      </c>
      <c r="P15" s="702"/>
      <c r="Q15" s="702" t="s">
        <v>123</v>
      </c>
      <c r="R15" s="713"/>
    </row>
    <row r="16" spans="1:22">
      <c r="A16" s="703"/>
      <c r="B16" s="704"/>
      <c r="C16" s="704"/>
      <c r="D16" s="704"/>
      <c r="E16" s="704"/>
      <c r="F16" s="704"/>
      <c r="G16" s="266" t="s">
        <v>124</v>
      </c>
      <c r="H16" s="266" t="s">
        <v>125</v>
      </c>
      <c r="I16" s="266" t="s">
        <v>4</v>
      </c>
      <c r="J16" s="266" t="s">
        <v>85</v>
      </c>
      <c r="K16" s="704" t="s">
        <v>4</v>
      </c>
      <c r="L16" s="704"/>
      <c r="M16" s="704"/>
      <c r="N16" s="704"/>
      <c r="O16" s="266" t="s">
        <v>126</v>
      </c>
      <c r="P16" s="266" t="s">
        <v>4</v>
      </c>
      <c r="Q16" s="266" t="s">
        <v>127</v>
      </c>
      <c r="R16" s="280" t="s">
        <v>128</v>
      </c>
    </row>
    <row r="17" spans="1:18" ht="45.75">
      <c r="A17" s="741" t="s">
        <v>634</v>
      </c>
      <c r="B17" s="727"/>
      <c r="C17" s="727" t="s">
        <v>635</v>
      </c>
      <c r="D17" s="727"/>
      <c r="E17" s="727"/>
      <c r="F17" s="727"/>
      <c r="G17" s="727" t="s">
        <v>636</v>
      </c>
      <c r="H17" s="715" t="str">
        <f>'Objetos de Dominio'!$B$17</f>
        <v>Organización Administrador Organización</v>
      </c>
      <c r="I17" s="728" t="s">
        <v>637</v>
      </c>
      <c r="J17" s="727"/>
      <c r="K17" s="727"/>
      <c r="L17" s="727"/>
      <c r="M17" s="727"/>
      <c r="N17" s="727"/>
      <c r="O17" s="350">
        <v>1</v>
      </c>
      <c r="P17" s="352" t="s">
        <v>638</v>
      </c>
      <c r="Q17" s="352" t="s">
        <v>639</v>
      </c>
      <c r="R17" s="353" t="s">
        <v>232</v>
      </c>
    </row>
    <row r="18" spans="1:18" ht="45.75">
      <c r="A18" s="741"/>
      <c r="B18" s="727"/>
      <c r="C18" s="727"/>
      <c r="D18" s="727"/>
      <c r="E18" s="727"/>
      <c r="F18" s="727"/>
      <c r="G18" s="727"/>
      <c r="H18" s="715"/>
      <c r="I18" s="728"/>
      <c r="J18" s="727"/>
      <c r="K18" s="727"/>
      <c r="L18" s="727"/>
      <c r="M18" s="727"/>
      <c r="N18" s="727"/>
      <c r="O18" s="350">
        <v>2</v>
      </c>
      <c r="P18" s="352" t="s">
        <v>640</v>
      </c>
      <c r="Q18" s="352" t="s">
        <v>641</v>
      </c>
      <c r="R18" s="353" t="s">
        <v>235</v>
      </c>
    </row>
    <row r="19" spans="1:18" ht="59.25" customHeight="1">
      <c r="A19" s="741"/>
      <c r="B19" s="727"/>
      <c r="C19" s="727"/>
      <c r="D19" s="727"/>
      <c r="E19" s="727"/>
      <c r="F19" s="727"/>
      <c r="G19" s="727"/>
      <c r="H19" s="715"/>
      <c r="I19" s="728"/>
      <c r="J19" s="727"/>
      <c r="K19" s="727"/>
      <c r="L19" s="727"/>
      <c r="M19" s="727"/>
      <c r="N19" s="727"/>
      <c r="O19" s="350">
        <v>3</v>
      </c>
      <c r="P19" s="352" t="s">
        <v>642</v>
      </c>
      <c r="Q19" s="352" t="s">
        <v>140</v>
      </c>
      <c r="R19" s="353" t="s">
        <v>235</v>
      </c>
    </row>
    <row r="20" spans="1:18" ht="30.75">
      <c r="A20" s="741" t="s">
        <v>643</v>
      </c>
      <c r="B20" s="799"/>
      <c r="C20" s="797" t="s">
        <v>644</v>
      </c>
      <c r="D20" s="798"/>
      <c r="E20" s="798"/>
      <c r="F20" s="799"/>
      <c r="G20" s="806" t="s">
        <v>636</v>
      </c>
      <c r="H20" s="812" t="str">
        <f>'Objetos de Dominio'!$B$17</f>
        <v>Organización Administrador Organización</v>
      </c>
      <c r="I20" s="809" t="s">
        <v>645</v>
      </c>
      <c r="J20" s="806"/>
      <c r="K20" s="797"/>
      <c r="L20" s="798"/>
      <c r="M20" s="798"/>
      <c r="N20" s="799"/>
      <c r="O20" s="350">
        <v>4</v>
      </c>
      <c r="P20" s="352" t="s">
        <v>646</v>
      </c>
      <c r="Q20" s="352" t="s">
        <v>241</v>
      </c>
      <c r="R20" s="353" t="s">
        <v>242</v>
      </c>
    </row>
    <row r="21" spans="1:18" ht="60.75">
      <c r="A21" s="815"/>
      <c r="B21" s="802"/>
      <c r="C21" s="800"/>
      <c r="D21" s="801"/>
      <c r="E21" s="801"/>
      <c r="F21" s="802"/>
      <c r="G21" s="807"/>
      <c r="H21" s="813"/>
      <c r="I21" s="810"/>
      <c r="J21" s="807"/>
      <c r="K21" s="800"/>
      <c r="L21" s="801"/>
      <c r="M21" s="801"/>
      <c r="N21" s="802"/>
      <c r="O21" s="350">
        <v>5</v>
      </c>
      <c r="P21" s="352" t="s">
        <v>633</v>
      </c>
      <c r="Q21" s="352" t="s">
        <v>647</v>
      </c>
      <c r="R21" s="353" t="s">
        <v>242</v>
      </c>
    </row>
    <row r="22" spans="1:18" ht="60.75">
      <c r="A22" s="816"/>
      <c r="B22" s="805"/>
      <c r="C22" s="803"/>
      <c r="D22" s="804"/>
      <c r="E22" s="804"/>
      <c r="F22" s="805"/>
      <c r="G22" s="808"/>
      <c r="H22" s="814"/>
      <c r="I22" s="811"/>
      <c r="J22" s="808"/>
      <c r="K22" s="803"/>
      <c r="L22" s="804"/>
      <c r="M22" s="804"/>
      <c r="N22" s="805"/>
      <c r="O22" s="350">
        <v>6</v>
      </c>
      <c r="P22" s="352" t="s">
        <v>648</v>
      </c>
      <c r="Q22" s="352" t="s">
        <v>140</v>
      </c>
      <c r="R22" s="353" t="s">
        <v>242</v>
      </c>
    </row>
    <row r="23" spans="1:18" ht="57" customHeight="1">
      <c r="A23" s="829" t="s">
        <v>649</v>
      </c>
      <c r="B23" s="830"/>
      <c r="C23" s="797" t="s">
        <v>650</v>
      </c>
      <c r="D23" s="798"/>
      <c r="E23" s="798"/>
      <c r="F23" s="799"/>
      <c r="G23" s="806" t="s">
        <v>651</v>
      </c>
      <c r="H23" s="812" t="str">
        <f>'Objetos de Dominio'!$B$17</f>
        <v>Organización Administrador Organización</v>
      </c>
      <c r="I23" s="809" t="s">
        <v>652</v>
      </c>
      <c r="J23" s="817" t="s">
        <v>144</v>
      </c>
      <c r="K23" s="820" t="s">
        <v>144</v>
      </c>
      <c r="L23" s="821"/>
      <c r="M23" s="821"/>
      <c r="N23" s="822"/>
      <c r="O23" s="350">
        <v>9</v>
      </c>
      <c r="P23" s="352" t="s">
        <v>653</v>
      </c>
      <c r="Q23" s="352" t="s">
        <v>140</v>
      </c>
      <c r="R23" s="353" t="s">
        <v>138</v>
      </c>
    </row>
    <row r="24" spans="1:18" ht="45.75">
      <c r="A24" s="831"/>
      <c r="B24" s="832"/>
      <c r="C24" s="800"/>
      <c r="D24" s="801"/>
      <c r="E24" s="801"/>
      <c r="F24" s="802"/>
      <c r="G24" s="807"/>
      <c r="H24" s="813"/>
      <c r="I24" s="810"/>
      <c r="J24" s="818"/>
      <c r="K24" s="823"/>
      <c r="L24" s="824"/>
      <c r="M24" s="824"/>
      <c r="N24" s="825"/>
      <c r="O24" s="350">
        <v>10</v>
      </c>
      <c r="P24" s="352" t="s">
        <v>646</v>
      </c>
      <c r="Q24" s="352" t="s">
        <v>654</v>
      </c>
      <c r="R24" s="353" t="s">
        <v>138</v>
      </c>
    </row>
    <row r="25" spans="1:18" ht="45.75">
      <c r="A25" s="833"/>
      <c r="B25" s="834"/>
      <c r="C25" s="803"/>
      <c r="D25" s="804"/>
      <c r="E25" s="804"/>
      <c r="F25" s="805"/>
      <c r="G25" s="808"/>
      <c r="H25" s="814"/>
      <c r="I25" s="811"/>
      <c r="J25" s="819"/>
      <c r="K25" s="826"/>
      <c r="L25" s="827"/>
      <c r="M25" s="827"/>
      <c r="N25" s="828"/>
      <c r="O25" s="350">
        <v>11</v>
      </c>
      <c r="P25" s="352" t="s">
        <v>655</v>
      </c>
      <c r="Q25" s="352" t="s">
        <v>656</v>
      </c>
      <c r="R25" s="353" t="s">
        <v>138</v>
      </c>
    </row>
    <row r="26" spans="1:18" ht="45.75">
      <c r="A26" s="693" t="s">
        <v>657</v>
      </c>
      <c r="B26" s="694"/>
      <c r="C26" s="727" t="s">
        <v>658</v>
      </c>
      <c r="D26" s="727"/>
      <c r="E26" s="727"/>
      <c r="F26" s="727"/>
      <c r="G26" s="350" t="s">
        <v>659</v>
      </c>
      <c r="H26" s="278" t="str">
        <f>'Objetos de Dominio'!$B$17</f>
        <v>Organización Administrador Organización</v>
      </c>
      <c r="I26" s="351" t="s">
        <v>660</v>
      </c>
      <c r="J26" s="278" t="s">
        <v>661</v>
      </c>
      <c r="K26" s="726" t="s">
        <v>662</v>
      </c>
      <c r="L26" s="726"/>
      <c r="M26" s="726"/>
      <c r="N26" s="726"/>
      <c r="O26" s="352" t="s">
        <v>144</v>
      </c>
      <c r="P26" s="352" t="s">
        <v>144</v>
      </c>
      <c r="Q26" s="352" t="s">
        <v>144</v>
      </c>
      <c r="R26" s="353" t="s">
        <v>144</v>
      </c>
    </row>
    <row r="27" spans="1:18" ht="61.5" customHeight="1">
      <c r="A27" s="693" t="s">
        <v>663</v>
      </c>
      <c r="B27" s="694"/>
      <c r="C27" s="694" t="s">
        <v>664</v>
      </c>
      <c r="D27" s="694"/>
      <c r="E27" s="694"/>
      <c r="F27" s="694"/>
      <c r="G27" s="742" t="s">
        <v>665</v>
      </c>
      <c r="H27" s="840" t="s">
        <v>99</v>
      </c>
      <c r="I27" s="712" t="s">
        <v>666</v>
      </c>
      <c r="J27" s="694"/>
      <c r="K27" s="694"/>
      <c r="L27" s="694"/>
      <c r="M27" s="694"/>
      <c r="N27" s="694"/>
      <c r="O27" s="265">
        <v>12</v>
      </c>
      <c r="P27" s="279" t="s">
        <v>667</v>
      </c>
      <c r="Q27" s="279" t="s">
        <v>140</v>
      </c>
      <c r="R27" s="353" t="s">
        <v>138</v>
      </c>
    </row>
    <row r="28" spans="1:18" ht="48" customHeight="1">
      <c r="A28" s="693"/>
      <c r="B28" s="694"/>
      <c r="C28" s="694"/>
      <c r="D28" s="694"/>
      <c r="E28" s="694"/>
      <c r="F28" s="694"/>
      <c r="G28" s="694"/>
      <c r="H28" s="841"/>
      <c r="I28" s="712"/>
      <c r="J28" s="694"/>
      <c r="K28" s="694"/>
      <c r="L28" s="694"/>
      <c r="M28" s="694"/>
      <c r="N28" s="694"/>
      <c r="O28" s="265">
        <v>13</v>
      </c>
      <c r="P28" s="279" t="s">
        <v>646</v>
      </c>
      <c r="Q28" s="279" t="s">
        <v>668</v>
      </c>
      <c r="R28" s="353" t="s">
        <v>138</v>
      </c>
    </row>
    <row r="29" spans="1:18" ht="30.75">
      <c r="A29" s="707"/>
      <c r="B29" s="708"/>
      <c r="C29" s="708"/>
      <c r="D29" s="708"/>
      <c r="E29" s="708"/>
      <c r="F29" s="708"/>
      <c r="G29" s="708"/>
      <c r="H29" s="842"/>
      <c r="I29" s="843"/>
      <c r="J29" s="708"/>
      <c r="K29" s="708"/>
      <c r="L29" s="708"/>
      <c r="M29" s="708"/>
      <c r="N29" s="708"/>
      <c r="O29" s="282">
        <v>14</v>
      </c>
      <c r="P29" s="283" t="s">
        <v>669</v>
      </c>
      <c r="Q29" s="283" t="s">
        <v>670</v>
      </c>
      <c r="R29" s="354" t="s">
        <v>138</v>
      </c>
    </row>
    <row r="30" spans="1:18" ht="48.75" customHeight="1">
      <c r="A30" s="707" t="s">
        <v>198</v>
      </c>
      <c r="B30" s="708"/>
      <c r="C30" s="709" t="s">
        <v>671</v>
      </c>
      <c r="D30" s="709"/>
      <c r="E30" s="709"/>
      <c r="F30" s="709"/>
      <c r="G30" s="531"/>
      <c r="H30" s="362"/>
      <c r="I30" s="408"/>
      <c r="J30" s="362" t="s">
        <v>20</v>
      </c>
      <c r="K30" s="710" t="s">
        <v>672</v>
      </c>
      <c r="L30" s="710"/>
      <c r="M30" s="710"/>
      <c r="N30" s="710"/>
      <c r="O30" s="306" t="s">
        <v>144</v>
      </c>
      <c r="P30" s="306" t="s">
        <v>144</v>
      </c>
      <c r="Q30" s="306" t="s">
        <v>144</v>
      </c>
      <c r="R30" s="284" t="s">
        <v>144</v>
      </c>
    </row>
  </sheetData>
  <mergeCells count="45">
    <mergeCell ref="I23:I25"/>
    <mergeCell ref="A26:B26"/>
    <mergeCell ref="C26:F26"/>
    <mergeCell ref="K26:N26"/>
    <mergeCell ref="A27:B29"/>
    <mergeCell ref="C27:F29"/>
    <mergeCell ref="G27:G29"/>
    <mergeCell ref="H27:H29"/>
    <mergeCell ref="I27:I29"/>
    <mergeCell ref="J27:J29"/>
    <mergeCell ref="K27:N29"/>
    <mergeCell ref="Q15:R15"/>
    <mergeCell ref="K16:N16"/>
    <mergeCell ref="A17:B19"/>
    <mergeCell ref="C17:F19"/>
    <mergeCell ref="G17:G19"/>
    <mergeCell ref="H17:H19"/>
    <mergeCell ref="I17:I19"/>
    <mergeCell ref="J17:J19"/>
    <mergeCell ref="K17:N19"/>
    <mergeCell ref="B2:P2"/>
    <mergeCell ref="B3:P3"/>
    <mergeCell ref="A15:B16"/>
    <mergeCell ref="C15:F16"/>
    <mergeCell ref="G15:I15"/>
    <mergeCell ref="J15:N15"/>
    <mergeCell ref="O15:P15"/>
    <mergeCell ref="C12:D12"/>
    <mergeCell ref="A11:D11"/>
    <mergeCell ref="A30:B30"/>
    <mergeCell ref="C30:F30"/>
    <mergeCell ref="K30:N30"/>
    <mergeCell ref="K20:N22"/>
    <mergeCell ref="J20:J22"/>
    <mergeCell ref="I20:I22"/>
    <mergeCell ref="H20:H22"/>
    <mergeCell ref="G20:G22"/>
    <mergeCell ref="C20:F22"/>
    <mergeCell ref="A20:B22"/>
    <mergeCell ref="J23:J25"/>
    <mergeCell ref="K23:N25"/>
    <mergeCell ref="A23:B25"/>
    <mergeCell ref="C23:F25"/>
    <mergeCell ref="G23:G25"/>
    <mergeCell ref="H23:H25"/>
  </mergeCells>
  <hyperlinks>
    <hyperlink ref="A1" location="'Objetos de Dominio'!A1" display="&lt;- Volver al inicio" xr:uid="{57D71C31-82BD-4C85-AA02-F24CA72DF2CD}"/>
    <hyperlink ref="A4" location="'Grupo - M'!B1" display="Datos simulados" xr:uid="{B857D8CF-1C38-45A2-8368-23D01682C82E}"/>
    <hyperlink ref="C13" location="'Grupo - E'!A8" display="Nombre" xr:uid="{9F79E08C-1F36-401F-9251-9B81A5411BC9}"/>
    <hyperlink ref="B7" location="'Estructura - M'!A1" display="Estructura" xr:uid="{BC24996B-80E9-4C9F-A3D2-BA7B508A1D53}"/>
    <hyperlink ref="B9" location="'Grupo - M'!D2" display="Estado" xr:uid="{3087CCB9-ED2F-49FD-96F6-4DDF418CA985}"/>
    <hyperlink ref="H17" location="'Escritor - E'!A1" display="='Objetos de Dominio'!$B$2" xr:uid="{5F943CA1-8B8B-47AB-8AC0-E6BB9E572518}"/>
    <hyperlink ref="H17:H19" location="'Objetos de Dominio'!B17" display="='Objetos de Dominio'!$B$13" xr:uid="{492D5F67-3C5A-4902-8799-EB6FD028D863}"/>
    <hyperlink ref="J26" location="'Objetos de Dominio'!B17" display="Grupo[]_x000a__x000a_" xr:uid="{AA5D64E0-F44B-4EE9-900B-F1A3ABDC341A}"/>
    <hyperlink ref="H26" location="'Objetos de Dominio'!B17" display="='Objetos de Dominio'!$B$13" xr:uid="{997E9C7E-0EA0-4EB4-8C6F-9E3460B071AD}"/>
    <hyperlink ref="Q5" location="'Grupo - E'!A17" display="=A17" xr:uid="{D9E2FF66-702E-4B60-A499-6E147C8381D3}"/>
    <hyperlink ref="R5" location="'Grupo - E'!A20" display="=A20" xr:uid="{F533CBD0-D966-42B7-8AA4-616609FBBB31}"/>
    <hyperlink ref="S5" location="'Grupo - E'!A23" display="=A23" xr:uid="{62CDF83B-052E-423A-8EE5-59A94CCB8143}"/>
    <hyperlink ref="T5" location="'Grupo - E'!A26" display="=A26" xr:uid="{B6E77C9A-E4B7-494C-A3A5-EC6441E94D80}"/>
    <hyperlink ref="U5" location="'Grupo - E'!A27" display="=A27" xr:uid="{E9C22A85-373E-41B6-A22C-B5C0D9AA7FCF}"/>
    <hyperlink ref="D13" location="'Estructura - E'!A1" display="Estructura" xr:uid="{F71B330E-7BD5-44EF-B05B-5708FCF9FFD4}"/>
    <hyperlink ref="J30" location="'Administrador Estructura - E'!A1" display="Administrador Estructura[]_x000a__x000a_" xr:uid="{AD4ABDC2-BFF4-4078-96AF-DBB2FD9AD7ED}"/>
    <hyperlink ref="V5" location="'Grupo - E'!A27" display="=A27" xr:uid="{F2FAA84F-5BFA-4790-897D-DF88FEE7440E}"/>
    <hyperlink ref="H23:H25" location="'Objetos de Dominio'!B17" display="='Objetos de Dominio'!$B$13" xr:uid="{2DB698DE-9319-4BD6-BB4F-876048D838C9}"/>
    <hyperlink ref="H23" location="'Escritor - E'!A1" display="='Objetos de Dominio'!$B$2" xr:uid="{72F499A3-2ED0-4CC9-8B4B-82FFE96F90D8}"/>
    <hyperlink ref="H20:H22" location="'Objetos de Dominio'!B17" display="='Objetos de Dominio'!$B$13" xr:uid="{628C5AF6-A3FF-46E2-BB2F-653637D83376}"/>
    <hyperlink ref="H20" location="'Escritor - E'!A1" display="='Objetos de Dominio'!$B$2" xr:uid="{6B2F1A33-3331-42A9-B9D4-32F6D56E43F8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0BF1-DD13-4547-9765-2D1B935FC3C0}">
  <sheetPr>
    <tabColor rgb="FFD9E1F2"/>
  </sheetPr>
  <dimension ref="A1:F12"/>
  <sheetViews>
    <sheetView workbookViewId="0"/>
  </sheetViews>
  <sheetFormatPr defaultRowHeight="15"/>
  <cols>
    <col min="1" max="1" width="15.7109375" style="9" customWidth="1"/>
    <col min="2" max="2" width="42.85546875" style="9" customWidth="1"/>
    <col min="3" max="3" width="54.5703125" style="9" customWidth="1"/>
    <col min="4" max="5" width="24.42578125" style="9" customWidth="1"/>
    <col min="6" max="6" width="21" style="9" customWidth="1"/>
    <col min="7" max="7" width="18.140625" style="9" customWidth="1"/>
    <col min="8" max="16384" width="9.140625" style="9"/>
  </cols>
  <sheetData>
    <row r="1" spans="1:6">
      <c r="A1" s="22" t="s">
        <v>74</v>
      </c>
      <c r="B1" s="716" t="s">
        <v>75</v>
      </c>
      <c r="C1" s="716"/>
    </row>
    <row r="2" spans="1:6" s="2" customFormat="1">
      <c r="A2" s="198" t="s">
        <v>76</v>
      </c>
      <c r="B2" s="199" t="s">
        <v>16</v>
      </c>
      <c r="C2" s="199" t="s">
        <v>42</v>
      </c>
      <c r="D2" s="125" t="s">
        <v>673</v>
      </c>
      <c r="E2" s="358" t="s">
        <v>77</v>
      </c>
      <c r="F2" s="230" t="s">
        <v>167</v>
      </c>
    </row>
    <row r="3" spans="1:6">
      <c r="A3" s="231">
        <v>1</v>
      </c>
      <c r="B3" s="178" t="s">
        <v>674</v>
      </c>
      <c r="C3" s="192" t="str">
        <f>'Participante Grupo - M'!$F$3</f>
        <v>Valentina.Llanos3233 Matemáticas Especiales 2023-1 Grupo1</v>
      </c>
      <c r="D3" s="209">
        <v>45232</v>
      </c>
      <c r="E3" s="359" t="e">
        <f>IF(AND('Chat - M'!D3 = "Activo", 'Participante - M'!#REF! = "Activo"), "Activo", "Inactivo")</f>
        <v>#REF!</v>
      </c>
      <c r="F3" s="90">
        <f>A3</f>
        <v>1</v>
      </c>
    </row>
    <row r="4" spans="1:6">
      <c r="A4" s="232">
        <v>2</v>
      </c>
      <c r="B4" s="178" t="s">
        <v>675</v>
      </c>
      <c r="C4" s="192" t="str">
        <f>'Participante Grupo - M'!$F$4</f>
        <v>Manuel.Torres6712 Antropología 1 2023-1 Grupo3</v>
      </c>
      <c r="D4" s="229">
        <v>45233.856944444444</v>
      </c>
      <c r="E4" s="448" t="e">
        <f>IF(AND('Chat - M'!D4 = "Activo", 'Participante - M'!#REF! = "Activo"), "Activo", "Inactivo")</f>
        <v>#REF!</v>
      </c>
      <c r="F4" s="90">
        <f>A4</f>
        <v>2</v>
      </c>
    </row>
    <row r="5" spans="1:6">
      <c r="A5" s="233">
        <v>3</v>
      </c>
      <c r="B5" s="158" t="s">
        <v>675</v>
      </c>
      <c r="C5" s="202" t="str">
        <f>'Participante Grupo - M'!$F$5</f>
        <v>Wilder.Sánchez6789 Calculo Integral 1 2022-2 Grupo1</v>
      </c>
      <c r="D5" s="234">
        <v>45263.074999999997</v>
      </c>
      <c r="E5" s="447" t="e">
        <f>IF(AND('Chat - M'!D4 = "Activo", 'Participante - M'!#REF! = "Activo"), "Activo", "Inactivo")</f>
        <v>#REF!</v>
      </c>
      <c r="F5" s="91">
        <f>A5</f>
        <v>3</v>
      </c>
    </row>
    <row r="6" spans="1:6">
      <c r="B6"/>
      <c r="C6"/>
      <c r="D6" s="45"/>
      <c r="E6" s="45"/>
      <c r="F6" s="46"/>
    </row>
    <row r="7" spans="1:6">
      <c r="B7"/>
      <c r="C7"/>
      <c r="D7" s="2"/>
      <c r="E7" s="2"/>
    </row>
    <row r="8" spans="1:6">
      <c r="B8"/>
      <c r="C8"/>
      <c r="D8" s="2"/>
      <c r="E8" s="2"/>
    </row>
    <row r="9" spans="1:6">
      <c r="D9" s="2"/>
      <c r="E9" s="2"/>
    </row>
    <row r="10" spans="1:6">
      <c r="D10" s="2"/>
      <c r="E10" s="2"/>
    </row>
    <row r="11" spans="1:6">
      <c r="D11" s="2"/>
      <c r="E11" s="2"/>
    </row>
    <row r="12" spans="1:6">
      <c r="D12" s="2"/>
      <c r="E12" s="2"/>
    </row>
  </sheetData>
  <mergeCells count="1">
    <mergeCell ref="B1:C1"/>
  </mergeCells>
  <hyperlinks>
    <hyperlink ref="A1" location="'Objetos de Dominio'!A1" display="&lt;- Volver al inicio" xr:uid="{A6EB24A5-600C-4902-A819-E39FD4D7783C}"/>
    <hyperlink ref="B4" location="'Chat - M'!A4" display="= 'Grupo - M'!$F$7" xr:uid="{1E783597-F56A-42D9-8200-DA76C3DA7698}"/>
    <hyperlink ref="B3" location="'Chat - M'!A3" display="C Matemáticas Especiales 2023-1 Grupo1" xr:uid="{C963AC80-48F3-4AB2-9088-038F769893ED}"/>
    <hyperlink ref="B5" location="'Chat - M'!A4" display="= 'Grupo - M'!$F$7" xr:uid="{EFD69FD0-2F85-41FB-9E03-DAF33F70F21F}"/>
    <hyperlink ref="B1" location="Administrador Estructura - E!A4" display="Modelo Enriquecido" xr:uid="{76B4DB7D-A8EE-417B-A312-F1B9E8FEC529}"/>
    <hyperlink ref="B1:C1" location="'Historial Chat Grupo - E'!A4" display="Modelo Enriquecido" xr:uid="{9F4FBE45-984E-4844-9603-FB22E54C31FF}"/>
    <hyperlink ref="C3" location="'Participante Grupo - M'!A3" display="='Participante Grupo - M'!$F$3" xr:uid="{0ADD8A28-C999-4FD1-874D-146773CCEEA1}"/>
    <hyperlink ref="C5" location="'Participante grupo - M'!A5" display="='Participante Grupo - M'!$F$5" xr:uid="{A4F89DAB-30B3-4890-8AD4-1533F21C3047}"/>
    <hyperlink ref="C4" location="'Participante Grupo - M'!A4" display="='Participante Grupo - M'!$F$4" xr:uid="{EFDB637A-1FA1-413D-8A73-FB04B2CFA74E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BEEA-ECB4-478D-9DF6-2348009B71EA}">
  <sheetPr>
    <tabColor rgb="FFD9E1F2"/>
  </sheetPr>
  <dimension ref="A1:U26"/>
  <sheetViews>
    <sheetView topLeftCell="A13" workbookViewId="0">
      <selection activeCell="C23" sqref="C23:F23"/>
    </sheetView>
  </sheetViews>
  <sheetFormatPr defaultRowHeight="15"/>
  <cols>
    <col min="1" max="1" width="20.7109375" style="9" customWidth="1"/>
    <col min="2" max="2" width="17.140625" style="9" customWidth="1"/>
    <col min="3" max="6" width="15.7109375" style="9" customWidth="1"/>
    <col min="7" max="7" width="19.140625" style="9" customWidth="1"/>
    <col min="8" max="8" width="50.7109375" style="9" customWidth="1"/>
    <col min="9" max="9" width="45.7109375" style="9" customWidth="1"/>
    <col min="10" max="10" width="30.5703125" style="9" customWidth="1"/>
    <col min="11" max="15" width="15.7109375" style="9" customWidth="1"/>
    <col min="16" max="16" width="46.28515625" style="9" customWidth="1"/>
    <col min="17" max="17" width="55.5703125" style="9" customWidth="1"/>
    <col min="18" max="18" width="46.140625" style="9" customWidth="1"/>
    <col min="19" max="19" width="44.5703125" style="9" customWidth="1"/>
    <col min="20" max="20" width="15.7109375" style="9" customWidth="1"/>
    <col min="21" max="16384" width="9.140625" style="9"/>
  </cols>
  <sheetData>
    <row r="1" spans="1:20">
      <c r="A1" s="22" t="s">
        <v>74</v>
      </c>
    </row>
    <row r="2" spans="1:20">
      <c r="A2" s="130" t="s">
        <v>81</v>
      </c>
      <c r="B2" s="966" t="str">
        <f>'Objetos de Dominio'!$B$25</f>
        <v>Reporte Mensaje</v>
      </c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  <c r="P2" s="952"/>
    </row>
    <row r="3" spans="1:20" ht="15.75" customHeight="1">
      <c r="A3" s="131" t="s">
        <v>82</v>
      </c>
      <c r="B3" s="718" t="str">
        <f>'Objetos de Dominio'!$E$25</f>
        <v>Objeto de dominio que representa el Reporte Mensaje que tiene un Mensaje. Por ejemplo, en un momento determinado un mensaje reportado pudiera ser reportado y evaluado por el administrador de estructura el resultado del sistema.</v>
      </c>
      <c r="C3" s="719"/>
      <c r="D3" s="719"/>
      <c r="E3" s="719"/>
      <c r="F3" s="719"/>
      <c r="G3" s="719"/>
      <c r="H3" s="719"/>
      <c r="I3" s="719"/>
      <c r="J3" s="719"/>
      <c r="K3" s="719"/>
      <c r="L3" s="719"/>
      <c r="M3" s="719"/>
      <c r="N3" s="719"/>
      <c r="O3" s="719"/>
      <c r="P3" s="720"/>
    </row>
    <row r="4" spans="1:20">
      <c r="A4" s="1" t="s">
        <v>83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20">
      <c r="A5" s="78" t="s">
        <v>84</v>
      </c>
      <c r="B5" s="79" t="s">
        <v>85</v>
      </c>
      <c r="C5" s="79" t="s">
        <v>86</v>
      </c>
      <c r="D5" s="79" t="s">
        <v>87</v>
      </c>
      <c r="E5" s="79" t="s">
        <v>88</v>
      </c>
      <c r="F5" s="79" t="s">
        <v>89</v>
      </c>
      <c r="G5" s="79" t="s">
        <v>90</v>
      </c>
      <c r="H5" s="79" t="s">
        <v>91</v>
      </c>
      <c r="I5" s="79" t="s">
        <v>92</v>
      </c>
      <c r="J5" s="79" t="s">
        <v>93</v>
      </c>
      <c r="K5" s="79" t="s">
        <v>94</v>
      </c>
      <c r="L5" s="79" t="s">
        <v>95</v>
      </c>
      <c r="M5" s="79" t="s">
        <v>96</v>
      </c>
      <c r="N5" s="79" t="s">
        <v>97</v>
      </c>
      <c r="O5" s="79" t="s">
        <v>98</v>
      </c>
      <c r="P5" s="360" t="s">
        <v>4</v>
      </c>
      <c r="Q5" s="614" t="str">
        <f>A17</f>
        <v>Generar</v>
      </c>
      <c r="R5" s="615" t="str">
        <f>A20</f>
        <v>Listar</v>
      </c>
      <c r="S5" s="615" t="str">
        <f>A23</f>
        <v>ObtenerEstadoReal</v>
      </c>
      <c r="T5" s="615" t="str">
        <f>A24</f>
        <v>Eliminar</v>
      </c>
    </row>
    <row r="6" spans="1:20" ht="40.5">
      <c r="A6" s="453" t="s">
        <v>76</v>
      </c>
      <c r="B6" s="450" t="s">
        <v>211</v>
      </c>
      <c r="C6" s="450">
        <v>36</v>
      </c>
      <c r="D6" s="450">
        <v>36</v>
      </c>
      <c r="E6" s="449"/>
      <c r="F6" s="449"/>
      <c r="G6" s="449"/>
      <c r="H6" s="449" t="s">
        <v>100</v>
      </c>
      <c r="I6" s="449"/>
      <c r="J6" s="451" t="s">
        <v>168</v>
      </c>
      <c r="K6" s="449" t="s">
        <v>102</v>
      </c>
      <c r="L6" s="449" t="s">
        <v>103</v>
      </c>
      <c r="M6" s="449" t="s">
        <v>102</v>
      </c>
      <c r="N6" s="449" t="s">
        <v>103</v>
      </c>
      <c r="O6" s="449" t="s">
        <v>102</v>
      </c>
      <c r="P6" s="451" t="s">
        <v>676</v>
      </c>
      <c r="Q6" s="628" t="s">
        <v>105</v>
      </c>
      <c r="R6" s="76" t="s">
        <v>106</v>
      </c>
      <c r="S6" s="629" t="s">
        <v>107</v>
      </c>
      <c r="T6" s="629" t="s">
        <v>105</v>
      </c>
    </row>
    <row r="7" spans="1:20">
      <c r="A7" s="334" t="s">
        <v>16</v>
      </c>
      <c r="B7" s="630" t="s">
        <v>16</v>
      </c>
      <c r="C7" s="41"/>
      <c r="D7" s="41"/>
      <c r="E7" s="41"/>
      <c r="F7" s="41"/>
      <c r="G7" s="41"/>
      <c r="H7" s="41"/>
      <c r="I7" s="41"/>
      <c r="J7" s="377"/>
      <c r="K7" s="41" t="s">
        <v>102</v>
      </c>
      <c r="L7" s="41" t="s">
        <v>103</v>
      </c>
      <c r="M7" s="41" t="s">
        <v>102</v>
      </c>
      <c r="N7" s="41" t="s">
        <v>103</v>
      </c>
      <c r="O7" s="41" t="s">
        <v>103</v>
      </c>
      <c r="P7" s="378" t="s">
        <v>677</v>
      </c>
      <c r="Q7" s="628" t="s">
        <v>105</v>
      </c>
      <c r="R7" s="76" t="s">
        <v>215</v>
      </c>
      <c r="S7" s="629" t="s">
        <v>107</v>
      </c>
      <c r="T7" s="629" t="s">
        <v>107</v>
      </c>
    </row>
    <row r="8" spans="1:20" ht="27">
      <c r="A8" s="334" t="s">
        <v>42</v>
      </c>
      <c r="B8" s="630" t="s">
        <v>678</v>
      </c>
      <c r="C8" s="41"/>
      <c r="D8" s="41"/>
      <c r="E8" s="41"/>
      <c r="F8" s="41"/>
      <c r="G8" s="41"/>
      <c r="H8" s="41"/>
      <c r="I8" s="41"/>
      <c r="J8" s="377"/>
      <c r="K8" s="41" t="s">
        <v>102</v>
      </c>
      <c r="L8" s="41" t="s">
        <v>103</v>
      </c>
      <c r="M8" s="41" t="s">
        <v>102</v>
      </c>
      <c r="N8" s="41" t="s">
        <v>103</v>
      </c>
      <c r="O8" s="41" t="s">
        <v>103</v>
      </c>
      <c r="P8" s="378" t="s">
        <v>679</v>
      </c>
      <c r="Q8" s="628" t="s">
        <v>105</v>
      </c>
      <c r="R8" s="76" t="s">
        <v>215</v>
      </c>
      <c r="S8" s="629" t="s">
        <v>107</v>
      </c>
      <c r="T8" s="629" t="s">
        <v>107</v>
      </c>
    </row>
    <row r="9" spans="1:20" ht="27">
      <c r="A9" s="335" t="s">
        <v>673</v>
      </c>
      <c r="B9" s="336" t="s">
        <v>680</v>
      </c>
      <c r="C9" s="336"/>
      <c r="D9" s="336"/>
      <c r="E9" s="336"/>
      <c r="F9" s="336"/>
      <c r="G9" s="336"/>
      <c r="H9" s="336" t="s">
        <v>218</v>
      </c>
      <c r="I9" s="336"/>
      <c r="J9" s="454"/>
      <c r="K9" s="336" t="s">
        <v>102</v>
      </c>
      <c r="L9" s="336" t="s">
        <v>103</v>
      </c>
      <c r="M9" s="336" t="s">
        <v>102</v>
      </c>
      <c r="N9" s="336" t="s">
        <v>103</v>
      </c>
      <c r="O9" s="336" t="s">
        <v>103</v>
      </c>
      <c r="P9" s="379" t="s">
        <v>681</v>
      </c>
      <c r="Q9" s="631" t="s">
        <v>105</v>
      </c>
      <c r="R9" s="121" t="s">
        <v>475</v>
      </c>
      <c r="S9" s="632" t="s">
        <v>107</v>
      </c>
      <c r="T9" s="629" t="s">
        <v>107</v>
      </c>
    </row>
    <row r="10" spans="1:2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20">
      <c r="A11" s="953" t="s">
        <v>114</v>
      </c>
      <c r="B11" s="954"/>
      <c r="C11" s="95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20">
      <c r="A12" s="29" t="s">
        <v>115</v>
      </c>
      <c r="B12" s="30" t="s">
        <v>4</v>
      </c>
      <c r="C12" s="31" t="s">
        <v>116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20" ht="69.75" customHeight="1">
      <c r="A13" s="315" t="s">
        <v>76</v>
      </c>
      <c r="B13" s="463" t="s">
        <v>682</v>
      </c>
      <c r="C13" s="316" t="s">
        <v>76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5" spans="1:20" ht="15" customHeight="1">
      <c r="A15" s="844" t="s">
        <v>119</v>
      </c>
      <c r="B15" s="845"/>
      <c r="C15" s="845" t="s">
        <v>4</v>
      </c>
      <c r="D15" s="845"/>
      <c r="E15" s="845"/>
      <c r="F15" s="845"/>
      <c r="G15" s="845" t="s">
        <v>120</v>
      </c>
      <c r="H15" s="845"/>
      <c r="I15" s="845"/>
      <c r="J15" s="845" t="s">
        <v>121</v>
      </c>
      <c r="K15" s="845"/>
      <c r="L15" s="845"/>
      <c r="M15" s="845"/>
      <c r="N15" s="845"/>
      <c r="O15" s="845" t="s">
        <v>122</v>
      </c>
      <c r="P15" s="845"/>
      <c r="Q15" s="845" t="s">
        <v>123</v>
      </c>
      <c r="R15" s="848"/>
    </row>
    <row r="16" spans="1:20">
      <c r="A16" s="846"/>
      <c r="B16" s="847"/>
      <c r="C16" s="847"/>
      <c r="D16" s="847"/>
      <c r="E16" s="847"/>
      <c r="F16" s="847"/>
      <c r="G16" s="444" t="s">
        <v>124</v>
      </c>
      <c r="H16" s="444" t="s">
        <v>125</v>
      </c>
      <c r="I16" s="444" t="s">
        <v>4</v>
      </c>
      <c r="J16" s="444" t="s">
        <v>85</v>
      </c>
      <c r="K16" s="847" t="s">
        <v>4</v>
      </c>
      <c r="L16" s="847"/>
      <c r="M16" s="847"/>
      <c r="N16" s="847"/>
      <c r="O16" s="444" t="s">
        <v>126</v>
      </c>
      <c r="P16" s="444" t="s">
        <v>4</v>
      </c>
      <c r="Q16" s="444" t="s">
        <v>127</v>
      </c>
      <c r="R16" s="445" t="s">
        <v>128</v>
      </c>
    </row>
    <row r="17" spans="1:21" ht="45.75" customHeight="1">
      <c r="A17" s="849" t="s">
        <v>683</v>
      </c>
      <c r="B17" s="850"/>
      <c r="C17" s="697" t="s">
        <v>684</v>
      </c>
      <c r="D17" s="697"/>
      <c r="E17" s="697"/>
      <c r="F17" s="697"/>
      <c r="G17" s="697" t="s">
        <v>685</v>
      </c>
      <c r="H17" s="851" t="str">
        <f>'Objetos de Dominio'!$B$25</f>
        <v>Reporte Mensaje</v>
      </c>
      <c r="I17" s="697" t="s">
        <v>686</v>
      </c>
      <c r="J17" s="697"/>
      <c r="K17" s="697"/>
      <c r="L17" s="697"/>
      <c r="M17" s="697"/>
      <c r="N17" s="697"/>
      <c r="O17" s="263">
        <v>1</v>
      </c>
      <c r="P17" s="627" t="s">
        <v>687</v>
      </c>
      <c r="Q17" s="263" t="s">
        <v>134</v>
      </c>
      <c r="R17" s="403" t="s">
        <v>232</v>
      </c>
    </row>
    <row r="18" spans="1:21" ht="57.75">
      <c r="A18" s="849"/>
      <c r="B18" s="850"/>
      <c r="C18" s="697"/>
      <c r="D18" s="697"/>
      <c r="E18" s="697"/>
      <c r="F18" s="697"/>
      <c r="G18" s="697"/>
      <c r="H18" s="851"/>
      <c r="I18" s="697"/>
      <c r="J18" s="697"/>
      <c r="K18" s="697"/>
      <c r="L18" s="697"/>
      <c r="M18" s="697"/>
      <c r="N18" s="697"/>
      <c r="O18" s="263">
        <v>2</v>
      </c>
      <c r="P18" s="627" t="s">
        <v>688</v>
      </c>
      <c r="Q18" s="263" t="s">
        <v>140</v>
      </c>
      <c r="R18" s="403" t="s">
        <v>235</v>
      </c>
    </row>
    <row r="19" spans="1:21" ht="43.5">
      <c r="A19" s="849"/>
      <c r="B19" s="850"/>
      <c r="C19" s="697"/>
      <c r="D19" s="697"/>
      <c r="E19" s="697"/>
      <c r="F19" s="697"/>
      <c r="G19" s="697"/>
      <c r="H19" s="851"/>
      <c r="I19" s="697"/>
      <c r="J19" s="697"/>
      <c r="K19" s="697"/>
      <c r="L19" s="697"/>
      <c r="M19" s="697"/>
      <c r="N19" s="697"/>
      <c r="O19" s="263">
        <v>3</v>
      </c>
      <c r="P19" s="627" t="s">
        <v>689</v>
      </c>
      <c r="Q19" s="263" t="s">
        <v>690</v>
      </c>
      <c r="R19" s="403" t="s">
        <v>235</v>
      </c>
    </row>
    <row r="20" spans="1:21" ht="15" customHeight="1">
      <c r="A20" s="849" t="s">
        <v>220</v>
      </c>
      <c r="B20" s="850"/>
      <c r="C20" s="697" t="s">
        <v>691</v>
      </c>
      <c r="D20" s="697"/>
      <c r="E20" s="697"/>
      <c r="F20" s="697"/>
      <c r="G20" s="697" t="s">
        <v>692</v>
      </c>
      <c r="H20" s="851" t="str">
        <f>'Objetos de Dominio'!$B$25</f>
        <v>Reporte Mensaje</v>
      </c>
      <c r="I20" s="697" t="s">
        <v>693</v>
      </c>
      <c r="J20" s="851" t="s">
        <v>694</v>
      </c>
      <c r="K20" s="697" t="s">
        <v>695</v>
      </c>
      <c r="L20" s="697"/>
      <c r="M20" s="697"/>
      <c r="N20" s="697"/>
      <c r="O20" s="697"/>
      <c r="P20" s="697"/>
      <c r="Q20" s="697"/>
      <c r="R20" s="855"/>
    </row>
    <row r="21" spans="1:21">
      <c r="A21" s="849"/>
      <c r="B21" s="850"/>
      <c r="C21" s="697"/>
      <c r="D21" s="697"/>
      <c r="E21" s="697"/>
      <c r="F21" s="697"/>
      <c r="G21" s="697"/>
      <c r="H21" s="851"/>
      <c r="I21" s="697"/>
      <c r="J21" s="851"/>
      <c r="K21" s="697"/>
      <c r="L21" s="697"/>
      <c r="M21" s="697"/>
      <c r="N21" s="697"/>
      <c r="O21" s="697"/>
      <c r="P21" s="697"/>
      <c r="Q21" s="697"/>
      <c r="R21" s="855"/>
    </row>
    <row r="22" spans="1:21">
      <c r="A22" s="852"/>
      <c r="B22" s="853"/>
      <c r="C22" s="770"/>
      <c r="D22" s="770"/>
      <c r="E22" s="770"/>
      <c r="F22" s="770"/>
      <c r="G22" s="770"/>
      <c r="H22" s="854"/>
      <c r="I22" s="770"/>
      <c r="J22" s="854"/>
      <c r="K22" s="770"/>
      <c r="L22" s="770"/>
      <c r="M22" s="770"/>
      <c r="N22" s="770"/>
      <c r="O22" s="770"/>
      <c r="P22" s="770"/>
      <c r="Q22" s="770"/>
      <c r="R22" s="856"/>
    </row>
    <row r="23" spans="1:21" ht="32.25" customHeight="1">
      <c r="A23" s="707" t="s">
        <v>198</v>
      </c>
      <c r="B23" s="708"/>
      <c r="C23" s="770" t="s">
        <v>671</v>
      </c>
      <c r="D23" s="770"/>
      <c r="E23" s="770"/>
      <c r="F23" s="770"/>
      <c r="G23" s="531"/>
      <c r="H23" s="362"/>
      <c r="I23" s="408"/>
      <c r="J23" s="362" t="s">
        <v>20</v>
      </c>
      <c r="K23" s="710" t="s">
        <v>696</v>
      </c>
      <c r="L23" s="710"/>
      <c r="M23" s="710"/>
      <c r="N23" s="710"/>
      <c r="O23" s="306" t="s">
        <v>144</v>
      </c>
      <c r="P23" s="306" t="s">
        <v>144</v>
      </c>
      <c r="Q23" s="306" t="s">
        <v>144</v>
      </c>
      <c r="R23" s="284" t="s">
        <v>144</v>
      </c>
      <c r="S23" s="12"/>
      <c r="T23" s="12"/>
      <c r="U23" s="12"/>
    </row>
    <row r="24" spans="1:21" ht="60.75">
      <c r="A24" s="693" t="s">
        <v>697</v>
      </c>
      <c r="B24" s="694"/>
      <c r="C24" s="712" t="s">
        <v>698</v>
      </c>
      <c r="D24" s="712"/>
      <c r="E24" s="712"/>
      <c r="F24" s="712"/>
      <c r="G24" s="742" t="s">
        <v>699</v>
      </c>
      <c r="H24" s="840" t="s">
        <v>99</v>
      </c>
      <c r="I24" s="712" t="s">
        <v>700</v>
      </c>
      <c r="J24" s="694"/>
      <c r="K24" s="694"/>
      <c r="L24" s="694"/>
      <c r="M24" s="694"/>
      <c r="N24" s="694"/>
      <c r="O24" s="265">
        <v>4</v>
      </c>
      <c r="P24" s="279" t="s">
        <v>701</v>
      </c>
      <c r="Q24" s="279" t="s">
        <v>140</v>
      </c>
      <c r="R24" s="353" t="s">
        <v>138</v>
      </c>
      <c r="S24" s="12"/>
      <c r="T24" s="12"/>
      <c r="U24" s="12"/>
    </row>
    <row r="25" spans="1:21" ht="30.75">
      <c r="A25" s="693"/>
      <c r="B25" s="694"/>
      <c r="C25" s="712"/>
      <c r="D25" s="712"/>
      <c r="E25" s="712"/>
      <c r="F25" s="712"/>
      <c r="G25" s="694"/>
      <c r="H25" s="841"/>
      <c r="I25" s="712"/>
      <c r="J25" s="694"/>
      <c r="K25" s="694"/>
      <c r="L25" s="694"/>
      <c r="M25" s="694"/>
      <c r="N25" s="694"/>
      <c r="O25" s="265">
        <v>5</v>
      </c>
      <c r="P25" s="279" t="s">
        <v>702</v>
      </c>
      <c r="Q25" s="279" t="s">
        <v>668</v>
      </c>
      <c r="R25" s="353" t="s">
        <v>138</v>
      </c>
      <c r="S25" s="12"/>
      <c r="T25" s="12"/>
      <c r="U25" s="12"/>
    </row>
    <row r="26" spans="1:21" ht="30.75">
      <c r="A26" s="707"/>
      <c r="B26" s="708"/>
      <c r="C26" s="843"/>
      <c r="D26" s="843"/>
      <c r="E26" s="843"/>
      <c r="F26" s="843"/>
      <c r="G26" s="708"/>
      <c r="H26" s="842"/>
      <c r="I26" s="843"/>
      <c r="J26" s="708"/>
      <c r="K26" s="708"/>
      <c r="L26" s="708"/>
      <c r="M26" s="708"/>
      <c r="N26" s="708"/>
      <c r="O26" s="282">
        <v>6</v>
      </c>
      <c r="P26" s="283" t="s">
        <v>703</v>
      </c>
      <c r="Q26" s="283" t="s">
        <v>670</v>
      </c>
      <c r="R26" s="354" t="s">
        <v>138</v>
      </c>
      <c r="S26" s="12"/>
      <c r="T26" s="12"/>
      <c r="U26" s="12"/>
    </row>
  </sheetData>
  <mergeCells count="38">
    <mergeCell ref="P20:P22"/>
    <mergeCell ref="O20:O22"/>
    <mergeCell ref="Q20:Q22"/>
    <mergeCell ref="R20:R22"/>
    <mergeCell ref="J20:J22"/>
    <mergeCell ref="K20:N22"/>
    <mergeCell ref="A20:B22"/>
    <mergeCell ref="C20:F22"/>
    <mergeCell ref="G20:G22"/>
    <mergeCell ref="H20:H22"/>
    <mergeCell ref="I20:I22"/>
    <mergeCell ref="Q15:R15"/>
    <mergeCell ref="K16:N16"/>
    <mergeCell ref="A17:B19"/>
    <mergeCell ref="C17:F19"/>
    <mergeCell ref="G17:G19"/>
    <mergeCell ref="H17:H19"/>
    <mergeCell ref="I17:I19"/>
    <mergeCell ref="J17:J19"/>
    <mergeCell ref="K17:N19"/>
    <mergeCell ref="B2:P2"/>
    <mergeCell ref="B3:P3"/>
    <mergeCell ref="A11:C11"/>
    <mergeCell ref="A15:B16"/>
    <mergeCell ref="C15:F16"/>
    <mergeCell ref="G15:I15"/>
    <mergeCell ref="J15:N15"/>
    <mergeCell ref="O15:P15"/>
    <mergeCell ref="A23:B23"/>
    <mergeCell ref="C23:F23"/>
    <mergeCell ref="K23:N23"/>
    <mergeCell ref="A24:B26"/>
    <mergeCell ref="C24:F26"/>
    <mergeCell ref="G24:G26"/>
    <mergeCell ref="H24:H26"/>
    <mergeCell ref="I24:I26"/>
    <mergeCell ref="J24:J26"/>
    <mergeCell ref="K24:N26"/>
  </mergeCells>
  <hyperlinks>
    <hyperlink ref="A1" location="'Objetos de Dominio'!A1" display="&lt;- Volver al inicio" xr:uid="{597D39C1-9CC4-48D8-8F59-D8E3F4BA26AA}"/>
    <hyperlink ref="A4" location="'Administrador Estructura - M'!A1" display="Datos simulados" xr:uid="{56D0073D-4B7D-4E12-99E9-1793CA5CF386}"/>
    <hyperlink ref="C13" location="'Historial Chat Grupo - E'!A6" display="Identificador" xr:uid="{F7091E4C-8291-4EF1-9CD6-F72C7750E81D}"/>
    <hyperlink ref="B7" location="'Chat - m'!A1" display="Chat" xr:uid="{0CE4E941-38E2-4BF8-A5BE-BD5E5F2E8CB6}"/>
    <hyperlink ref="B8" location="'Participante grupo - e'!A1" display="Participante" xr:uid="{B2F57CF7-15AD-42E8-9253-5FE104CF1C33}"/>
    <hyperlink ref="H17" location="Objetos de Dominio!B2" display="Administrador Estructura" xr:uid="{FCADFFD0-5FE5-4DE2-B790-7FA7CBB9435F}"/>
    <hyperlink ref="J20:J22" location="'historial chat grupo - e'!A1" display="Historial Chat Grupo[]" xr:uid="{73509EA0-5A72-4224-B042-6C6271F78277}"/>
    <hyperlink ref="J20" location="Administrador Estructura - E!A1" display="Administrador Estructura[]" xr:uid="{946B294A-2A22-47CC-9C0A-F47187BDDA51}"/>
    <hyperlink ref="Q5" location="'Historial Chat Grupo - E'!A17" display="=A17" xr:uid="{D12DB844-F5F0-4030-8736-86B9026C5C8B}"/>
    <hyperlink ref="R5" location="'Historial Chat Grupo - E'!A20" display="=A20" xr:uid="{DF899DED-17CF-4382-A14A-D841802E094F}"/>
    <hyperlink ref="H17:H19" location="'Historial Chat Grupo - M'!A1" display="='Objetos de Dominio'!$B$15" xr:uid="{4073D083-8D4D-41AE-841F-B16D9EF0E3C5}"/>
    <hyperlink ref="H20" location="Objetos de Dominio!B2" display="Administrador Estructura" xr:uid="{4DDFDAE0-A256-4801-B322-0C5E592BB18A}"/>
    <hyperlink ref="H20:H22" location="'Historial Chat Grupo - M'!A1" display="='Objetos de Dominio'!$B$15" xr:uid="{EBD3F534-429D-4F44-9CF3-843FD8934BBF}"/>
    <hyperlink ref="J23" location="'Estados - e'!A1" display="Estado" xr:uid="{CE5694F5-0A0B-4192-A485-8DD5DD64CCDD}"/>
    <hyperlink ref="S5" location="'Historial Chat Grupo - E'!A23" display="=A23" xr:uid="{8D134502-1C8F-49AE-A5DF-AD840BBE9FE0}"/>
    <hyperlink ref="T5" location="'Historial Chat Grupo - E'!A24" display="=A24" xr:uid="{161B0BBB-5ED3-47A0-AA0E-46AC6C6EBDD1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8965-51EE-43AA-890C-BB9AA4593C87}">
  <sheetPr>
    <tabColor rgb="FFD9E1F2"/>
  </sheetPr>
  <dimension ref="A1:G3"/>
  <sheetViews>
    <sheetView workbookViewId="0"/>
  </sheetViews>
  <sheetFormatPr defaultRowHeight="15"/>
  <cols>
    <col min="1" max="1" width="15.7109375" style="9" customWidth="1"/>
    <col min="2" max="2" width="27.42578125" style="9" customWidth="1"/>
    <col min="3" max="3" width="45.7109375" style="6" customWidth="1"/>
    <col min="4" max="4" width="28" style="9" customWidth="1"/>
    <col min="5" max="5" width="24.28515625" style="9" customWidth="1"/>
    <col min="6" max="6" width="19.5703125" style="9" customWidth="1"/>
    <col min="7" max="7" width="13.140625" style="9" customWidth="1"/>
    <col min="8" max="16384" width="9.140625" style="9"/>
  </cols>
  <sheetData>
    <row r="1" spans="1:7">
      <c r="A1" s="22" t="s">
        <v>74</v>
      </c>
      <c r="B1" s="716" t="s">
        <v>75</v>
      </c>
      <c r="C1" s="716"/>
    </row>
    <row r="2" spans="1:7">
      <c r="A2" s="226" t="s">
        <v>76</v>
      </c>
      <c r="B2" s="58" t="s">
        <v>202</v>
      </c>
      <c r="C2" s="227" t="s">
        <v>42</v>
      </c>
      <c r="D2" s="228" t="s">
        <v>34</v>
      </c>
      <c r="E2" s="180" t="s">
        <v>704</v>
      </c>
      <c r="F2" s="180" t="s">
        <v>216</v>
      </c>
      <c r="G2" s="181" t="s">
        <v>328</v>
      </c>
    </row>
    <row r="3" spans="1:7" ht="60.75">
      <c r="A3" s="207">
        <v>1</v>
      </c>
      <c r="B3" s="208" t="str">
        <f xml:space="preserve"> 'Grupo - M'!$F$6</f>
        <v>Calculo Integral 1 2023-1 Grupo2</v>
      </c>
      <c r="C3" s="208" t="str">
        <f>'Participante Grupo - M'!$F$4</f>
        <v>Manuel.Torres6712 Antropología 1 2023-1 Grupo3</v>
      </c>
      <c r="D3" s="208" t="str">
        <f>'Mensaje - M'!$H$4</f>
        <v>M 2023-10-11 - Jose.Ramirez0946 Diseno Orientado a Objetos 2023-1 Grupo1</v>
      </c>
      <c r="E3" s="205" t="str">
        <f xml:space="preserve"> 'Estados - M'!$B$40</f>
        <v>Leído</v>
      </c>
      <c r="F3" s="212">
        <f ca="1">TODAY()</f>
        <v>45048</v>
      </c>
      <c r="G3" s="91">
        <f>A3</f>
        <v>1</v>
      </c>
    </row>
  </sheetData>
  <mergeCells count="1">
    <mergeCell ref="B1:C1"/>
  </mergeCells>
  <hyperlinks>
    <hyperlink ref="C3" location="'Participante Grupo - M'!A4" display="='Participante Grupo - M'!$F$4" xr:uid="{AF1D183B-9D5E-48C9-9290-573A46CE7E68}"/>
    <hyperlink ref="E3" location="'Estados - M'!A40" display="= 'Estados - M'!$B$40" xr:uid="{F1839BFC-3BBC-4ED4-B766-477BA79A82EB}"/>
    <hyperlink ref="A1" location="'Objetos de Dominio'!A1" display="&lt;- Volver al inicio" xr:uid="{40C7F3C7-697D-4E7D-9AA9-89529C60A72A}"/>
    <hyperlink ref="B3" location="'Grupo - M'!A6" display="=CONCAT('Grupo - M'!$B6, &quot; -&gt; &quot;, 'Grupo - M'!$C$6)" xr:uid="{BAE139B1-4A22-438D-B86D-6B2553DD08F6}"/>
    <hyperlink ref="D3" location="'Mensaje - M'!A3" display="='Mensaje - M'!$H$4" xr:uid="{9CBB00F0-C439-4E1F-8ED3-6CD2E3FCD5B7}"/>
    <hyperlink ref="B1" location="Historial Chat Grupo - E!A4" display="Modelo Enriquecido" xr:uid="{48593436-16C5-44A9-ACA8-85DF7FA1F4E0}"/>
    <hyperlink ref="B1:C1" location="'Historial Lectura - E'!A4" display="Modelo Enriquecido" xr:uid="{A6C5FEF4-90C1-4AA1-9F53-79BC05AE36EF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D149-97E7-4E4B-AA4E-AE5B6008FED5}">
  <sheetPr>
    <tabColor rgb="FFD9E1F2"/>
  </sheetPr>
  <dimension ref="A1:V24"/>
  <sheetViews>
    <sheetView topLeftCell="F14" workbookViewId="0">
      <selection activeCell="B8" sqref="B8"/>
    </sheetView>
  </sheetViews>
  <sheetFormatPr defaultRowHeight="15"/>
  <cols>
    <col min="1" max="1" width="24.28515625" style="9" customWidth="1"/>
    <col min="2" max="2" width="20.7109375" style="6" customWidth="1"/>
    <col min="3" max="6" width="15.7109375" style="9" customWidth="1"/>
    <col min="7" max="7" width="24.28515625" style="9" customWidth="1"/>
    <col min="8" max="8" width="50.7109375" style="9" customWidth="1"/>
    <col min="9" max="9" width="37.5703125" style="9" customWidth="1"/>
    <col min="10" max="10" width="30" style="9" customWidth="1"/>
    <col min="11" max="14" width="15.7109375" style="9" customWidth="1"/>
    <col min="15" max="15" width="18.5703125" style="9" customWidth="1"/>
    <col min="16" max="16" width="44.5703125" style="9" customWidth="1"/>
    <col min="17" max="17" width="53.28515625" style="9" customWidth="1"/>
    <col min="18" max="18" width="50.7109375" style="9" customWidth="1"/>
    <col min="19" max="19" width="22.42578125" style="9" customWidth="1"/>
    <col min="20" max="20" width="27.7109375" style="9" bestFit="1" customWidth="1"/>
    <col min="21" max="16384" width="9.140625" style="9"/>
  </cols>
  <sheetData>
    <row r="1" spans="1:20">
      <c r="A1" s="22" t="s">
        <v>74</v>
      </c>
    </row>
    <row r="2" spans="1:20">
      <c r="A2" s="130" t="s">
        <v>81</v>
      </c>
      <c r="B2" s="950" t="str">
        <f>'Objetos de Dominio'!$B$29</f>
        <v>Respuesta Reporte Mensaje</v>
      </c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  <c r="P2" s="952"/>
    </row>
    <row r="3" spans="1:20" ht="16.5" customHeight="1">
      <c r="A3" s="131" t="s">
        <v>82</v>
      </c>
      <c r="B3" s="718" t="str">
        <f>'Objetos de Dominio'!$E$29</f>
        <v>Objeto de dominio que representa la respuesta que efectuó el administrador frente a un Reporte Mensaje.</v>
      </c>
      <c r="C3" s="719"/>
      <c r="D3" s="719"/>
      <c r="E3" s="719"/>
      <c r="F3" s="719"/>
      <c r="G3" s="719"/>
      <c r="H3" s="719"/>
      <c r="I3" s="719"/>
      <c r="J3" s="719"/>
      <c r="K3" s="719"/>
      <c r="L3" s="719"/>
      <c r="M3" s="719"/>
      <c r="N3" s="719"/>
      <c r="O3" s="719"/>
      <c r="P3" s="720"/>
    </row>
    <row r="4" spans="1:20">
      <c r="A4" s="1" t="s">
        <v>83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20">
      <c r="A5" s="473" t="s">
        <v>84</v>
      </c>
      <c r="B5" s="78" t="s">
        <v>85</v>
      </c>
      <c r="C5" s="79" t="s">
        <v>86</v>
      </c>
      <c r="D5" s="79" t="s">
        <v>87</v>
      </c>
      <c r="E5" s="79" t="s">
        <v>88</v>
      </c>
      <c r="F5" s="79" t="s">
        <v>89</v>
      </c>
      <c r="G5" s="79" t="s">
        <v>90</v>
      </c>
      <c r="H5" s="79" t="s">
        <v>91</v>
      </c>
      <c r="I5" s="79" t="s">
        <v>92</v>
      </c>
      <c r="J5" s="79" t="s">
        <v>93</v>
      </c>
      <c r="K5" s="79" t="s">
        <v>94</v>
      </c>
      <c r="L5" s="79" t="s">
        <v>95</v>
      </c>
      <c r="M5" s="79" t="s">
        <v>96</v>
      </c>
      <c r="N5" s="79" t="s">
        <v>97</v>
      </c>
      <c r="O5" s="79" t="s">
        <v>98</v>
      </c>
      <c r="P5" s="360" t="s">
        <v>4</v>
      </c>
      <c r="Q5" s="614" t="str">
        <f>A19</f>
        <v>Generar</v>
      </c>
      <c r="R5" s="614" t="str">
        <f>A22</f>
        <v>Leer Mensaje</v>
      </c>
      <c r="S5" s="614" t="str">
        <f>A23</f>
        <v>ObtenerEstadoReal</v>
      </c>
      <c r="T5" s="615" t="str">
        <f>A24</f>
        <v>Mostrar Información Mensaje</v>
      </c>
    </row>
    <row r="6" spans="1:20" ht="27">
      <c r="A6" s="474" t="s">
        <v>76</v>
      </c>
      <c r="B6" s="334" t="s">
        <v>211</v>
      </c>
      <c r="C6" s="41">
        <v>36</v>
      </c>
      <c r="D6" s="41">
        <v>36</v>
      </c>
      <c r="E6" s="456"/>
      <c r="F6" s="456"/>
      <c r="G6" s="456"/>
      <c r="H6" s="41" t="s">
        <v>100</v>
      </c>
      <c r="I6" s="456"/>
      <c r="J6" s="378" t="s">
        <v>569</v>
      </c>
      <c r="K6" s="41" t="s">
        <v>102</v>
      </c>
      <c r="L6" s="41" t="s">
        <v>103</v>
      </c>
      <c r="M6" s="41" t="s">
        <v>102</v>
      </c>
      <c r="N6" s="41" t="s">
        <v>103</v>
      </c>
      <c r="O6" s="41" t="s">
        <v>102</v>
      </c>
      <c r="P6" s="378" t="s">
        <v>705</v>
      </c>
      <c r="Q6" s="378" t="s">
        <v>105</v>
      </c>
      <c r="R6" s="378" t="s">
        <v>105</v>
      </c>
      <c r="S6" s="378" t="s">
        <v>706</v>
      </c>
      <c r="T6" s="612" t="s">
        <v>105</v>
      </c>
    </row>
    <row r="7" spans="1:20" ht="27">
      <c r="A7" s="474" t="s">
        <v>202</v>
      </c>
      <c r="B7" s="616" t="s">
        <v>202</v>
      </c>
      <c r="C7" s="456"/>
      <c r="D7" s="456"/>
      <c r="E7" s="456"/>
      <c r="F7" s="456"/>
      <c r="G7" s="456"/>
      <c r="H7" s="41"/>
      <c r="I7" s="456"/>
      <c r="J7" s="456"/>
      <c r="K7" s="41" t="s">
        <v>103</v>
      </c>
      <c r="L7" s="41" t="s">
        <v>103</v>
      </c>
      <c r="M7" s="41" t="s">
        <v>102</v>
      </c>
      <c r="N7" s="41" t="s">
        <v>103</v>
      </c>
      <c r="O7" s="41" t="s">
        <v>103</v>
      </c>
      <c r="P7" s="378" t="s">
        <v>707</v>
      </c>
      <c r="Q7" s="378" t="s">
        <v>105</v>
      </c>
      <c r="R7" s="378" t="s">
        <v>706</v>
      </c>
      <c r="S7" s="378" t="s">
        <v>706</v>
      </c>
      <c r="T7" s="612" t="s">
        <v>706</v>
      </c>
    </row>
    <row r="8" spans="1:20">
      <c r="A8" s="474" t="s">
        <v>42</v>
      </c>
      <c r="B8" s="616" t="s">
        <v>678</v>
      </c>
      <c r="C8" s="41"/>
      <c r="D8" s="41"/>
      <c r="E8" s="41"/>
      <c r="F8" s="41"/>
      <c r="G8" s="41"/>
      <c r="H8" s="41"/>
      <c r="I8" s="41"/>
      <c r="J8" s="377"/>
      <c r="K8" s="41" t="s">
        <v>102</v>
      </c>
      <c r="L8" s="41" t="s">
        <v>103</v>
      </c>
      <c r="M8" s="41" t="s">
        <v>102</v>
      </c>
      <c r="N8" s="41" t="s">
        <v>103</v>
      </c>
      <c r="O8" s="41" t="s">
        <v>103</v>
      </c>
      <c r="P8" s="378" t="s">
        <v>708</v>
      </c>
      <c r="Q8" s="378" t="s">
        <v>105</v>
      </c>
      <c r="R8" s="378" t="s">
        <v>706</v>
      </c>
      <c r="S8" s="378" t="s">
        <v>706</v>
      </c>
      <c r="T8" s="612" t="s">
        <v>105</v>
      </c>
    </row>
    <row r="9" spans="1:20" ht="27">
      <c r="A9" s="474" t="s">
        <v>34</v>
      </c>
      <c r="B9" s="616" t="s">
        <v>34</v>
      </c>
      <c r="C9" s="41"/>
      <c r="D9" s="41"/>
      <c r="E9" s="41"/>
      <c r="F9" s="41"/>
      <c r="G9" s="41"/>
      <c r="H9" s="41"/>
      <c r="I9" s="41"/>
      <c r="J9" s="42"/>
      <c r="K9" s="41" t="s">
        <v>103</v>
      </c>
      <c r="L9" s="41" t="s">
        <v>103</v>
      </c>
      <c r="M9" s="41" t="s">
        <v>102</v>
      </c>
      <c r="N9" s="41" t="s">
        <v>103</v>
      </c>
      <c r="O9" s="41" t="s">
        <v>103</v>
      </c>
      <c r="P9" s="378" t="s">
        <v>709</v>
      </c>
      <c r="Q9" s="378" t="s">
        <v>105</v>
      </c>
      <c r="R9" s="378" t="s">
        <v>706</v>
      </c>
      <c r="S9" s="378" t="s">
        <v>706</v>
      </c>
      <c r="T9" s="612" t="s">
        <v>105</v>
      </c>
    </row>
    <row r="10" spans="1:20">
      <c r="A10" s="474" t="s">
        <v>704</v>
      </c>
      <c r="B10" s="616" t="s">
        <v>20</v>
      </c>
      <c r="C10" s="41"/>
      <c r="D10" s="41"/>
      <c r="E10" s="41"/>
      <c r="F10" s="41"/>
      <c r="G10" s="41"/>
      <c r="H10" s="41"/>
      <c r="I10" s="41"/>
      <c r="J10" s="42"/>
      <c r="K10" s="41" t="s">
        <v>103</v>
      </c>
      <c r="L10" s="41" t="s">
        <v>103</v>
      </c>
      <c r="M10" s="41" t="s">
        <v>102</v>
      </c>
      <c r="N10" s="41" t="s">
        <v>103</v>
      </c>
      <c r="O10" s="41" t="s">
        <v>103</v>
      </c>
      <c r="P10" s="378" t="s">
        <v>710</v>
      </c>
      <c r="Q10" s="378" t="s">
        <v>105</v>
      </c>
      <c r="R10" s="378" t="s">
        <v>706</v>
      </c>
      <c r="S10" s="378" t="s">
        <v>706</v>
      </c>
      <c r="T10" s="612" t="s">
        <v>706</v>
      </c>
    </row>
    <row r="11" spans="1:20" ht="27">
      <c r="A11" s="475" t="s">
        <v>216</v>
      </c>
      <c r="B11" s="335" t="s">
        <v>680</v>
      </c>
      <c r="C11" s="336"/>
      <c r="D11" s="336"/>
      <c r="E11" s="336"/>
      <c r="F11" s="336"/>
      <c r="G11" s="336"/>
      <c r="H11" s="336" t="s">
        <v>218</v>
      </c>
      <c r="I11" s="336"/>
      <c r="J11" s="337"/>
      <c r="K11" s="336" t="s">
        <v>102</v>
      </c>
      <c r="L11" s="336" t="s">
        <v>103</v>
      </c>
      <c r="M11" s="336" t="s">
        <v>102</v>
      </c>
      <c r="N11" s="336" t="s">
        <v>103</v>
      </c>
      <c r="O11" s="336" t="s">
        <v>103</v>
      </c>
      <c r="P11" s="379" t="s">
        <v>711</v>
      </c>
      <c r="Q11" s="379" t="s">
        <v>105</v>
      </c>
      <c r="R11" s="379" t="s">
        <v>706</v>
      </c>
      <c r="S11" s="613" t="s">
        <v>706</v>
      </c>
      <c r="T11" s="613" t="s">
        <v>706</v>
      </c>
    </row>
    <row r="12" spans="1:20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20">
      <c r="A13" s="953" t="s">
        <v>114</v>
      </c>
      <c r="B13" s="954"/>
      <c r="C13" s="95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20">
      <c r="A14" s="29" t="s">
        <v>115</v>
      </c>
      <c r="B14" s="30" t="s">
        <v>4</v>
      </c>
      <c r="C14" s="31" t="s">
        <v>116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20" ht="75.75" customHeight="1">
      <c r="A15" s="315" t="s">
        <v>42</v>
      </c>
      <c r="B15" s="463" t="s">
        <v>712</v>
      </c>
      <c r="C15" s="316" t="s">
        <v>346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7" spans="1:22" ht="15" customHeight="1">
      <c r="A17" s="858" t="s">
        <v>119</v>
      </c>
      <c r="B17" s="859"/>
      <c r="C17" s="859" t="s">
        <v>4</v>
      </c>
      <c r="D17" s="859"/>
      <c r="E17" s="859"/>
      <c r="F17" s="859"/>
      <c r="G17" s="859" t="s">
        <v>120</v>
      </c>
      <c r="H17" s="859"/>
      <c r="I17" s="859"/>
      <c r="J17" s="859" t="s">
        <v>121</v>
      </c>
      <c r="K17" s="859"/>
      <c r="L17" s="859"/>
      <c r="M17" s="859"/>
      <c r="N17" s="859"/>
      <c r="O17" s="859" t="s">
        <v>122</v>
      </c>
      <c r="P17" s="859"/>
      <c r="Q17" s="859" t="s">
        <v>123</v>
      </c>
      <c r="R17" s="862"/>
    </row>
    <row r="18" spans="1:22" ht="15" customHeight="1">
      <c r="A18" s="860"/>
      <c r="B18" s="861"/>
      <c r="C18" s="861"/>
      <c r="D18" s="861"/>
      <c r="E18" s="861"/>
      <c r="F18" s="861"/>
      <c r="G18" s="401" t="s">
        <v>124</v>
      </c>
      <c r="H18" s="401" t="s">
        <v>125</v>
      </c>
      <c r="I18" s="401" t="s">
        <v>4</v>
      </c>
      <c r="J18" s="401" t="s">
        <v>85</v>
      </c>
      <c r="K18" s="861" t="s">
        <v>4</v>
      </c>
      <c r="L18" s="861"/>
      <c r="M18" s="861"/>
      <c r="N18" s="861"/>
      <c r="O18" s="401" t="s">
        <v>126</v>
      </c>
      <c r="P18" s="401" t="s">
        <v>4</v>
      </c>
      <c r="Q18" s="401" t="s">
        <v>127</v>
      </c>
      <c r="R18" s="402" t="s">
        <v>128</v>
      </c>
    </row>
    <row r="19" spans="1:22" ht="30" customHeight="1">
      <c r="A19" s="741" t="s">
        <v>683</v>
      </c>
      <c r="B19" s="727"/>
      <c r="C19" s="728" t="s">
        <v>713</v>
      </c>
      <c r="D19" s="728"/>
      <c r="E19" s="728"/>
      <c r="F19" s="728"/>
      <c r="G19" s="728" t="s">
        <v>714</v>
      </c>
      <c r="H19" s="851" t="str">
        <f>'Objetos de Dominio'!$B$29</f>
        <v>Respuesta Reporte Mensaje</v>
      </c>
      <c r="I19" s="728" t="s">
        <v>715</v>
      </c>
      <c r="J19" s="728"/>
      <c r="K19" s="728"/>
      <c r="L19" s="728"/>
      <c r="M19" s="728"/>
      <c r="N19" s="728"/>
      <c r="O19" s="351">
        <v>1</v>
      </c>
      <c r="P19" s="351" t="s">
        <v>716</v>
      </c>
      <c r="Q19" s="351" t="s">
        <v>639</v>
      </c>
      <c r="R19" s="457" t="s">
        <v>717</v>
      </c>
    </row>
    <row r="20" spans="1:22" ht="30" customHeight="1">
      <c r="A20" s="741"/>
      <c r="B20" s="727"/>
      <c r="C20" s="728"/>
      <c r="D20" s="728"/>
      <c r="E20" s="728"/>
      <c r="F20" s="728"/>
      <c r="G20" s="728"/>
      <c r="H20" s="851"/>
      <c r="I20" s="728"/>
      <c r="J20" s="728"/>
      <c r="K20" s="728"/>
      <c r="L20" s="728"/>
      <c r="M20" s="728"/>
      <c r="N20" s="728"/>
      <c r="O20" s="351">
        <v>2</v>
      </c>
      <c r="P20" s="351" t="s">
        <v>712</v>
      </c>
      <c r="Q20" s="351" t="s">
        <v>718</v>
      </c>
      <c r="R20" s="457" t="s">
        <v>235</v>
      </c>
    </row>
    <row r="21" spans="1:22" ht="45.75">
      <c r="A21" s="741"/>
      <c r="B21" s="727"/>
      <c r="C21" s="728"/>
      <c r="D21" s="728"/>
      <c r="E21" s="728"/>
      <c r="F21" s="728"/>
      <c r="G21" s="728"/>
      <c r="H21" s="851"/>
      <c r="I21" s="728"/>
      <c r="J21" s="728"/>
      <c r="K21" s="728"/>
      <c r="L21" s="728"/>
      <c r="M21" s="728"/>
      <c r="N21" s="728"/>
      <c r="O21" s="351">
        <v>3</v>
      </c>
      <c r="P21" s="351" t="s">
        <v>719</v>
      </c>
      <c r="Q21" s="351" t="s">
        <v>140</v>
      </c>
      <c r="R21" s="457" t="s">
        <v>235</v>
      </c>
    </row>
    <row r="22" spans="1:22" ht="45.75" customHeight="1">
      <c r="A22" s="693" t="s">
        <v>720</v>
      </c>
      <c r="B22" s="694"/>
      <c r="C22" s="728" t="s">
        <v>721</v>
      </c>
      <c r="D22" s="728"/>
      <c r="E22" s="728"/>
      <c r="F22" s="728"/>
      <c r="G22" s="351" t="s">
        <v>722</v>
      </c>
      <c r="H22" s="381" t="s">
        <v>99</v>
      </c>
      <c r="I22" s="351" t="s">
        <v>723</v>
      </c>
      <c r="J22" s="404"/>
      <c r="K22" s="728"/>
      <c r="L22" s="728"/>
      <c r="M22" s="728"/>
      <c r="N22" s="728"/>
      <c r="O22" s="351" t="s">
        <v>144</v>
      </c>
      <c r="P22" s="351" t="s">
        <v>144</v>
      </c>
      <c r="Q22" s="351" t="s">
        <v>144</v>
      </c>
      <c r="R22" s="457" t="s">
        <v>144</v>
      </c>
    </row>
    <row r="23" spans="1:22" ht="42.75" customHeight="1">
      <c r="A23" s="693" t="s">
        <v>198</v>
      </c>
      <c r="B23" s="694"/>
      <c r="C23" s="695" t="s">
        <v>724</v>
      </c>
      <c r="D23" s="695"/>
      <c r="E23" s="695"/>
      <c r="F23" s="695"/>
      <c r="G23" s="262"/>
      <c r="H23" s="278"/>
      <c r="I23" s="263"/>
      <c r="J23" s="278" t="s">
        <v>20</v>
      </c>
      <c r="K23" s="706" t="s">
        <v>725</v>
      </c>
      <c r="L23" s="706"/>
      <c r="M23" s="706"/>
      <c r="N23" s="706"/>
      <c r="O23" s="264" t="s">
        <v>144</v>
      </c>
      <c r="P23" s="264" t="s">
        <v>144</v>
      </c>
      <c r="Q23" s="264" t="s">
        <v>144</v>
      </c>
      <c r="R23" s="281" t="s">
        <v>144</v>
      </c>
      <c r="S23" s="12"/>
      <c r="T23" s="12"/>
      <c r="U23" s="12"/>
      <c r="V23" s="12"/>
    </row>
    <row r="24" spans="1:22" ht="45.75">
      <c r="A24" s="707" t="s">
        <v>726</v>
      </c>
      <c r="B24" s="708"/>
      <c r="C24" s="857" t="s">
        <v>727</v>
      </c>
      <c r="D24" s="857"/>
      <c r="E24" s="857"/>
      <c r="F24" s="857"/>
      <c r="G24" s="363" t="s">
        <v>728</v>
      </c>
      <c r="H24" s="538" t="str">
        <f>'Objetos de Dominio'!$B$29</f>
        <v>Respuesta Reporte Mensaje</v>
      </c>
      <c r="I24" s="363" t="s">
        <v>723</v>
      </c>
      <c r="J24" s="538" t="s">
        <v>729</v>
      </c>
      <c r="K24" s="857" t="s">
        <v>730</v>
      </c>
      <c r="L24" s="857"/>
      <c r="M24" s="857"/>
      <c r="N24" s="857"/>
      <c r="O24" s="363" t="s">
        <v>144</v>
      </c>
      <c r="P24" s="363" t="s">
        <v>144</v>
      </c>
      <c r="Q24" s="363" t="s">
        <v>144</v>
      </c>
      <c r="R24" s="458" t="s">
        <v>144</v>
      </c>
    </row>
  </sheetData>
  <mergeCells count="26">
    <mergeCell ref="A22:B22"/>
    <mergeCell ref="C22:F22"/>
    <mergeCell ref="K22:N22"/>
    <mergeCell ref="Q17:R17"/>
    <mergeCell ref="K18:N18"/>
    <mergeCell ref="A19:B21"/>
    <mergeCell ref="C19:F21"/>
    <mergeCell ref="G19:G21"/>
    <mergeCell ref="H19:H21"/>
    <mergeCell ref="I19:I21"/>
    <mergeCell ref="J19:J21"/>
    <mergeCell ref="K19:N21"/>
    <mergeCell ref="B2:P2"/>
    <mergeCell ref="B3:P3"/>
    <mergeCell ref="A13:C13"/>
    <mergeCell ref="A17:B18"/>
    <mergeCell ref="C17:F18"/>
    <mergeCell ref="G17:I17"/>
    <mergeCell ref="J17:N17"/>
    <mergeCell ref="O17:P17"/>
    <mergeCell ref="A23:B23"/>
    <mergeCell ref="C23:F23"/>
    <mergeCell ref="K23:N23"/>
    <mergeCell ref="A24:B24"/>
    <mergeCell ref="C24:F24"/>
    <mergeCell ref="K24:N24"/>
  </mergeCells>
  <hyperlinks>
    <hyperlink ref="A1" location="'Objetos de Dominio'!A1" display="&lt;- Volver al inicio" xr:uid="{7FDE2DEC-7FCD-4B44-88AD-6A98668AB2A7}"/>
    <hyperlink ref="A4" location="'Historial Lectura - M'!B1" display="Datos simulados" xr:uid="{7A4410F8-41E1-434F-8736-C62FEDBA6EE9}"/>
    <hyperlink ref="B8" location="'Participante grupo - e'!A1" display="ParticipanteGrupo" xr:uid="{837B9CA8-C0D7-4AB5-B610-FE74CE3B3B5C}"/>
    <hyperlink ref="B9" location="'Mensaje - m'!A1" display="Mensaje" xr:uid="{4379ECAD-C5EF-4626-96B7-3C75D852C204}"/>
    <hyperlink ref="B10" location="'Estados - m'!A1" display="Estado" xr:uid="{DF25A767-CBF3-4406-845B-BA8907A54BE9}"/>
    <hyperlink ref="B7" location="'GRUPO - M'!A1" display="Grupo" xr:uid="{C00144B1-008D-4523-BE7E-A3529D01CA3B}"/>
    <hyperlink ref="H19" location="'Escritor - E'!A1" display="='Objetos de Dominio'!$B$2" xr:uid="{074EF64A-8923-4EC6-B2B1-3ED1C05D72C7}"/>
    <hyperlink ref="H19:H21" location="'Objetos de Dominio'!B29" display="='Objetos de Dominio'!$B$16" xr:uid="{8ED6EF65-7E95-4782-B4F5-9C6FC012EE38}"/>
    <hyperlink ref="Q5" location="'Historial Lectura - E'!A19" display="=A19" xr:uid="{38434902-9F0F-4E3A-9401-E3D17C3CB7D2}"/>
    <hyperlink ref="R5" location="'Historial Lectura - E'!A22" display="=A22" xr:uid="{DF8F4179-3530-4C73-B36A-EF42FAD2BA12}"/>
    <hyperlink ref="C15" location="'Participante grupo - E'!A1" display="Participante" xr:uid="{D2688595-2A7A-4B0C-A44A-B8D27108FCBC}"/>
    <hyperlink ref="J23" location="'estados - E'!A1" display="Estado" xr:uid="{57F867C0-88AA-47FF-88BC-52DBB7FD9C89}"/>
    <hyperlink ref="H24" location="'Objetos de Dominio'!B29" display="='Objetos de Dominio'!$B$16" xr:uid="{E82F2A8F-03C3-41C4-A1EE-B0A09C8B35E9}"/>
    <hyperlink ref="J24" location="'Objetos de Dominio'!B29" display="HistorialLectura[]_x000a__x000a_" xr:uid="{F92BF639-AF6D-48C4-BEAC-3FA85A071565}"/>
    <hyperlink ref="S5" location="'Historial Lectura - E'!A26" display="=A26" xr:uid="{57D20923-2D0F-4FFC-A139-69E60B758795}"/>
    <hyperlink ref="T5" location="'Historial Lectura - E'!A27" display="=A27" xr:uid="{0349E4B5-A639-49AB-9462-D99C5A97E4CC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F3D5-2FAE-4B41-AFD5-7570D8019151}">
  <sheetPr>
    <tabColor rgb="FFD9E1F2"/>
  </sheetPr>
  <dimension ref="A1:H9"/>
  <sheetViews>
    <sheetView workbookViewId="0">
      <selection activeCell="D27" sqref="D27"/>
    </sheetView>
  </sheetViews>
  <sheetFormatPr defaultRowHeight="15"/>
  <cols>
    <col min="1" max="1" width="15.7109375" customWidth="1"/>
    <col min="2" max="2" width="34.42578125" customWidth="1"/>
    <col min="3" max="3" width="18.28515625" customWidth="1"/>
    <col min="4" max="4" width="56" bestFit="1" customWidth="1"/>
    <col min="5" max="5" width="42.140625" customWidth="1"/>
    <col min="6" max="6" width="26.5703125" customWidth="1"/>
    <col min="7" max="7" width="18.42578125" customWidth="1"/>
    <col min="8" max="8" width="70.28515625" style="12" customWidth="1"/>
  </cols>
  <sheetData>
    <row r="1" spans="1:8">
      <c r="A1" s="22" t="s">
        <v>74</v>
      </c>
    </row>
    <row r="2" spans="1:8">
      <c r="A2" s="105" t="s">
        <v>76</v>
      </c>
      <c r="B2" s="222" t="s">
        <v>326</v>
      </c>
      <c r="C2" s="222" t="s">
        <v>216</v>
      </c>
      <c r="D2" s="222" t="s">
        <v>350</v>
      </c>
      <c r="E2" s="119" t="s">
        <v>16</v>
      </c>
      <c r="F2" s="222" t="s">
        <v>205</v>
      </c>
      <c r="G2" s="222" t="s">
        <v>206</v>
      </c>
      <c r="H2" s="216" t="s">
        <v>328</v>
      </c>
    </row>
    <row r="3" spans="1:8">
      <c r="A3" s="71">
        <v>1</v>
      </c>
      <c r="B3" s="126" t="s">
        <v>731</v>
      </c>
      <c r="C3" s="220">
        <v>45209.495833333334</v>
      </c>
      <c r="D3" s="178" t="str">
        <f>'Participante Grupo - M'!$F$3</f>
        <v>Valentina.Llanos3233 Matemáticas Especiales 2023-1 Grupo1</v>
      </c>
      <c r="E3" s="221" t="s">
        <v>674</v>
      </c>
      <c r="F3" s="213" t="str">
        <f>'Estados - M'!$B$22</f>
        <v>Enviado</v>
      </c>
      <c r="G3" s="93" t="e">
        <f>IF(AND(F3= "Enviado", 'Chat - M'!D3 = "Activo", 'Participante - M'!#REF!= "Activo"), "Activo", "Inactivo")</f>
        <v>#REF!</v>
      </c>
      <c r="H3" s="243" t="str">
        <f>CONCATENATE("M ",TEXT(C3, "yyyy-mm-dd")," - ", D3)</f>
        <v>M 2023-10-10 - Valentina.Llanos3233 Matemáticas Especiales 2023-1 Grupo1</v>
      </c>
    </row>
    <row r="4" spans="1:8">
      <c r="A4" s="108">
        <v>2</v>
      </c>
      <c r="B4" s="104" t="s">
        <v>732</v>
      </c>
      <c r="C4" s="220">
        <v>45210.947916666664</v>
      </c>
      <c r="D4" s="178" t="str">
        <f>'Participante Grupo - M'!$F$9</f>
        <v>Jose.Ramirez0946 Diseno Orientado a Objetos 2023-1 Grupo1</v>
      </c>
      <c r="E4" s="221" t="s">
        <v>675</v>
      </c>
      <c r="F4" s="213" t="str">
        <f>'Estados - M'!$B$22</f>
        <v>Enviado</v>
      </c>
      <c r="G4" s="93" t="e">
        <f>IF(AND(F4= "Enviado", 'Chat - M'!D4 = "Activo", 'Participante - M'!#REF!= "Activo"), "Activo", "Inactivo")</f>
        <v>#REF!</v>
      </c>
      <c r="H4" s="243" t="str">
        <f>CONCATENATE("M ",TEXT(C4, "yyyy-mm-dd")," - ", D4)</f>
        <v>M 2023-10-11 - Jose.Ramirez0946 Diseno Orientado a Objetos 2023-1 Grupo1</v>
      </c>
    </row>
    <row r="5" spans="1:8">
      <c r="A5" s="108">
        <v>3</v>
      </c>
      <c r="B5" s="104" t="s">
        <v>733</v>
      </c>
      <c r="C5" s="220">
        <v>45211.527777777781</v>
      </c>
      <c r="D5" s="178" t="str">
        <f>'Participante Grupo - M'!$F$10</f>
        <v>Elkin.Narvaéz2222 Diseno Orientado a Objetos 2023-1 Grupo1</v>
      </c>
      <c r="E5" s="221" t="s">
        <v>675</v>
      </c>
      <c r="F5" s="169" t="str">
        <f>'Estados - M'!$B$23</f>
        <v>Suspendido</v>
      </c>
      <c r="G5" s="93" t="e">
        <f>IF(AND(F5= "Enviado", 'Chat - M'!D4 = "Activo", 'Participante - M'!#REF!= "Activo"), "Activo", "Inactivo")</f>
        <v>#REF!</v>
      </c>
      <c r="H5" s="243" t="str">
        <f>CONCATENATE("M ",TEXT(C5, "yyyy-mm-dd")," - ", D5)</f>
        <v>M 2023-10-12 - Elkin.Narvaéz2222 Diseno Orientado a Objetos 2023-1 Grupo1</v>
      </c>
    </row>
    <row r="6" spans="1:8" ht="30.75">
      <c r="A6" s="108">
        <v>4</v>
      </c>
      <c r="B6" s="176" t="s">
        <v>734</v>
      </c>
      <c r="C6" s="220">
        <v>45212.524305555555</v>
      </c>
      <c r="D6" s="178" t="str">
        <f>'Participante Grupo - M'!$F$4</f>
        <v>Manuel.Torres6712 Antropología 1 2023-1 Grupo3</v>
      </c>
      <c r="E6" s="221" t="s">
        <v>674</v>
      </c>
      <c r="F6" s="169" t="str">
        <f>'Estados - M'!$B$23</f>
        <v>Suspendido</v>
      </c>
      <c r="G6" s="93" t="e">
        <f>IF(AND(F6= "Enviado", 'Chat - M'!D3 = "Activo", 'Participante - M'!#REF!= "Activo"), "Activo", "Inactivo")</f>
        <v>#REF!</v>
      </c>
      <c r="H6" s="243" t="str">
        <f>CONCATENATE("M ",TEXT(C6, "yyyy-mm-dd")," - ", D6)</f>
        <v>M 2023-10-13 - Manuel.Torres6712 Antropología 1 2023-1 Grupo3</v>
      </c>
    </row>
    <row r="7" spans="1:8">
      <c r="A7" s="110">
        <v>5</v>
      </c>
      <c r="B7" s="223" t="s">
        <v>735</v>
      </c>
      <c r="C7" s="224">
        <v>45213.857638888891</v>
      </c>
      <c r="D7" s="178" t="str">
        <f>'Participante Grupo - M'!$F$3</f>
        <v>Valentina.Llanos3233 Matemáticas Especiales 2023-1 Grupo1</v>
      </c>
      <c r="E7" s="225" t="s">
        <v>674</v>
      </c>
      <c r="F7" s="172" t="str">
        <f>'Estados - M'!$B$24</f>
        <v>Eliminado por Autor</v>
      </c>
      <c r="G7" s="152" t="e">
        <f>IF(AND(F7= "Enviado", 'Chat - M'!D3 = "Activo", 'Participante - M'!#REF!= "Activo"), "Activo", "Inactivo")</f>
        <v>#REF!</v>
      </c>
      <c r="H7" s="243" t="str">
        <f>CONCATENATE("M ",TEXT(C7, "yyyy-mm-dd")," - ", D7)</f>
        <v>M 2023-10-14 - Valentina.Llanos3233 Matemáticas Especiales 2023-1 Grupo1</v>
      </c>
    </row>
    <row r="8" spans="1:8">
      <c r="A8" s="37"/>
      <c r="C8" s="37"/>
    </row>
    <row r="9" spans="1:8">
      <c r="A9" s="37"/>
    </row>
  </sheetData>
  <hyperlinks>
    <hyperlink ref="A1" location="'Objetos de Dominio'!A1" display="&lt;- Volver al inicio" xr:uid="{FE7BC03B-D03A-4AEF-8653-15A85DA63C5D}"/>
    <hyperlink ref="F3" location="'Estados - M'!A22" display="='Estados - M'!$B$22" xr:uid="{A6288C0C-818B-408A-9EBD-25B23A1E4471}"/>
    <hyperlink ref="F5" location="'Estados - M'!A23" display="='Estados - M'!$B$23" xr:uid="{EAFCA50F-3073-4A66-A46B-A5403891D928}"/>
    <hyperlink ref="F7" location="'Estados - M'!A24" display="='Estados - M'!$B$24" xr:uid="{82668679-9006-44BF-81C1-EE0E8F083461}"/>
    <hyperlink ref="D3" location="'Participante grupo - M'!A3" display="='Participante - M'!$B$3" xr:uid="{2FD20075-5A3F-4332-831D-91A25F76007B}"/>
    <hyperlink ref="D4" location="'Participante grupo - M'!A9" display="='Participante Grupo - M'!$F$9" xr:uid="{750B1CEE-FD73-4B3D-A248-B7BA056BD0D1}"/>
    <hyperlink ref="D5" location="'Participante grupo - M'!A10" display="='Participante Grupo - M'!$F$10" xr:uid="{041051AD-A1B2-4A52-84D1-B96D4331797F}"/>
    <hyperlink ref="D6" location="'Participante grupo - M'!A4" display="='Participante - M'!$B$4" xr:uid="{CD5A0B3B-069A-4E77-B7C9-C0D9C2C36A52}"/>
    <hyperlink ref="E3" location="'Chat - M'!A3" display="C Matemáticas Especiales 2023-1 Grupo1" xr:uid="{D9B89074-0F47-4BEF-B048-E155B8EF35AA}"/>
    <hyperlink ref="E4" location="'Chat - M'!A4" display="C Diseno Orientado a Objetos 2023-1 Grupo1" xr:uid="{147A3B8B-250C-459D-BDEB-FE19BAF37005}"/>
    <hyperlink ref="E6" location="'Chat - M'!A3" display="C Matemáticas Especiales 2023-1 Grupo1" xr:uid="{166ABB31-4A47-4220-AC57-307D9FA637AE}"/>
    <hyperlink ref="E7" location="'Chat - M'!A3" display="C Matemáticas Especiales 2023-1 Grupo1" xr:uid="{76E3349F-58AC-4BDA-A00E-858401984152}"/>
    <hyperlink ref="E5" location="'Chat - M'!A4" display="C Diseno Orientado a Objetos 2023-1 Grupo1" xr:uid="{F8A88805-DFB6-4EE9-80E1-CBDED23DC38D}"/>
    <hyperlink ref="F4" location="'Estados - M'!A22" display="='Estados - M'!$B$22" xr:uid="{258166D7-B0C6-477C-9EA0-F01FF7BE7B14}"/>
    <hyperlink ref="F6" location="'Estados - M'!A23" display="='Estados - M'!$B$23" xr:uid="{751F28EE-0601-4510-9BAA-F71CE2E59974}"/>
    <hyperlink ref="D7" location="'Participante grupo - M'!A3" display="='Participante - M'!$B$3" xr:uid="{6F985A37-62A3-479F-86DB-EFAC1DAD94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937C-95E1-4B6D-9324-FCC9091A4FED}">
  <sheetPr>
    <tabColor rgb="FFD9E1F2"/>
  </sheetPr>
  <dimension ref="A1:H11"/>
  <sheetViews>
    <sheetView workbookViewId="0">
      <selection activeCell="C11" sqref="C11"/>
    </sheetView>
  </sheetViews>
  <sheetFormatPr defaultRowHeight="15"/>
  <cols>
    <col min="1" max="1" width="15.7109375" style="9" customWidth="1"/>
    <col min="2" max="2" width="25.140625" style="9" customWidth="1"/>
    <col min="3" max="3" width="16.7109375" style="9" customWidth="1"/>
    <col min="4" max="4" width="19.140625" style="9" customWidth="1"/>
    <col min="5" max="5" width="27.85546875" style="9" customWidth="1"/>
    <col min="6" max="6" width="27.140625" style="9" customWidth="1"/>
    <col min="7" max="7" width="32.28515625" style="9" customWidth="1"/>
    <col min="8" max="16384" width="9.140625" style="9"/>
  </cols>
  <sheetData>
    <row r="1" spans="1:8" ht="15" customHeight="1">
      <c r="A1" s="22" t="s">
        <v>74</v>
      </c>
      <c r="B1" s="686" t="s">
        <v>75</v>
      </c>
      <c r="C1" s="686"/>
      <c r="E1" s="20"/>
      <c r="F1" s="20"/>
      <c r="G1" s="20"/>
      <c r="H1" s="20"/>
    </row>
    <row r="2" spans="1:8">
      <c r="A2" s="179" t="s">
        <v>76</v>
      </c>
      <c r="B2" s="565" t="s">
        <v>46</v>
      </c>
      <c r="C2" s="180" t="s">
        <v>20</v>
      </c>
      <c r="D2" s="180" t="s">
        <v>77</v>
      </c>
      <c r="E2" s="181" t="s">
        <v>78</v>
      </c>
      <c r="F2" s="20"/>
      <c r="G2" s="20"/>
      <c r="H2" s="20"/>
    </row>
    <row r="3" spans="1:8">
      <c r="A3" s="566">
        <v>1</v>
      </c>
      <c r="B3" s="175" t="str">
        <f>'Persona - M'!F11</f>
        <v>Ivan.Jaramillo9803</v>
      </c>
      <c r="C3" s="568" t="s">
        <v>79</v>
      </c>
      <c r="D3" s="509" t="str">
        <f>IF(AND(C3 = "Activo", 'Persona - M'!L11 = "Accesible"), "Activo", "Inactivo")</f>
        <v>Activo</v>
      </c>
      <c r="E3" s="147" t="str">
        <f>_xlfn.CONCAT(B3, " AdmE")</f>
        <v>Ivan.Jaramillo9803 AdmE</v>
      </c>
      <c r="F3" s="8"/>
      <c r="G3" s="8"/>
      <c r="H3" s="8"/>
    </row>
    <row r="4" spans="1:8" ht="15" customHeight="1">
      <c r="A4" s="566">
        <v>2</v>
      </c>
      <c r="B4" s="175" t="str">
        <f>'Persona - M'!F12</f>
        <v>Wilder.Sánchez6789</v>
      </c>
      <c r="C4" s="568" t="s">
        <v>79</v>
      </c>
      <c r="D4" s="509" t="str">
        <f>IF(AND(C4 = "Activo", 'Persona - M'!L12 = "Accesible"), "Activo", "Inactivo")</f>
        <v>Activo</v>
      </c>
      <c r="E4" s="147" t="str">
        <f>_xlfn.CONCAT(B4, " AdmE")</f>
        <v>Wilder.Sánchez6789 AdmE</v>
      </c>
      <c r="F4" s="8"/>
      <c r="G4" s="8"/>
      <c r="H4" s="8"/>
    </row>
    <row r="5" spans="1:8">
      <c r="A5" s="566">
        <v>3</v>
      </c>
      <c r="B5" s="175" t="str">
        <f>'Persona - M'!F13</f>
        <v>Juan.Martinez1111</v>
      </c>
      <c r="C5" s="568" t="s">
        <v>79</v>
      </c>
      <c r="D5" s="509" t="str">
        <f>IF(AND(C5 = "Activo", 'Persona - M'!L13 = "Accesible"), "Activo", "Inactivo")</f>
        <v>Activo</v>
      </c>
      <c r="E5" s="147" t="str">
        <f>_xlfn.CONCAT(B5, " AdmE")</f>
        <v>Juan.Martinez1111 AdmE</v>
      </c>
    </row>
    <row r="6" spans="1:8">
      <c r="A6" s="567">
        <v>4</v>
      </c>
      <c r="B6" s="205" t="str">
        <f>'Persona - M'!F14</f>
        <v>Elkin.Narvaéz2222</v>
      </c>
      <c r="C6" s="569" t="s">
        <v>79</v>
      </c>
      <c r="D6" s="56" t="str">
        <f>IF(AND(C6 = "Activo", 'Persona - M'!L14 = "Accesible"), "Activo", "Inactivo")</f>
        <v>Activo</v>
      </c>
      <c r="E6" s="148" t="str">
        <f>_xlfn.CONCAT(B6, " AdmE")</f>
        <v>Elkin.Narvaéz2222 AdmE</v>
      </c>
    </row>
    <row r="11" spans="1:8">
      <c r="C11" s="9" t="s">
        <v>80</v>
      </c>
    </row>
  </sheetData>
  <mergeCells count="1">
    <mergeCell ref="B1:C1"/>
  </mergeCells>
  <hyperlinks>
    <hyperlink ref="A1" location="'Objetos de Dominio'!A1" display="&lt;- Volver al inicio" xr:uid="{487AE793-4E92-4C18-9896-405A8C2A5CD0}"/>
    <hyperlink ref="C3" location="'Estados - M'!A54" display="Activo" xr:uid="{2A2F11D5-57E5-4E9F-B9DB-9C93736DC223}"/>
    <hyperlink ref="B4:B6" location="'Información Personal - M'!A11" display="='Información Personal - M'!f11" xr:uid="{9653E0D1-1FB8-46DA-80B7-1ACF9930383A}"/>
    <hyperlink ref="C4" location="'Estados - M'!A54" display="Activo" xr:uid="{CAD83A01-4DE1-4E4C-AD48-803C017BA078}"/>
    <hyperlink ref="C5" location="'Estados - M'!A54" display="Activo" xr:uid="{C174F9E8-E4DF-4D1B-AE25-3477E5865289}"/>
    <hyperlink ref="C6" location="'Estados - M'!A54" display="Activo" xr:uid="{969FCB78-33ED-4B86-847F-C61361F828B8}"/>
    <hyperlink ref="B6" location="'Persona - M'!A14" display="='Persona - M'!F14" xr:uid="{FD0BC1A6-E6EC-481C-A6D3-CB16DEFA1975}"/>
    <hyperlink ref="B1" location="Participante - E!A4" display="Modelo Enriquecido" xr:uid="{EF38748F-40AA-4338-B179-28D4E29351E0}"/>
    <hyperlink ref="B1:C1" location="'Administrador Estructura - E'!A4" display="Modelo Enriquecido" xr:uid="{ADB2E99D-5C6A-42FF-AA0E-533FFEABEF87}"/>
    <hyperlink ref="B3:B5" location="'Información Personal - M'!A11" display="='Información Personal - M'!f11" xr:uid="{F3ADC9B6-AD37-448A-8D16-7165FFC0E0FE}"/>
    <hyperlink ref="B5" location="'Persona - M'!F13" display="='Persona - M'!F13" xr:uid="{107345FE-81BE-42BB-B1EE-45AFB9F69852}"/>
    <hyperlink ref="B4" location="'Persona - M'!F12" display="='Persona - M'!F12" xr:uid="{B107357B-F190-4555-BDC2-7C1CD1BDFB14}"/>
    <hyperlink ref="B3" location="'persona - m'!F11" display="='Persona - M'!F11" xr:uid="{AD90C95D-CCBA-4E4F-B88A-2CC558FFAFA1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CB7-9097-4F1F-873B-5F871416712A}">
  <sheetPr>
    <tabColor rgb="FFD9E1F2"/>
  </sheetPr>
  <dimension ref="A1:V30"/>
  <sheetViews>
    <sheetView topLeftCell="A10" workbookViewId="0">
      <selection activeCell="A26" sqref="A26:B29"/>
    </sheetView>
  </sheetViews>
  <sheetFormatPr defaultRowHeight="15"/>
  <cols>
    <col min="1" max="1" width="17.85546875" customWidth="1"/>
    <col min="2" max="2" width="25" customWidth="1"/>
    <col min="3" max="3" width="17" customWidth="1"/>
    <col min="4" max="7" width="15.7109375" customWidth="1"/>
    <col min="8" max="8" width="50.7109375" customWidth="1"/>
    <col min="9" max="9" width="25" customWidth="1"/>
    <col min="10" max="10" width="27.140625" customWidth="1"/>
    <col min="11" max="14" width="15.7109375" customWidth="1"/>
    <col min="15" max="15" width="22.5703125" customWidth="1"/>
    <col min="16" max="16" width="33.140625" customWidth="1"/>
    <col min="17" max="17" width="47.28515625" customWidth="1"/>
    <col min="18" max="18" width="45.7109375" customWidth="1"/>
    <col min="19" max="19" width="33.42578125" customWidth="1"/>
    <col min="20" max="20" width="21.140625" customWidth="1"/>
    <col min="21" max="21" width="26.140625" customWidth="1"/>
  </cols>
  <sheetData>
    <row r="1" spans="1:21">
      <c r="A1" s="22" t="s">
        <v>74</v>
      </c>
    </row>
    <row r="2" spans="1:21">
      <c r="A2" s="23" t="s">
        <v>81</v>
      </c>
      <c r="B2" s="964" t="str">
        <f>'Objetos de Dominio'!$B$26</f>
        <v>Reporte Publicación</v>
      </c>
      <c r="C2" s="965"/>
      <c r="D2" s="965"/>
      <c r="E2" s="965"/>
      <c r="F2" s="965"/>
      <c r="G2" s="965"/>
      <c r="H2" s="965"/>
      <c r="I2" s="965"/>
      <c r="J2" s="965"/>
      <c r="K2" s="965"/>
      <c r="L2" s="965"/>
      <c r="M2" s="965"/>
      <c r="N2" s="965"/>
      <c r="O2" s="965"/>
      <c r="P2" s="965"/>
    </row>
    <row r="3" spans="1:21" ht="15.75" customHeight="1">
      <c r="A3" s="23" t="s">
        <v>82</v>
      </c>
      <c r="B3" s="788" t="str">
        <f>'Objetos de Dominio'!$E$26</f>
        <v>Objeto de dominio que representa el Reporte Publicación que tiene una publicación. Por ejemplo, en un momento determinado una publicación reportada sea apta para el sistema y permanezca publicada en el sistema.</v>
      </c>
      <c r="C3" s="789"/>
      <c r="D3" s="789"/>
      <c r="E3" s="789"/>
      <c r="F3" s="789"/>
      <c r="G3" s="789"/>
      <c r="H3" s="789"/>
      <c r="I3" s="789"/>
      <c r="J3" s="789"/>
      <c r="K3" s="789"/>
      <c r="L3" s="789"/>
      <c r="M3" s="789"/>
      <c r="N3" s="789"/>
      <c r="O3" s="789"/>
      <c r="P3" s="789"/>
    </row>
    <row r="4" spans="1:21">
      <c r="A4" s="1" t="s">
        <v>83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21" ht="28.5" customHeight="1">
      <c r="A5" s="78" t="s">
        <v>84</v>
      </c>
      <c r="B5" s="461" t="s">
        <v>85</v>
      </c>
      <c r="C5" s="461" t="s">
        <v>86</v>
      </c>
      <c r="D5" s="461" t="s">
        <v>87</v>
      </c>
      <c r="E5" s="461" t="s">
        <v>88</v>
      </c>
      <c r="F5" s="461" t="s">
        <v>89</v>
      </c>
      <c r="G5" s="461" t="s">
        <v>90</v>
      </c>
      <c r="H5" s="461" t="s">
        <v>91</v>
      </c>
      <c r="I5" s="461" t="s">
        <v>92</v>
      </c>
      <c r="J5" s="461" t="s">
        <v>93</v>
      </c>
      <c r="K5" s="461" t="s">
        <v>94</v>
      </c>
      <c r="L5" s="461" t="s">
        <v>95</v>
      </c>
      <c r="M5" s="461" t="s">
        <v>96</v>
      </c>
      <c r="N5" s="461" t="s">
        <v>97</v>
      </c>
      <c r="O5" s="461" t="s">
        <v>98</v>
      </c>
      <c r="P5" s="462" t="s">
        <v>4</v>
      </c>
      <c r="Q5" s="633" t="str">
        <f>$A$19</f>
        <v>Enviar</v>
      </c>
      <c r="R5" s="634" t="str">
        <f>A22</f>
        <v>Cambiar estado</v>
      </c>
      <c r="S5" s="634" t="str">
        <f>A25</f>
        <v>Cargar</v>
      </c>
      <c r="T5" s="633" t="str">
        <f>A26</f>
        <v xml:space="preserve">Eliminar
</v>
      </c>
      <c r="U5" s="635" t="str">
        <f>A30</f>
        <v>ObtenerEstadoReal</v>
      </c>
    </row>
    <row r="6" spans="1:21" ht="42" customHeight="1">
      <c r="A6" s="334" t="s">
        <v>76</v>
      </c>
      <c r="B6" s="41" t="s">
        <v>211</v>
      </c>
      <c r="C6" s="41">
        <v>36</v>
      </c>
      <c r="D6" s="41">
        <v>36</v>
      </c>
      <c r="E6" s="41"/>
      <c r="F6" s="41"/>
      <c r="G6" s="41"/>
      <c r="H6" s="41" t="s">
        <v>100</v>
      </c>
      <c r="I6" s="41"/>
      <c r="J6" s="41"/>
      <c r="K6" s="41" t="s">
        <v>102</v>
      </c>
      <c r="L6" s="41" t="s">
        <v>103</v>
      </c>
      <c r="M6" s="41" t="s">
        <v>102</v>
      </c>
      <c r="N6" s="41" t="s">
        <v>103</v>
      </c>
      <c r="O6" s="41" t="s">
        <v>102</v>
      </c>
      <c r="P6" s="378" t="s">
        <v>736</v>
      </c>
      <c r="Q6" s="637" t="s">
        <v>105</v>
      </c>
      <c r="R6" s="76" t="s">
        <v>105</v>
      </c>
      <c r="S6" s="76" t="s">
        <v>106</v>
      </c>
      <c r="T6" s="76" t="s">
        <v>105</v>
      </c>
      <c r="U6" s="81" t="s">
        <v>107</v>
      </c>
    </row>
    <row r="7" spans="1:21" ht="42" customHeight="1">
      <c r="A7" s="334" t="s">
        <v>326</v>
      </c>
      <c r="B7" s="41" t="s">
        <v>211</v>
      </c>
      <c r="C7" s="41">
        <v>1</v>
      </c>
      <c r="D7" s="41">
        <v>150</v>
      </c>
      <c r="E7" s="41"/>
      <c r="F7" s="41"/>
      <c r="G7" s="41"/>
      <c r="H7" s="41" t="s">
        <v>737</v>
      </c>
      <c r="I7" s="41"/>
      <c r="J7" s="378" t="s">
        <v>569</v>
      </c>
      <c r="K7" s="41" t="s">
        <v>103</v>
      </c>
      <c r="L7" s="41" t="s">
        <v>103</v>
      </c>
      <c r="M7" s="41" t="s">
        <v>102</v>
      </c>
      <c r="N7" s="41" t="s">
        <v>103</v>
      </c>
      <c r="O7" s="41" t="s">
        <v>103</v>
      </c>
      <c r="P7" s="378" t="s">
        <v>738</v>
      </c>
      <c r="Q7" s="637" t="s">
        <v>105</v>
      </c>
      <c r="R7" s="76" t="s">
        <v>107</v>
      </c>
      <c r="S7" s="76" t="s">
        <v>220</v>
      </c>
      <c r="T7" s="76" t="s">
        <v>107</v>
      </c>
      <c r="U7" s="81" t="s">
        <v>107</v>
      </c>
    </row>
    <row r="8" spans="1:21" ht="27">
      <c r="A8" s="334" t="s">
        <v>216</v>
      </c>
      <c r="B8" s="41" t="s">
        <v>680</v>
      </c>
      <c r="C8" s="41"/>
      <c r="D8" s="41"/>
      <c r="E8" s="41"/>
      <c r="F8" s="41"/>
      <c r="G8" s="41"/>
      <c r="H8" s="41" t="s">
        <v>218</v>
      </c>
      <c r="I8" s="41"/>
      <c r="J8" s="377"/>
      <c r="K8" s="41" t="s">
        <v>102</v>
      </c>
      <c r="L8" s="41" t="s">
        <v>103</v>
      </c>
      <c r="M8" s="41" t="s">
        <v>102</v>
      </c>
      <c r="N8" s="41" t="s">
        <v>103</v>
      </c>
      <c r="O8" s="41" t="s">
        <v>103</v>
      </c>
      <c r="P8" s="378" t="s">
        <v>739</v>
      </c>
      <c r="Q8" s="637" t="s">
        <v>105</v>
      </c>
      <c r="R8" s="76" t="s">
        <v>107</v>
      </c>
      <c r="S8" s="76" t="s">
        <v>740</v>
      </c>
      <c r="T8" s="76" t="s">
        <v>107</v>
      </c>
      <c r="U8" s="81" t="s">
        <v>107</v>
      </c>
    </row>
    <row r="9" spans="1:21" ht="27">
      <c r="A9" s="334" t="s">
        <v>350</v>
      </c>
      <c r="B9" s="630" t="s">
        <v>346</v>
      </c>
      <c r="C9" s="41"/>
      <c r="D9" s="41"/>
      <c r="E9" s="41"/>
      <c r="F9" s="41"/>
      <c r="G9" s="41"/>
      <c r="H9" s="41"/>
      <c r="I9" s="41"/>
      <c r="J9" s="377"/>
      <c r="K9" s="41" t="s">
        <v>103</v>
      </c>
      <c r="L9" s="41" t="s">
        <v>103</v>
      </c>
      <c r="M9" s="41" t="s">
        <v>102</v>
      </c>
      <c r="N9" s="41" t="s">
        <v>103</v>
      </c>
      <c r="O9" s="41" t="s">
        <v>103</v>
      </c>
      <c r="P9" s="378" t="s">
        <v>741</v>
      </c>
      <c r="Q9" s="637" t="s">
        <v>105</v>
      </c>
      <c r="R9" s="76" t="s">
        <v>107</v>
      </c>
      <c r="S9" s="76" t="s">
        <v>742</v>
      </c>
      <c r="T9" s="76" t="s">
        <v>107</v>
      </c>
      <c r="U9" s="81" t="s">
        <v>107</v>
      </c>
    </row>
    <row r="10" spans="1:21" ht="27">
      <c r="A10" s="334" t="s">
        <v>16</v>
      </c>
      <c r="B10" s="630" t="s">
        <v>16</v>
      </c>
      <c r="C10" s="41"/>
      <c r="D10" s="41"/>
      <c r="E10" s="41"/>
      <c r="F10" s="41"/>
      <c r="G10" s="41"/>
      <c r="H10" s="41"/>
      <c r="I10" s="41"/>
      <c r="J10" s="42"/>
      <c r="K10" s="41" t="s">
        <v>102</v>
      </c>
      <c r="L10" s="41" t="s">
        <v>103</v>
      </c>
      <c r="M10" s="41" t="s">
        <v>102</v>
      </c>
      <c r="N10" s="41" t="s">
        <v>103</v>
      </c>
      <c r="O10" s="41" t="s">
        <v>103</v>
      </c>
      <c r="P10" s="378" t="s">
        <v>743</v>
      </c>
      <c r="Q10" s="637" t="s">
        <v>706</v>
      </c>
      <c r="R10" s="76" t="s">
        <v>107</v>
      </c>
      <c r="S10" s="76" t="s">
        <v>744</v>
      </c>
      <c r="T10" s="76" t="s">
        <v>107</v>
      </c>
      <c r="U10" s="81" t="s">
        <v>107</v>
      </c>
    </row>
    <row r="11" spans="1:21" ht="27">
      <c r="A11" s="335" t="s">
        <v>20</v>
      </c>
      <c r="B11" s="636" t="s">
        <v>20</v>
      </c>
      <c r="C11" s="336"/>
      <c r="D11" s="336"/>
      <c r="E11" s="336"/>
      <c r="F11" s="336"/>
      <c r="G11" s="336"/>
      <c r="H11" s="336"/>
      <c r="I11" s="336"/>
      <c r="J11" s="337"/>
      <c r="K11" s="336" t="s">
        <v>103</v>
      </c>
      <c r="L11" s="336" t="s">
        <v>103</v>
      </c>
      <c r="M11" s="336" t="s">
        <v>102</v>
      </c>
      <c r="N11" s="336" t="s">
        <v>103</v>
      </c>
      <c r="O11" s="336" t="s">
        <v>103</v>
      </c>
      <c r="P11" s="379" t="s">
        <v>745</v>
      </c>
      <c r="Q11" s="638" t="s">
        <v>105</v>
      </c>
      <c r="R11" s="121" t="s">
        <v>105</v>
      </c>
      <c r="S11" s="121" t="s">
        <v>475</v>
      </c>
      <c r="T11" s="121" t="s">
        <v>107</v>
      </c>
      <c r="U11" s="116" t="s">
        <v>107</v>
      </c>
    </row>
    <row r="12" spans="1:2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21">
      <c r="A13" s="953" t="s">
        <v>114</v>
      </c>
      <c r="B13" s="954"/>
      <c r="C13" s="95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21">
      <c r="A14" s="29" t="s">
        <v>115</v>
      </c>
      <c r="B14" s="30" t="s">
        <v>4</v>
      </c>
      <c r="C14" s="31" t="s">
        <v>116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21" ht="40.5">
      <c r="A15" s="315" t="s">
        <v>350</v>
      </c>
      <c r="B15" s="317" t="s">
        <v>746</v>
      </c>
      <c r="C15" s="316" t="s">
        <v>350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7" spans="1:22" ht="15" customHeight="1">
      <c r="A17" s="701" t="s">
        <v>119</v>
      </c>
      <c r="B17" s="702"/>
      <c r="C17" s="702" t="s">
        <v>4</v>
      </c>
      <c r="D17" s="702"/>
      <c r="E17" s="702"/>
      <c r="F17" s="702"/>
      <c r="G17" s="702" t="s">
        <v>120</v>
      </c>
      <c r="H17" s="702"/>
      <c r="I17" s="702"/>
      <c r="J17" s="702" t="s">
        <v>121</v>
      </c>
      <c r="K17" s="702"/>
      <c r="L17" s="702"/>
      <c r="M17" s="702"/>
      <c r="N17" s="702"/>
      <c r="O17" s="702" t="s">
        <v>122</v>
      </c>
      <c r="P17" s="702"/>
      <c r="Q17" s="702" t="s">
        <v>123</v>
      </c>
      <c r="R17" s="713"/>
    </row>
    <row r="18" spans="1:22" ht="15" customHeight="1">
      <c r="A18" s="703"/>
      <c r="B18" s="704"/>
      <c r="C18" s="704"/>
      <c r="D18" s="704"/>
      <c r="E18" s="704"/>
      <c r="F18" s="704"/>
      <c r="G18" s="266" t="s">
        <v>124</v>
      </c>
      <c r="H18" s="266" t="s">
        <v>125</v>
      </c>
      <c r="I18" s="266" t="s">
        <v>4</v>
      </c>
      <c r="J18" s="266" t="s">
        <v>85</v>
      </c>
      <c r="K18" s="704" t="s">
        <v>4</v>
      </c>
      <c r="L18" s="704"/>
      <c r="M18" s="704"/>
      <c r="N18" s="704"/>
      <c r="O18" s="266" t="s">
        <v>126</v>
      </c>
      <c r="P18" s="266" t="s">
        <v>4</v>
      </c>
      <c r="Q18" s="266" t="s">
        <v>127</v>
      </c>
      <c r="R18" s="280" t="s">
        <v>128</v>
      </c>
    </row>
    <row r="19" spans="1:22" ht="48" customHeight="1">
      <c r="A19" s="741" t="s">
        <v>747</v>
      </c>
      <c r="B19" s="727"/>
      <c r="C19" s="727" t="s">
        <v>748</v>
      </c>
      <c r="D19" s="727"/>
      <c r="E19" s="727"/>
      <c r="F19" s="727"/>
      <c r="G19" s="727" t="s">
        <v>749</v>
      </c>
      <c r="H19" s="715" t="str">
        <f>'Objetos de Dominio'!$B$26</f>
        <v>Reporte Publicación</v>
      </c>
      <c r="I19" s="728" t="s">
        <v>750</v>
      </c>
      <c r="J19" s="727"/>
      <c r="K19" s="727"/>
      <c r="L19" s="727"/>
      <c r="M19" s="727"/>
      <c r="N19" s="727"/>
      <c r="O19" s="350">
        <v>1</v>
      </c>
      <c r="P19" s="352" t="s">
        <v>751</v>
      </c>
      <c r="Q19" s="352" t="s">
        <v>752</v>
      </c>
      <c r="R19" s="353" t="s">
        <v>232</v>
      </c>
    </row>
    <row r="20" spans="1:22" ht="58.5" customHeight="1">
      <c r="A20" s="741"/>
      <c r="B20" s="727"/>
      <c r="C20" s="727"/>
      <c r="D20" s="727"/>
      <c r="E20" s="727"/>
      <c r="F20" s="727"/>
      <c r="G20" s="727"/>
      <c r="H20" s="715"/>
      <c r="I20" s="728"/>
      <c r="J20" s="727"/>
      <c r="K20" s="727"/>
      <c r="L20" s="727"/>
      <c r="M20" s="727"/>
      <c r="N20" s="727"/>
      <c r="O20" s="350">
        <v>2</v>
      </c>
      <c r="P20" s="352" t="s">
        <v>746</v>
      </c>
      <c r="Q20" s="352" t="s">
        <v>753</v>
      </c>
      <c r="R20" s="353" t="s">
        <v>235</v>
      </c>
    </row>
    <row r="21" spans="1:22" ht="75" customHeight="1">
      <c r="A21" s="741"/>
      <c r="B21" s="727"/>
      <c r="C21" s="727"/>
      <c r="D21" s="727"/>
      <c r="E21" s="727"/>
      <c r="F21" s="727"/>
      <c r="G21" s="727"/>
      <c r="H21" s="715"/>
      <c r="I21" s="728"/>
      <c r="J21" s="727"/>
      <c r="K21" s="727"/>
      <c r="L21" s="727"/>
      <c r="M21" s="727"/>
      <c r="N21" s="727"/>
      <c r="O21" s="350">
        <v>3</v>
      </c>
      <c r="P21" s="352" t="s">
        <v>754</v>
      </c>
      <c r="Q21" s="352" t="s">
        <v>140</v>
      </c>
      <c r="R21" s="353" t="s">
        <v>235</v>
      </c>
    </row>
    <row r="22" spans="1:22" ht="84.75" customHeight="1">
      <c r="A22" s="693" t="s">
        <v>508</v>
      </c>
      <c r="B22" s="694"/>
      <c r="C22" s="727" t="s">
        <v>755</v>
      </c>
      <c r="D22" s="727"/>
      <c r="E22" s="727"/>
      <c r="F22" s="727"/>
      <c r="G22" s="727" t="s">
        <v>756</v>
      </c>
      <c r="H22" s="715" t="str">
        <f>'Objetos de Dominio'!$B$26</f>
        <v>Reporte Publicación</v>
      </c>
      <c r="I22" s="728" t="s">
        <v>757</v>
      </c>
      <c r="J22" s="726" t="s">
        <v>144</v>
      </c>
      <c r="K22" s="726" t="s">
        <v>144</v>
      </c>
      <c r="L22" s="726"/>
      <c r="M22" s="726"/>
      <c r="N22" s="726"/>
      <c r="O22" s="350">
        <v>9</v>
      </c>
      <c r="P22" s="352" t="s">
        <v>758</v>
      </c>
      <c r="Q22" s="352" t="s">
        <v>140</v>
      </c>
      <c r="R22" s="353" t="s">
        <v>138</v>
      </c>
    </row>
    <row r="23" spans="1:22" ht="57" customHeight="1">
      <c r="A23" s="693"/>
      <c r="B23" s="694"/>
      <c r="C23" s="727"/>
      <c r="D23" s="727"/>
      <c r="E23" s="727"/>
      <c r="F23" s="727"/>
      <c r="G23" s="727"/>
      <c r="H23" s="715"/>
      <c r="I23" s="728"/>
      <c r="J23" s="726"/>
      <c r="K23" s="726"/>
      <c r="L23" s="726"/>
      <c r="M23" s="726"/>
      <c r="N23" s="726"/>
      <c r="O23" s="350">
        <v>10</v>
      </c>
      <c r="P23" s="352" t="s">
        <v>759</v>
      </c>
      <c r="Q23" s="352" t="s">
        <v>760</v>
      </c>
      <c r="R23" s="353" t="s">
        <v>138</v>
      </c>
    </row>
    <row r="24" spans="1:22" ht="51" customHeight="1">
      <c r="A24" s="693"/>
      <c r="B24" s="694"/>
      <c r="C24" s="727"/>
      <c r="D24" s="727"/>
      <c r="E24" s="727"/>
      <c r="F24" s="727"/>
      <c r="G24" s="727"/>
      <c r="H24" s="715"/>
      <c r="I24" s="728"/>
      <c r="J24" s="726"/>
      <c r="K24" s="726"/>
      <c r="L24" s="726"/>
      <c r="M24" s="726"/>
      <c r="N24" s="726"/>
      <c r="O24" s="350">
        <v>11</v>
      </c>
      <c r="P24" s="352" t="s">
        <v>761</v>
      </c>
      <c r="Q24" s="352" t="s">
        <v>762</v>
      </c>
      <c r="R24" s="353" t="s">
        <v>138</v>
      </c>
    </row>
    <row r="25" spans="1:22" ht="91.5" customHeight="1">
      <c r="A25" s="693" t="s">
        <v>763</v>
      </c>
      <c r="B25" s="694"/>
      <c r="C25" s="727" t="s">
        <v>764</v>
      </c>
      <c r="D25" s="727"/>
      <c r="E25" s="727"/>
      <c r="F25" s="727"/>
      <c r="G25" s="350" t="s">
        <v>765</v>
      </c>
      <c r="H25" s="278" t="str">
        <f>'Objetos de Dominio'!$B$26</f>
        <v>Reporte Publicación</v>
      </c>
      <c r="I25" s="351" t="s">
        <v>766</v>
      </c>
      <c r="J25" s="278" t="s">
        <v>767</v>
      </c>
      <c r="K25" s="726" t="s">
        <v>768</v>
      </c>
      <c r="L25" s="726"/>
      <c r="M25" s="726"/>
      <c r="N25" s="726"/>
      <c r="O25" s="352" t="s">
        <v>144</v>
      </c>
      <c r="P25" s="352" t="s">
        <v>144</v>
      </c>
      <c r="Q25" s="352" t="s">
        <v>144</v>
      </c>
      <c r="R25" s="353" t="s">
        <v>144</v>
      </c>
    </row>
    <row r="26" spans="1:22" ht="71.25" customHeight="1">
      <c r="A26" s="693" t="s">
        <v>372</v>
      </c>
      <c r="B26" s="694"/>
      <c r="C26" s="694" t="s">
        <v>769</v>
      </c>
      <c r="D26" s="694"/>
      <c r="E26" s="694"/>
      <c r="F26" s="694"/>
      <c r="G26" s="742" t="s">
        <v>770</v>
      </c>
      <c r="H26" s="694" t="s">
        <v>99</v>
      </c>
      <c r="I26" s="694" t="s">
        <v>771</v>
      </c>
      <c r="J26" s="694"/>
      <c r="K26" s="694"/>
      <c r="L26" s="694"/>
      <c r="M26" s="694"/>
      <c r="N26" s="694"/>
      <c r="O26" s="265">
        <v>12</v>
      </c>
      <c r="P26" s="279" t="s">
        <v>772</v>
      </c>
      <c r="Q26" s="279" t="s">
        <v>140</v>
      </c>
      <c r="R26" s="353" t="s">
        <v>138</v>
      </c>
    </row>
    <row r="27" spans="1:22" ht="66" customHeight="1">
      <c r="A27" s="693"/>
      <c r="B27" s="694"/>
      <c r="C27" s="694"/>
      <c r="D27" s="694"/>
      <c r="E27" s="694"/>
      <c r="F27" s="694"/>
      <c r="G27" s="742"/>
      <c r="H27" s="694"/>
      <c r="I27" s="694"/>
      <c r="J27" s="694"/>
      <c r="K27" s="694"/>
      <c r="L27" s="694"/>
      <c r="M27" s="694"/>
      <c r="N27" s="694"/>
      <c r="O27" s="265">
        <v>13</v>
      </c>
      <c r="P27" s="279" t="s">
        <v>759</v>
      </c>
      <c r="Q27" s="279" t="s">
        <v>773</v>
      </c>
      <c r="R27" s="353" t="s">
        <v>138</v>
      </c>
    </row>
    <row r="28" spans="1:22" ht="62.25" customHeight="1">
      <c r="A28" s="693"/>
      <c r="B28" s="694"/>
      <c r="C28" s="694"/>
      <c r="D28" s="694"/>
      <c r="E28" s="694"/>
      <c r="F28" s="694"/>
      <c r="G28" s="742"/>
      <c r="H28" s="694"/>
      <c r="I28" s="694"/>
      <c r="J28" s="694"/>
      <c r="K28" s="694"/>
      <c r="L28" s="694"/>
      <c r="M28" s="694"/>
      <c r="N28" s="694"/>
      <c r="O28" s="265">
        <v>14</v>
      </c>
      <c r="P28" s="279" t="s">
        <v>774</v>
      </c>
      <c r="Q28" s="279" t="s">
        <v>775</v>
      </c>
      <c r="R28" s="353" t="s">
        <v>138</v>
      </c>
    </row>
    <row r="29" spans="1:22" ht="75" customHeight="1">
      <c r="A29" s="707"/>
      <c r="B29" s="708"/>
      <c r="C29" s="708"/>
      <c r="D29" s="708"/>
      <c r="E29" s="708"/>
      <c r="F29" s="708"/>
      <c r="G29" s="863"/>
      <c r="H29" s="708"/>
      <c r="I29" s="708"/>
      <c r="J29" s="708"/>
      <c r="K29" s="708"/>
      <c r="L29" s="708"/>
      <c r="M29" s="708"/>
      <c r="N29" s="708"/>
      <c r="O29" s="361">
        <v>15</v>
      </c>
      <c r="P29" s="357" t="s">
        <v>776</v>
      </c>
      <c r="Q29" s="283" t="s">
        <v>777</v>
      </c>
      <c r="R29" s="354" t="s">
        <v>138</v>
      </c>
    </row>
    <row r="30" spans="1:22" ht="54.75" customHeight="1">
      <c r="A30" s="693" t="s">
        <v>198</v>
      </c>
      <c r="B30" s="694"/>
      <c r="C30" s="695" t="s">
        <v>778</v>
      </c>
      <c r="D30" s="695"/>
      <c r="E30" s="695"/>
      <c r="F30" s="695"/>
      <c r="G30" s="262"/>
      <c r="H30" s="278"/>
      <c r="I30" s="263"/>
      <c r="J30" s="278" t="s">
        <v>20</v>
      </c>
      <c r="K30" s="706" t="s">
        <v>779</v>
      </c>
      <c r="L30" s="706"/>
      <c r="M30" s="706"/>
      <c r="N30" s="706"/>
      <c r="O30" s="264" t="s">
        <v>144</v>
      </c>
      <c r="P30" s="264" t="s">
        <v>144</v>
      </c>
      <c r="Q30" s="264" t="s">
        <v>144</v>
      </c>
      <c r="R30" s="281" t="s">
        <v>144</v>
      </c>
      <c r="S30" s="12"/>
      <c r="T30" s="12"/>
      <c r="U30" s="12"/>
      <c r="V30" s="12"/>
    </row>
  </sheetData>
  <mergeCells count="37">
    <mergeCell ref="I26:I29"/>
    <mergeCell ref="J26:J29"/>
    <mergeCell ref="K26:N29"/>
    <mergeCell ref="J22:J24"/>
    <mergeCell ref="K22:N24"/>
    <mergeCell ref="C25:F25"/>
    <mergeCell ref="K25:N25"/>
    <mergeCell ref="H22:H24"/>
    <mergeCell ref="A22:B24"/>
    <mergeCell ref="C22:F24"/>
    <mergeCell ref="G22:G24"/>
    <mergeCell ref="I22:I24"/>
    <mergeCell ref="Q17:R17"/>
    <mergeCell ref="K18:N18"/>
    <mergeCell ref="A19:B21"/>
    <mergeCell ref="C19:F21"/>
    <mergeCell ref="G19:G21"/>
    <mergeCell ref="H19:H21"/>
    <mergeCell ref="I19:I21"/>
    <mergeCell ref="J19:J21"/>
    <mergeCell ref="K19:N21"/>
    <mergeCell ref="A30:B30"/>
    <mergeCell ref="C30:F30"/>
    <mergeCell ref="K30:N30"/>
    <mergeCell ref="B2:P2"/>
    <mergeCell ref="B3:P3"/>
    <mergeCell ref="A13:C13"/>
    <mergeCell ref="A17:B18"/>
    <mergeCell ref="C17:F18"/>
    <mergeCell ref="G17:I17"/>
    <mergeCell ref="J17:N17"/>
    <mergeCell ref="O17:P17"/>
    <mergeCell ref="A26:B29"/>
    <mergeCell ref="C26:F29"/>
    <mergeCell ref="G26:G29"/>
    <mergeCell ref="H26:H29"/>
    <mergeCell ref="A25:B25"/>
  </mergeCells>
  <hyperlinks>
    <hyperlink ref="A1" location="'Objetos de Dominio'!A1" display="&lt;- Volver al inicio" xr:uid="{AA85C3F7-1A7E-4993-86F5-1F38BABAB8E9}"/>
    <hyperlink ref="A4" location="Administrador Estructura - M!A1" display="Datos simulados" xr:uid="{B55D83E5-A0D5-4854-A623-C83A816FAEEC}"/>
    <hyperlink ref="C15" location="'Participante - E'!A1" display="Autor" xr:uid="{CFCA77FA-6812-4C5F-9219-1AC9FDB25F0C}"/>
    <hyperlink ref="B11" location="'estados - m'!A1" display="Estado" xr:uid="{57FF78B1-D0F2-4434-B0B1-40F78CBA4589}"/>
    <hyperlink ref="B9" location="'Participante Grupo - M'!A1" display="ParticipanteGrupo" xr:uid="{3D49987D-2551-44B2-A53A-A01BE8E7F74F}"/>
    <hyperlink ref="B10" location="'Chat - m'!A1" display="Chat" xr:uid="{6C3F9643-C8FD-42F0-8444-3C37BF146855}"/>
    <hyperlink ref="H19" location="'Escritor - E'!A1" display="='Objetos de Dominio'!$B$2" xr:uid="{A5AEDFCC-DF0A-4871-A4BB-6A7E27AE78C4}"/>
    <hyperlink ref="H19:H21" location="'Objetos de Dominio'!B26" display="='Objetos de Dominio'!$B$18" xr:uid="{8603ABF8-F83B-4C9F-BEDD-A10E1089CBE4}"/>
    <hyperlink ref="J25" location="'Objetos de Dominio'!B26" display="Mensaje[]_x000a__x000a_" xr:uid="{837CFA47-7475-412B-8A63-E9D430591ACA}"/>
    <hyperlink ref="H25" location="'Objetos de Dominio'!B26" display="='Objetos de Dominio'!$B$18" xr:uid="{080AF565-569C-4F7A-AE25-FA5690CF3644}"/>
    <hyperlink ref="H22" location="'Escritor - E'!A1" display="='Objetos de Dominio'!$B$2" xr:uid="{C5224DCD-170F-42C4-8648-FAE6543CBCB0}"/>
    <hyperlink ref="H22:H24" location="'Objetos de Dominio'!B26" display="='Objetos de Dominio'!$B$18" xr:uid="{02016F43-5214-440C-A691-08719B229367}"/>
    <hyperlink ref="Q5" location="'Mensaje - E'!A19" display="=$A$19" xr:uid="{D8ACA398-FB2D-46C3-A04B-1AD50AD8F46C}"/>
    <hyperlink ref="R5" location="'Mensaje - E'!A22" display="=A22" xr:uid="{2695C7B5-E3F5-48B4-BCEF-11FB8A4E9725}"/>
    <hyperlink ref="S5" location="'Grupo - E'!A26" display="=A26" xr:uid="{CAEF43E8-5473-46C9-ABCF-A36F795996C2}"/>
    <hyperlink ref="T5" location="'Grupo - E'!A27" display="=A27" xr:uid="{37AB903D-98F7-41C5-AA2B-1419659FBB25}"/>
    <hyperlink ref="J30" location="'estados - E'!A1" display="Estado" xr:uid="{9ADD82EC-C94A-4E56-8279-85DCC1C3C98F}"/>
    <hyperlink ref="U5" location="'Mensaje - E'!A30" display="=A30" xr:uid="{0B25D1A6-8ECE-4F34-8117-A072A7C3260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D9DC-0E47-4E70-8B71-6A7591447C5C}">
  <sheetPr>
    <tabColor rgb="FFD9E1F2"/>
  </sheetPr>
  <dimension ref="A1:F3"/>
  <sheetViews>
    <sheetView workbookViewId="0">
      <selection activeCell="D13" sqref="D13"/>
    </sheetView>
  </sheetViews>
  <sheetFormatPr defaultRowHeight="15"/>
  <cols>
    <col min="1" max="1" width="15.7109375" style="9" customWidth="1"/>
    <col min="2" max="2" width="29.140625" style="9" bestFit="1" customWidth="1"/>
    <col min="3" max="3" width="54.7109375" style="9" customWidth="1"/>
    <col min="4" max="4" width="18.140625" style="9" customWidth="1"/>
    <col min="5" max="5" width="14" style="9" customWidth="1"/>
    <col min="6" max="6" width="30.140625" style="9" customWidth="1"/>
    <col min="7" max="16384" width="9.140625" style="9"/>
  </cols>
  <sheetData>
    <row r="1" spans="1:6">
      <c r="A1" s="22" t="s">
        <v>74</v>
      </c>
      <c r="B1" s="123" t="s">
        <v>201</v>
      </c>
      <c r="C1" s="123"/>
    </row>
    <row r="2" spans="1:6" s="2" customFormat="1">
      <c r="A2" s="146" t="s">
        <v>76</v>
      </c>
      <c r="B2" s="125" t="s">
        <v>271</v>
      </c>
      <c r="C2" s="125" t="s">
        <v>4</v>
      </c>
      <c r="D2" s="156" t="s">
        <v>780</v>
      </c>
      <c r="E2" s="156" t="s">
        <v>20</v>
      </c>
      <c r="F2" s="157" t="s">
        <v>167</v>
      </c>
    </row>
    <row r="3" spans="1:6" ht="30.75">
      <c r="A3" s="70">
        <v>1</v>
      </c>
      <c r="B3" s="56" t="s">
        <v>452</v>
      </c>
      <c r="C3" s="129" t="s">
        <v>781</v>
      </c>
      <c r="D3" s="158" t="str">
        <f>'Tipo Organización - M'!$B$7</f>
        <v>Educación</v>
      </c>
      <c r="E3" s="158" t="str">
        <f>'Estados - M'!$B$4</f>
        <v>Activo</v>
      </c>
      <c r="F3" s="148" t="str">
        <f>B3</f>
        <v>Universidad Católica de Oriente</v>
      </c>
    </row>
  </sheetData>
  <hyperlinks>
    <hyperlink ref="A1" location="'Objetos de Dominio'!A1" display="&lt;- Volver al inicio" xr:uid="{F2037BA6-D071-4914-9772-9F6171E27848}"/>
    <hyperlink ref="D3" location="'Tipo Organización - M'!A7" display="5" xr:uid="{CDD1C9C7-9646-4A73-9528-AE8834F26442}"/>
    <hyperlink ref="E3" location="'Estados - M'!A4" display="='Estados - M'!$B$4" xr:uid="{5B2277BB-2837-4632-8EA9-A66F4C892909}"/>
    <hyperlink ref="B1:C1" location="'Organización - E'!A4" display="Modelo enriquecido" xr:uid="{18274C11-486C-4425-BEE4-C2E7521B14CB}"/>
    <hyperlink ref="B1" location="'Organización - E'!A4" display="Modelo enriquecido" xr:uid="{FC5FC1D5-573D-48AE-B8BD-CC387FA5595E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51E0-01E4-45B1-914C-249D35567DD3}">
  <sheetPr>
    <tabColor rgb="FFD9E1F2"/>
  </sheetPr>
  <dimension ref="A1:U31"/>
  <sheetViews>
    <sheetView topLeftCell="O1" workbookViewId="0">
      <selection activeCell="Q7" sqref="Q7"/>
    </sheetView>
  </sheetViews>
  <sheetFormatPr defaultRowHeight="15"/>
  <cols>
    <col min="1" max="2" width="20.7109375" style="14" customWidth="1"/>
    <col min="3" max="3" width="14.28515625" style="14" bestFit="1" customWidth="1"/>
    <col min="4" max="4" width="14.5703125" style="14" bestFit="1" customWidth="1"/>
    <col min="5" max="5" width="8.140625" style="14" bestFit="1" customWidth="1"/>
    <col min="6" max="6" width="11" style="14" bestFit="1" customWidth="1"/>
    <col min="7" max="7" width="19.5703125" style="14" customWidth="1"/>
    <col min="8" max="8" width="41.28515625" style="14" customWidth="1"/>
    <col min="9" max="9" width="53.42578125" style="14" customWidth="1"/>
    <col min="10" max="10" width="47.42578125" style="14" customWidth="1"/>
    <col min="11" max="11" width="14.42578125" style="14" bestFit="1" customWidth="1"/>
    <col min="12" max="12" width="10.42578125" style="14" bestFit="1" customWidth="1"/>
    <col min="13" max="13" width="11.5703125" style="14" bestFit="1" customWidth="1"/>
    <col min="14" max="14" width="10.140625" style="14" customWidth="1"/>
    <col min="15" max="15" width="18.42578125" style="14" bestFit="1" customWidth="1"/>
    <col min="16" max="16" width="47.7109375" style="14" customWidth="1"/>
    <col min="17" max="17" width="46.140625" style="14" customWidth="1"/>
    <col min="18" max="18" width="57.7109375" style="14" customWidth="1"/>
    <col min="19" max="19" width="24.5703125" style="14" customWidth="1"/>
    <col min="20" max="20" width="29.85546875" style="14" customWidth="1"/>
    <col min="21" max="21" width="34.85546875" style="14" customWidth="1"/>
    <col min="22" max="16384" width="9.140625" style="14"/>
  </cols>
  <sheetData>
    <row r="1" spans="1:21">
      <c r="A1" s="174" t="s">
        <v>74</v>
      </c>
    </row>
    <row r="2" spans="1:21">
      <c r="A2" s="383" t="s">
        <v>81</v>
      </c>
      <c r="B2" s="876" t="str">
        <f>'Objetos de Dominio'!$B$11</f>
        <v>Evento</v>
      </c>
      <c r="C2" s="877"/>
      <c r="D2" s="877"/>
      <c r="E2" s="877"/>
      <c r="F2" s="877"/>
      <c r="G2" s="877"/>
      <c r="H2" s="877"/>
      <c r="I2" s="877"/>
      <c r="J2" s="877"/>
      <c r="K2" s="877"/>
      <c r="L2" s="877"/>
      <c r="M2" s="877"/>
      <c r="N2" s="877"/>
      <c r="O2" s="877"/>
      <c r="P2" s="878"/>
    </row>
    <row r="3" spans="1:21" ht="15" customHeight="1">
      <c r="A3" s="384" t="s">
        <v>82</v>
      </c>
      <c r="B3" s="879" t="str">
        <f>'Objetos de Dominio'!$E$11</f>
        <v>Entorno de comunicación digital o presencial, por audio o vídeo para los integrantes de un grupo</v>
      </c>
      <c r="C3" s="880"/>
      <c r="D3" s="880"/>
      <c r="E3" s="880"/>
      <c r="F3" s="880"/>
      <c r="G3" s="880"/>
      <c r="H3" s="880"/>
      <c r="I3" s="880"/>
      <c r="J3" s="880"/>
      <c r="K3" s="880"/>
      <c r="L3" s="880"/>
      <c r="M3" s="880"/>
      <c r="N3" s="880"/>
      <c r="O3" s="880"/>
      <c r="P3" s="881"/>
    </row>
    <row r="4" spans="1:21">
      <c r="A4" s="385" t="s">
        <v>83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</row>
    <row r="5" spans="1:21">
      <c r="A5" s="387" t="s">
        <v>84</v>
      </c>
      <c r="B5" s="258" t="s">
        <v>85</v>
      </c>
      <c r="C5" s="258" t="s">
        <v>86</v>
      </c>
      <c r="D5" s="258" t="s">
        <v>87</v>
      </c>
      <c r="E5" s="258" t="s">
        <v>88</v>
      </c>
      <c r="F5" s="258" t="s">
        <v>89</v>
      </c>
      <c r="G5" s="258" t="s">
        <v>90</v>
      </c>
      <c r="H5" s="258" t="s">
        <v>91</v>
      </c>
      <c r="I5" s="258" t="s">
        <v>92</v>
      </c>
      <c r="J5" s="258" t="s">
        <v>93</v>
      </c>
      <c r="K5" s="258" t="s">
        <v>94</v>
      </c>
      <c r="L5" s="258" t="s">
        <v>95</v>
      </c>
      <c r="M5" s="258" t="s">
        <v>96</v>
      </c>
      <c r="N5" s="258" t="s">
        <v>97</v>
      </c>
      <c r="O5" s="258" t="s">
        <v>98</v>
      </c>
      <c r="P5" s="252" t="s">
        <v>4</v>
      </c>
      <c r="Q5" s="388" t="str">
        <f>A18</f>
        <v>Crear nueva</v>
      </c>
      <c r="R5" s="388" t="str">
        <f>A21</f>
        <v>Cambiar nombre</v>
      </c>
      <c r="S5" s="388" t="str">
        <f>A24</f>
        <v>Eliminar Organización</v>
      </c>
      <c r="T5" s="388" t="str">
        <f>A27</f>
        <v>Consultar Organización</v>
      </c>
      <c r="U5" s="389" t="str">
        <f>A28</f>
        <v>Cambiar estado Organización</v>
      </c>
    </row>
    <row r="6" spans="1:21" ht="40.5">
      <c r="A6" s="390" t="s">
        <v>76</v>
      </c>
      <c r="B6" s="391" t="s">
        <v>99</v>
      </c>
      <c r="C6" s="406">
        <v>36</v>
      </c>
      <c r="D6" s="406">
        <v>36</v>
      </c>
      <c r="E6" s="391"/>
      <c r="F6" s="391"/>
      <c r="G6" s="391"/>
      <c r="H6" s="391" t="s">
        <v>100</v>
      </c>
      <c r="I6" s="254"/>
      <c r="J6" s="255" t="s">
        <v>435</v>
      </c>
      <c r="K6" s="391" t="s">
        <v>102</v>
      </c>
      <c r="L6" s="391" t="s">
        <v>103</v>
      </c>
      <c r="M6" s="391" t="s">
        <v>102</v>
      </c>
      <c r="N6" s="391" t="s">
        <v>103</v>
      </c>
      <c r="O6" s="391" t="s">
        <v>102</v>
      </c>
      <c r="P6" s="254" t="s">
        <v>470</v>
      </c>
      <c r="Q6" s="263" t="s">
        <v>105</v>
      </c>
      <c r="R6" s="263" t="s">
        <v>105</v>
      </c>
      <c r="S6" s="263" t="s">
        <v>105</v>
      </c>
      <c r="T6" s="263" t="s">
        <v>106</v>
      </c>
      <c r="U6" s="403" t="s">
        <v>105</v>
      </c>
    </row>
    <row r="7" spans="1:21" ht="60.75">
      <c r="A7" s="390" t="s">
        <v>271</v>
      </c>
      <c r="B7" s="391" t="s">
        <v>99</v>
      </c>
      <c r="C7" s="406">
        <v>1</v>
      </c>
      <c r="D7" s="406">
        <v>50</v>
      </c>
      <c r="E7" s="391"/>
      <c r="F7" s="391"/>
      <c r="G7" s="391"/>
      <c r="H7" s="391" t="s">
        <v>281</v>
      </c>
      <c r="I7" s="391"/>
      <c r="J7" s="255" t="s">
        <v>282</v>
      </c>
      <c r="K7" s="391" t="s">
        <v>103</v>
      </c>
      <c r="L7" s="391" t="s">
        <v>103</v>
      </c>
      <c r="M7" s="391" t="s">
        <v>102</v>
      </c>
      <c r="N7" s="391" t="s">
        <v>103</v>
      </c>
      <c r="O7" s="391" t="s">
        <v>103</v>
      </c>
      <c r="P7" s="254" t="s">
        <v>473</v>
      </c>
      <c r="Q7" s="263" t="s">
        <v>105</v>
      </c>
      <c r="R7" s="263" t="s">
        <v>472</v>
      </c>
      <c r="S7" s="263" t="s">
        <v>107</v>
      </c>
      <c r="T7" s="263" t="s">
        <v>110</v>
      </c>
      <c r="U7" s="407" t="s">
        <v>107</v>
      </c>
    </row>
    <row r="8" spans="1:21" ht="45" customHeight="1">
      <c r="A8" s="390" t="s">
        <v>4</v>
      </c>
      <c r="B8" s="391" t="s">
        <v>99</v>
      </c>
      <c r="C8" s="406">
        <v>1</v>
      </c>
      <c r="D8" s="406">
        <v>150</v>
      </c>
      <c r="E8" s="391"/>
      <c r="F8" s="391"/>
      <c r="G8" s="391"/>
      <c r="H8" s="391" t="s">
        <v>281</v>
      </c>
      <c r="I8" s="391"/>
      <c r="J8" s="392" t="s">
        <v>282</v>
      </c>
      <c r="K8" s="391" t="s">
        <v>103</v>
      </c>
      <c r="L8" s="391" t="s">
        <v>103</v>
      </c>
      <c r="M8" s="391" t="s">
        <v>102</v>
      </c>
      <c r="N8" s="391" t="s">
        <v>103</v>
      </c>
      <c r="O8" s="391" t="s">
        <v>103</v>
      </c>
      <c r="P8" s="254" t="s">
        <v>782</v>
      </c>
      <c r="Q8" s="263" t="s">
        <v>105</v>
      </c>
      <c r="R8" s="263" t="s">
        <v>105</v>
      </c>
      <c r="S8" s="263" t="s">
        <v>107</v>
      </c>
      <c r="T8" s="263" t="s">
        <v>113</v>
      </c>
      <c r="U8" s="407" t="s">
        <v>107</v>
      </c>
    </row>
    <row r="9" spans="1:21" ht="30" customHeight="1">
      <c r="A9" s="390" t="s">
        <v>70</v>
      </c>
      <c r="B9" s="393" t="s">
        <v>70</v>
      </c>
      <c r="C9" s="391"/>
      <c r="D9" s="391"/>
      <c r="E9" s="391"/>
      <c r="F9" s="391"/>
      <c r="G9" s="391"/>
      <c r="H9" s="391" t="s">
        <v>281</v>
      </c>
      <c r="I9" s="254"/>
      <c r="J9" s="392" t="s">
        <v>282</v>
      </c>
      <c r="K9" s="391" t="s">
        <v>103</v>
      </c>
      <c r="L9" s="391" t="s">
        <v>103</v>
      </c>
      <c r="M9" s="391" t="s">
        <v>102</v>
      </c>
      <c r="N9" s="391" t="s">
        <v>103</v>
      </c>
      <c r="O9" s="391" t="s">
        <v>103</v>
      </c>
      <c r="P9" s="254" t="s">
        <v>783</v>
      </c>
      <c r="Q9" s="263" t="s">
        <v>105</v>
      </c>
      <c r="R9" s="263" t="s">
        <v>107</v>
      </c>
      <c r="S9" s="263" t="s">
        <v>105</v>
      </c>
      <c r="T9" s="263" t="s">
        <v>475</v>
      </c>
      <c r="U9" s="407" t="s">
        <v>107</v>
      </c>
    </row>
    <row r="10" spans="1:21" ht="30" customHeight="1">
      <c r="A10" s="394" t="s">
        <v>20</v>
      </c>
      <c r="B10" s="268" t="s">
        <v>20</v>
      </c>
      <c r="C10" s="395"/>
      <c r="D10" s="395"/>
      <c r="E10" s="395"/>
      <c r="F10" s="395"/>
      <c r="G10" s="395"/>
      <c r="H10" s="395" t="s">
        <v>281</v>
      </c>
      <c r="I10" s="395"/>
      <c r="J10" s="396" t="s">
        <v>569</v>
      </c>
      <c r="K10" s="395" t="s">
        <v>103</v>
      </c>
      <c r="L10" s="395" t="s">
        <v>103</v>
      </c>
      <c r="M10" s="395" t="s">
        <v>102</v>
      </c>
      <c r="N10" s="395" t="s">
        <v>103</v>
      </c>
      <c r="O10" s="395" t="s">
        <v>103</v>
      </c>
      <c r="P10" s="256" t="s">
        <v>784</v>
      </c>
      <c r="Q10" s="408" t="s">
        <v>105</v>
      </c>
      <c r="R10" s="408" t="s">
        <v>107</v>
      </c>
      <c r="S10" s="408" t="s">
        <v>107</v>
      </c>
      <c r="T10" s="408" t="s">
        <v>475</v>
      </c>
      <c r="U10" s="405" t="s">
        <v>105</v>
      </c>
    </row>
    <row r="11" spans="1:21">
      <c r="A11" s="386"/>
      <c r="B11" s="386"/>
      <c r="C11" s="386"/>
      <c r="D11" s="386"/>
      <c r="E11" s="386"/>
      <c r="F11" s="386"/>
      <c r="G11" s="386"/>
      <c r="H11" s="386"/>
      <c r="I11" s="386"/>
      <c r="J11" s="386"/>
      <c r="K11" s="386"/>
      <c r="L11" s="386"/>
      <c r="M11" s="386"/>
      <c r="N11" s="386"/>
      <c r="O11" s="386"/>
      <c r="P11" s="386"/>
    </row>
    <row r="12" spans="1:21">
      <c r="A12" s="882" t="s">
        <v>114</v>
      </c>
      <c r="B12" s="883"/>
      <c r="C12" s="884"/>
      <c r="D12" s="386"/>
      <c r="E12" s="386"/>
      <c r="F12" s="386"/>
      <c r="G12" s="386"/>
      <c r="H12" s="386"/>
      <c r="I12" s="386"/>
      <c r="J12" s="386"/>
      <c r="K12" s="386"/>
      <c r="L12" s="386"/>
      <c r="M12" s="386"/>
      <c r="N12" s="386"/>
      <c r="O12" s="386"/>
    </row>
    <row r="13" spans="1:21">
      <c r="A13" s="397" t="s">
        <v>115</v>
      </c>
      <c r="B13" s="398" t="s">
        <v>4</v>
      </c>
      <c r="C13" s="399" t="s">
        <v>116</v>
      </c>
      <c r="D13" s="386"/>
      <c r="E13" s="386"/>
      <c r="F13" s="386"/>
      <c r="G13" s="386"/>
      <c r="H13" s="386"/>
      <c r="I13" s="386"/>
      <c r="J13" s="386"/>
      <c r="K13" s="386"/>
      <c r="L13" s="386"/>
      <c r="M13" s="386"/>
      <c r="N13" s="386"/>
      <c r="O13" s="386"/>
      <c r="P13" s="386"/>
    </row>
    <row r="14" spans="1:21" ht="40.5">
      <c r="A14" s="66" t="s">
        <v>284</v>
      </c>
      <c r="B14" s="317" t="s">
        <v>785</v>
      </c>
      <c r="C14" s="400" t="s">
        <v>271</v>
      </c>
      <c r="D14" s="386"/>
      <c r="E14" s="386"/>
      <c r="F14" s="386"/>
      <c r="G14" s="386"/>
      <c r="H14" s="386"/>
      <c r="I14" s="386"/>
      <c r="J14" s="386"/>
      <c r="K14" s="386"/>
      <c r="L14" s="386"/>
      <c r="M14" s="386"/>
      <c r="N14" s="386"/>
      <c r="O14" s="386"/>
      <c r="P14" s="386"/>
    </row>
    <row r="16" spans="1:21" ht="15" customHeight="1">
      <c r="A16" s="885" t="s">
        <v>119</v>
      </c>
      <c r="B16" s="886"/>
      <c r="C16" s="886" t="s">
        <v>4</v>
      </c>
      <c r="D16" s="886"/>
      <c r="E16" s="886"/>
      <c r="F16" s="886"/>
      <c r="G16" s="886" t="s">
        <v>120</v>
      </c>
      <c r="H16" s="886"/>
      <c r="I16" s="886"/>
      <c r="J16" s="886" t="s">
        <v>121</v>
      </c>
      <c r="K16" s="886"/>
      <c r="L16" s="886"/>
      <c r="M16" s="886"/>
      <c r="N16" s="886"/>
      <c r="O16" s="886" t="s">
        <v>122</v>
      </c>
      <c r="P16" s="886"/>
      <c r="Q16" s="886" t="s">
        <v>123</v>
      </c>
      <c r="R16" s="889"/>
    </row>
    <row r="17" spans="1:18">
      <c r="A17" s="887"/>
      <c r="B17" s="888"/>
      <c r="C17" s="888"/>
      <c r="D17" s="888"/>
      <c r="E17" s="888"/>
      <c r="F17" s="888"/>
      <c r="G17" s="585" t="s">
        <v>124</v>
      </c>
      <c r="H17" s="585" t="s">
        <v>125</v>
      </c>
      <c r="I17" s="585" t="s">
        <v>4</v>
      </c>
      <c r="J17" s="585" t="s">
        <v>85</v>
      </c>
      <c r="K17" s="888" t="s">
        <v>4</v>
      </c>
      <c r="L17" s="888"/>
      <c r="M17" s="888"/>
      <c r="N17" s="888"/>
      <c r="O17" s="585" t="s">
        <v>126</v>
      </c>
      <c r="P17" s="585" t="s">
        <v>4</v>
      </c>
      <c r="Q17" s="585" t="s">
        <v>127</v>
      </c>
      <c r="R17" s="586" t="s">
        <v>128</v>
      </c>
    </row>
    <row r="18" spans="1:18" ht="60.75" customHeight="1">
      <c r="A18" s="890" t="s">
        <v>786</v>
      </c>
      <c r="B18" s="728"/>
      <c r="C18" s="728" t="s">
        <v>787</v>
      </c>
      <c r="D18" s="728"/>
      <c r="E18" s="728"/>
      <c r="F18" s="728"/>
      <c r="G18" s="728" t="s">
        <v>788</v>
      </c>
      <c r="H18" s="891" t="str">
        <f>'Objetos de Dominio'!$B$11</f>
        <v>Evento</v>
      </c>
      <c r="I18" s="728" t="s">
        <v>789</v>
      </c>
      <c r="J18" s="728"/>
      <c r="K18" s="728"/>
      <c r="L18" s="728"/>
      <c r="M18" s="728"/>
      <c r="N18" s="728"/>
      <c r="O18" s="350">
        <v>1</v>
      </c>
      <c r="P18" s="351" t="s">
        <v>790</v>
      </c>
      <c r="Q18" s="351" t="s">
        <v>140</v>
      </c>
      <c r="R18" s="457" t="s">
        <v>235</v>
      </c>
    </row>
    <row r="19" spans="1:18" ht="45.75">
      <c r="A19" s="890"/>
      <c r="B19" s="728"/>
      <c r="C19" s="728"/>
      <c r="D19" s="728"/>
      <c r="E19" s="728"/>
      <c r="F19" s="728"/>
      <c r="G19" s="728"/>
      <c r="H19" s="874"/>
      <c r="I19" s="728"/>
      <c r="J19" s="728"/>
      <c r="K19" s="728"/>
      <c r="L19" s="728"/>
      <c r="M19" s="728"/>
      <c r="N19" s="728"/>
      <c r="O19" s="350">
        <v>2</v>
      </c>
      <c r="P19" s="351" t="s">
        <v>791</v>
      </c>
      <c r="Q19" s="351" t="s">
        <v>484</v>
      </c>
      <c r="R19" s="457" t="s">
        <v>232</v>
      </c>
    </row>
    <row r="20" spans="1:18" ht="30.75">
      <c r="A20" s="890"/>
      <c r="B20" s="728"/>
      <c r="C20" s="728"/>
      <c r="D20" s="728"/>
      <c r="E20" s="728"/>
      <c r="F20" s="728"/>
      <c r="G20" s="728"/>
      <c r="H20" s="874"/>
      <c r="I20" s="728"/>
      <c r="J20" s="728"/>
      <c r="K20" s="728"/>
      <c r="L20" s="728"/>
      <c r="M20" s="728"/>
      <c r="N20" s="728"/>
      <c r="O20" s="350">
        <v>3</v>
      </c>
      <c r="P20" s="351" t="s">
        <v>792</v>
      </c>
      <c r="Q20" s="351" t="s">
        <v>793</v>
      </c>
      <c r="R20" s="457" t="s">
        <v>235</v>
      </c>
    </row>
    <row r="21" spans="1:18" ht="45.75">
      <c r="A21" s="890" t="s">
        <v>794</v>
      </c>
      <c r="B21" s="728"/>
      <c r="C21" s="728" t="s">
        <v>795</v>
      </c>
      <c r="D21" s="728"/>
      <c r="E21" s="728"/>
      <c r="F21" s="728"/>
      <c r="G21" s="728" t="s">
        <v>788</v>
      </c>
      <c r="H21" s="874" t="str">
        <f>'Objetos de Dominio'!$B$11</f>
        <v>Evento</v>
      </c>
      <c r="I21" s="728" t="s">
        <v>796</v>
      </c>
      <c r="J21" s="728"/>
      <c r="K21" s="728"/>
      <c r="L21" s="728"/>
      <c r="M21" s="728"/>
      <c r="N21" s="728"/>
      <c r="O21" s="350">
        <v>4</v>
      </c>
      <c r="P21" s="351" t="s">
        <v>797</v>
      </c>
      <c r="Q21" s="351" t="s">
        <v>492</v>
      </c>
      <c r="R21" s="457" t="s">
        <v>242</v>
      </c>
    </row>
    <row r="22" spans="1:18" ht="45.75">
      <c r="A22" s="890"/>
      <c r="B22" s="728"/>
      <c r="C22" s="728"/>
      <c r="D22" s="728"/>
      <c r="E22" s="728"/>
      <c r="F22" s="728"/>
      <c r="G22" s="728"/>
      <c r="H22" s="874"/>
      <c r="I22" s="728"/>
      <c r="J22" s="728"/>
      <c r="K22" s="728"/>
      <c r="L22" s="728"/>
      <c r="M22" s="728"/>
      <c r="N22" s="728"/>
      <c r="O22" s="350">
        <v>5</v>
      </c>
      <c r="P22" s="351" t="s">
        <v>798</v>
      </c>
      <c r="Q22" s="351" t="s">
        <v>799</v>
      </c>
      <c r="R22" s="457" t="s">
        <v>242</v>
      </c>
    </row>
    <row r="23" spans="1:18" ht="46.5" customHeight="1">
      <c r="A23" s="890"/>
      <c r="B23" s="728"/>
      <c r="C23" s="728"/>
      <c r="D23" s="728"/>
      <c r="E23" s="728"/>
      <c r="F23" s="728"/>
      <c r="G23" s="728"/>
      <c r="H23" s="874"/>
      <c r="I23" s="728"/>
      <c r="J23" s="728"/>
      <c r="K23" s="728"/>
      <c r="L23" s="728"/>
      <c r="M23" s="728"/>
      <c r="N23" s="728"/>
      <c r="O23" s="350">
        <v>6</v>
      </c>
      <c r="P23" s="351" t="s">
        <v>800</v>
      </c>
      <c r="Q23" s="351" t="s">
        <v>801</v>
      </c>
      <c r="R23" s="457" t="s">
        <v>242</v>
      </c>
    </row>
    <row r="24" spans="1:18" ht="60.75">
      <c r="A24" s="864" t="s">
        <v>802</v>
      </c>
      <c r="B24" s="865"/>
      <c r="C24" s="865" t="s">
        <v>803</v>
      </c>
      <c r="D24" s="865"/>
      <c r="E24" s="865"/>
      <c r="F24" s="865"/>
      <c r="G24" s="728" t="s">
        <v>804</v>
      </c>
      <c r="H24" s="875" t="s">
        <v>99</v>
      </c>
      <c r="I24" s="865" t="s">
        <v>805</v>
      </c>
      <c r="J24" s="728" t="s">
        <v>144</v>
      </c>
      <c r="K24" s="728" t="s">
        <v>144</v>
      </c>
      <c r="L24" s="728"/>
      <c r="M24" s="728"/>
      <c r="N24" s="728"/>
      <c r="O24" s="350">
        <v>9</v>
      </c>
      <c r="P24" s="351" t="s">
        <v>806</v>
      </c>
      <c r="Q24" s="351" t="s">
        <v>140</v>
      </c>
      <c r="R24" s="457" t="s">
        <v>138</v>
      </c>
    </row>
    <row r="25" spans="1:18" ht="45.75">
      <c r="A25" s="864"/>
      <c r="B25" s="865"/>
      <c r="C25" s="865"/>
      <c r="D25" s="865"/>
      <c r="E25" s="865"/>
      <c r="F25" s="865"/>
      <c r="G25" s="728"/>
      <c r="H25" s="875"/>
      <c r="I25" s="865"/>
      <c r="J25" s="728"/>
      <c r="K25" s="728"/>
      <c r="L25" s="728"/>
      <c r="M25" s="728"/>
      <c r="N25" s="728"/>
      <c r="O25" s="350">
        <v>10</v>
      </c>
      <c r="P25" s="351" t="s">
        <v>798</v>
      </c>
      <c r="Q25" s="351" t="s">
        <v>799</v>
      </c>
      <c r="R25" s="457" t="s">
        <v>138</v>
      </c>
    </row>
    <row r="26" spans="1:18" ht="30.75">
      <c r="A26" s="864"/>
      <c r="B26" s="865"/>
      <c r="C26" s="865"/>
      <c r="D26" s="865"/>
      <c r="E26" s="865"/>
      <c r="F26" s="865"/>
      <c r="G26" s="728"/>
      <c r="H26" s="875"/>
      <c r="I26" s="865"/>
      <c r="J26" s="728"/>
      <c r="K26" s="728"/>
      <c r="L26" s="728"/>
      <c r="M26" s="728"/>
      <c r="N26" s="728"/>
      <c r="O26" s="350">
        <v>11</v>
      </c>
      <c r="P26" s="351" t="s">
        <v>501</v>
      </c>
      <c r="Q26" s="351" t="s">
        <v>502</v>
      </c>
      <c r="R26" s="457" t="s">
        <v>138</v>
      </c>
    </row>
    <row r="27" spans="1:18" ht="58.5" customHeight="1">
      <c r="A27" s="864" t="s">
        <v>807</v>
      </c>
      <c r="B27" s="865"/>
      <c r="C27" s="728" t="s">
        <v>808</v>
      </c>
      <c r="D27" s="728"/>
      <c r="E27" s="728"/>
      <c r="F27" s="728"/>
      <c r="G27" s="351" t="s">
        <v>788</v>
      </c>
      <c r="H27" s="587" t="str">
        <f>'Objetos de Dominio'!$B$11</f>
        <v>Evento</v>
      </c>
      <c r="I27" s="351" t="s">
        <v>809</v>
      </c>
      <c r="J27" s="587" t="s">
        <v>154</v>
      </c>
      <c r="K27" s="728" t="s">
        <v>507</v>
      </c>
      <c r="L27" s="728"/>
      <c r="M27" s="728"/>
      <c r="N27" s="728"/>
      <c r="O27" s="350" t="s">
        <v>144</v>
      </c>
      <c r="P27" s="351" t="s">
        <v>144</v>
      </c>
      <c r="Q27" s="351" t="s">
        <v>144</v>
      </c>
      <c r="R27" s="457" t="s">
        <v>144</v>
      </c>
    </row>
    <row r="28" spans="1:18" ht="60.75">
      <c r="A28" s="864" t="s">
        <v>810</v>
      </c>
      <c r="B28" s="865"/>
      <c r="C28" s="728" t="s">
        <v>811</v>
      </c>
      <c r="D28" s="728"/>
      <c r="E28" s="728"/>
      <c r="F28" s="728"/>
      <c r="G28" s="868" t="s">
        <v>788</v>
      </c>
      <c r="H28" s="871" t="str">
        <f>'Objetos de Dominio'!$B$11</f>
        <v>Evento</v>
      </c>
      <c r="I28" s="728" t="s">
        <v>511</v>
      </c>
      <c r="J28" s="865"/>
      <c r="K28" s="865"/>
      <c r="L28" s="865"/>
      <c r="M28" s="865"/>
      <c r="N28" s="865"/>
      <c r="O28" s="589">
        <v>12</v>
      </c>
      <c r="P28" s="351" t="s">
        <v>812</v>
      </c>
      <c r="Q28" s="588" t="s">
        <v>140</v>
      </c>
      <c r="R28" s="457" t="s">
        <v>138</v>
      </c>
    </row>
    <row r="29" spans="1:18" ht="45.75">
      <c r="A29" s="864"/>
      <c r="B29" s="865"/>
      <c r="C29" s="728"/>
      <c r="D29" s="728"/>
      <c r="E29" s="728"/>
      <c r="F29" s="728"/>
      <c r="G29" s="869"/>
      <c r="H29" s="872"/>
      <c r="I29" s="728"/>
      <c r="J29" s="865"/>
      <c r="K29" s="865"/>
      <c r="L29" s="865"/>
      <c r="M29" s="865"/>
      <c r="N29" s="865"/>
      <c r="O29" s="589">
        <v>13</v>
      </c>
      <c r="P29" s="351" t="s">
        <v>813</v>
      </c>
      <c r="Q29" s="351" t="s">
        <v>799</v>
      </c>
      <c r="R29" s="457" t="s">
        <v>138</v>
      </c>
    </row>
    <row r="30" spans="1:18" ht="30.75">
      <c r="A30" s="866"/>
      <c r="B30" s="867"/>
      <c r="C30" s="857"/>
      <c r="D30" s="857"/>
      <c r="E30" s="857"/>
      <c r="F30" s="857"/>
      <c r="G30" s="870"/>
      <c r="H30" s="873"/>
      <c r="I30" s="857"/>
      <c r="J30" s="867"/>
      <c r="K30" s="867"/>
      <c r="L30" s="867"/>
      <c r="M30" s="867"/>
      <c r="N30" s="867"/>
      <c r="O30" s="591">
        <v>14</v>
      </c>
      <c r="P30" s="363" t="s">
        <v>814</v>
      </c>
      <c r="Q30" s="590" t="s">
        <v>815</v>
      </c>
      <c r="R30" s="458" t="s">
        <v>138</v>
      </c>
    </row>
    <row r="31" spans="1:18">
      <c r="O31" s="2"/>
    </row>
  </sheetData>
  <mergeCells count="41">
    <mergeCell ref="A21:B23"/>
    <mergeCell ref="C21:F23"/>
    <mergeCell ref="A24:B26"/>
    <mergeCell ref="C24:F26"/>
    <mergeCell ref="G24:G26"/>
    <mergeCell ref="G21:G23"/>
    <mergeCell ref="Q16:R16"/>
    <mergeCell ref="K17:N17"/>
    <mergeCell ref="A18:B20"/>
    <mergeCell ref="C18:F20"/>
    <mergeCell ref="G18:G20"/>
    <mergeCell ref="H18:H20"/>
    <mergeCell ref="I18:I20"/>
    <mergeCell ref="J18:J20"/>
    <mergeCell ref="K18:N20"/>
    <mergeCell ref="B2:P2"/>
    <mergeCell ref="B3:P3"/>
    <mergeCell ref="A12:C12"/>
    <mergeCell ref="A16:B17"/>
    <mergeCell ref="C16:F17"/>
    <mergeCell ref="G16:I16"/>
    <mergeCell ref="J16:N16"/>
    <mergeCell ref="O16:P16"/>
    <mergeCell ref="H21:H23"/>
    <mergeCell ref="I21:I23"/>
    <mergeCell ref="J21:J23"/>
    <mergeCell ref="K21:N23"/>
    <mergeCell ref="K24:N26"/>
    <mergeCell ref="H24:H26"/>
    <mergeCell ref="I24:I26"/>
    <mergeCell ref="J24:J26"/>
    <mergeCell ref="A27:B27"/>
    <mergeCell ref="C27:F27"/>
    <mergeCell ref="K27:N27"/>
    <mergeCell ref="A28:B30"/>
    <mergeCell ref="C28:F30"/>
    <mergeCell ref="G28:G30"/>
    <mergeCell ref="H28:H30"/>
    <mergeCell ref="I28:I30"/>
    <mergeCell ref="J28:J30"/>
    <mergeCell ref="K28:N30"/>
  </mergeCells>
  <hyperlinks>
    <hyperlink ref="A1" location="'Objetos de Dominio'!A1" display="&lt;- Volver al inicio" xr:uid="{F6C2A8D6-D482-430A-B90A-C1D3FFF3D2BD}"/>
    <hyperlink ref="A4" location="'Organización - M'!A1" display="Datos simulados" xr:uid="{51D9A88A-73BE-4EDF-8AD5-65CB993D9290}"/>
    <hyperlink ref="C14" location="'Organización - E'!A7" display="Nombre" xr:uid="{9E17D849-D0E2-48D9-AB7E-AE54D69C660E}"/>
    <hyperlink ref="B10" location="'Estados - M'!A2" display="Estado" xr:uid="{BF54C468-E70F-44E7-A417-3C077237FA1C}"/>
    <hyperlink ref="B9" location="'Tipo Organización - M'!A2" display="Tipo Organización" xr:uid="{AD554256-B567-4D5A-A688-6FE3ABDB9DA9}"/>
    <hyperlink ref="H18" location="'Escritor - E'!A1" display="='Objetos de Dominio'!$B$2" xr:uid="{E8473BAA-5B06-4806-A1AF-CCC38E6C0AC9}"/>
    <hyperlink ref="H18:H20" location="'Objetos de Dominio'!B11" display="='Objetos de Dominio'!$B$19" xr:uid="{F63039F6-8D3A-47CC-80D3-5358F6C0F2D9}"/>
    <hyperlink ref="J27" location="'Administrador Estructura - E'!A1" display="Administrador Estructura[]_x000a__x000a_" xr:uid="{5CC7A513-63FF-4A8E-A031-4E3F7A6ADB57}"/>
    <hyperlink ref="Q5" location="'Organización - E'!A18" display="=A17" xr:uid="{4B77E751-6202-4A48-A164-C58C96104852}"/>
    <hyperlink ref="R5" location="'Organización - E'!A21" display="=A21" xr:uid="{DCAC71DE-6B51-4BC4-B19B-57C36EEB79CE}"/>
    <hyperlink ref="S5" location="'Organización - E'!A24" display="=A24" xr:uid="{B9DB9146-6E46-4F67-9CCC-8CA38334BC00}"/>
    <hyperlink ref="T5" location="'Organización - E'!A27" display="=A27" xr:uid="{C3465D94-B143-49B1-8C23-DEB917884D64}"/>
    <hyperlink ref="U5" location="'Organización - E'!A28" display="=A28" xr:uid="{DE40C971-FBAA-4D83-9C40-B164083DB0CB}"/>
    <hyperlink ref="H21" location="'Escritor - E'!A1" display="='Objetos de Dominio'!$B$2" xr:uid="{28D70522-C476-433E-8E81-BD45F50E80AD}"/>
    <hyperlink ref="H21:H23" location="'Objetos de Dominio'!B11" display="='Objetos de Dominio'!$B$19" xr:uid="{F8AD4649-1593-43DD-B5B5-5D44C52DC5A4}"/>
    <hyperlink ref="H27:H29" location="'Escritor - E'!A1" display="='Objetos de Dominio'!$B$2" xr:uid="{E40D95DD-8ACF-4DCC-B515-3CAC36330235}"/>
    <hyperlink ref="H27" location="'Objetos de Dominio'!B11" display="='Objetos de Dominio'!$B$19" xr:uid="{EF19A270-B992-4336-9367-5017263A9426}"/>
    <hyperlink ref="H28" location="'Escritor - E'!A1" display="='Objetos de Dominio'!$B$2" xr:uid="{D3665C47-ABAE-4C38-81D0-204A389BFA57}"/>
    <hyperlink ref="H28:H30" location="'Objetos de Dominio'!B11" display="='Objetos de Dominio'!$B$19" xr:uid="{285B4567-1A92-4F7A-BCC6-5813EE048344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50F5-BA5D-4084-823B-DD7D03477ECE}">
  <sheetPr>
    <tabColor rgb="FFD9E1F2"/>
  </sheetPr>
  <dimension ref="A1:E9"/>
  <sheetViews>
    <sheetView workbookViewId="0">
      <selection activeCell="K11" sqref="K11"/>
    </sheetView>
  </sheetViews>
  <sheetFormatPr defaultRowHeight="15"/>
  <cols>
    <col min="1" max="1" width="20.7109375" customWidth="1"/>
    <col min="2" max="3" width="30.7109375" customWidth="1"/>
    <col min="4" max="4" width="18.28515625" bestFit="1" customWidth="1"/>
    <col min="5" max="5" width="60.7109375" customWidth="1"/>
  </cols>
  <sheetData>
    <row r="1" spans="1:5">
      <c r="A1" s="22" t="s">
        <v>74</v>
      </c>
      <c r="B1" s="123" t="s">
        <v>201</v>
      </c>
    </row>
    <row r="2" spans="1:5">
      <c r="A2" s="179" t="s">
        <v>76</v>
      </c>
      <c r="B2" s="180" t="s">
        <v>36</v>
      </c>
      <c r="C2" s="180" t="s">
        <v>10</v>
      </c>
      <c r="D2" s="180" t="s">
        <v>206</v>
      </c>
      <c r="E2" s="181" t="s">
        <v>167</v>
      </c>
    </row>
    <row r="3" spans="1:5">
      <c r="A3" s="69">
        <v>1</v>
      </c>
      <c r="B3" s="170" t="str">
        <f>'Organización - M'!$F$3</f>
        <v>Universidad Católica de Oriente</v>
      </c>
      <c r="C3" s="169" t="s">
        <v>816</v>
      </c>
      <c r="D3" s="364" t="str">
        <f>IF(AND('Administrador Organización - M'!E3 = "Activo", 'Organización - M'!E3 = "Activo"), "Activo", "Inactivo")</f>
        <v>Activo</v>
      </c>
      <c r="E3" s="109" t="str">
        <f>_xlfn.CONCAT(B3," ",C3)</f>
        <v>Universidad Católica de Oriente Wilder.Sánchez6789 AdmO</v>
      </c>
    </row>
    <row r="4" spans="1:5">
      <c r="A4" s="70">
        <v>2</v>
      </c>
      <c r="B4" s="173" t="str">
        <f>'Organización - M'!$F$3</f>
        <v>Universidad Católica de Oriente</v>
      </c>
      <c r="C4" s="172" t="s">
        <v>817</v>
      </c>
      <c r="D4" s="365" t="str">
        <f>IF(AND('Administrador Organización - M'!E4 = "Activo", 'Organización - M'!E3 = "Activo"), "Activo", "Inactivo")</f>
        <v>Activo</v>
      </c>
      <c r="E4" s="112" t="str">
        <f>_xlfn.CONCAT(B4," ",C4)</f>
        <v>Universidad Católica de Oriente Elkin.Narvaéz2222 AdmO</v>
      </c>
    </row>
    <row r="5" spans="1:5">
      <c r="A5" s="2"/>
      <c r="B5" s="67"/>
      <c r="C5" s="174"/>
      <c r="D5" s="39"/>
    </row>
    <row r="6" spans="1:5">
      <c r="A6" s="2"/>
      <c r="B6" s="67"/>
      <c r="C6" s="39"/>
      <c r="D6" s="39"/>
    </row>
    <row r="7" spans="1:5">
      <c r="A7" s="2"/>
      <c r="B7" s="67"/>
      <c r="C7" s="39"/>
      <c r="D7" s="39"/>
    </row>
    <row r="8" spans="1:5">
      <c r="A8" s="2"/>
      <c r="B8" s="67"/>
      <c r="C8" s="39"/>
      <c r="D8" s="39"/>
    </row>
    <row r="9" spans="1:5">
      <c r="A9" s="2"/>
      <c r="B9" s="67"/>
      <c r="C9" s="39"/>
      <c r="D9" s="39"/>
    </row>
  </sheetData>
  <hyperlinks>
    <hyperlink ref="A1" location="'Objetos de Dominio'!A1" display="&lt;- Volver al inicio" xr:uid="{70AC8129-FF9A-4F70-945F-58A61990FCDF}"/>
    <hyperlink ref="C3" location="'Administrador Organización - M'!A3" display="Wilder.Sánchez6789 AdmO" xr:uid="{CBF34B55-2658-4492-A96A-54386C62459A}"/>
    <hyperlink ref="C4" location="'Administrador Organización - M'!A4" display="Elkin.Narvaéz2222 AdmO" xr:uid="{5D041645-A323-46D3-99CF-2E0C44E9480A}"/>
    <hyperlink ref="B3" location="'Organización - M'!A3" display="='Organización - M'!$F$3" xr:uid="{E0759D46-0359-49E8-9E89-80FFCAFD5266}"/>
    <hyperlink ref="B4" location="'Organización - M'!A3" display="='Organización - M'!$F$3" xr:uid="{4862B415-0373-4751-B179-5C8795F3E7C9}"/>
    <hyperlink ref="B1" location="'Organización Admin Org - E'!A4" display="Modelo enriquecido" xr:uid="{83E120D0-0CE7-4C5C-A7A9-EC6E58E6998B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2B07-DF1F-466D-AD96-D9D88960DE4A}">
  <sheetPr>
    <tabColor rgb="FFD9E1F2"/>
  </sheetPr>
  <dimension ref="A1:U23"/>
  <sheetViews>
    <sheetView topLeftCell="J12" workbookViewId="0">
      <selection activeCell="Q20" sqref="Q20"/>
    </sheetView>
  </sheetViews>
  <sheetFormatPr defaultRowHeight="15"/>
  <cols>
    <col min="1" max="1" width="22.5703125" bestFit="1" customWidth="1"/>
    <col min="2" max="2" width="33.5703125" customWidth="1"/>
    <col min="3" max="4" width="25.85546875" bestFit="1" customWidth="1"/>
    <col min="5" max="5" width="8.140625" bestFit="1" customWidth="1"/>
    <col min="6" max="6" width="11" bestFit="1" customWidth="1"/>
    <col min="7" max="7" width="19" customWidth="1"/>
    <col min="8" max="8" width="43.5703125" customWidth="1"/>
    <col min="9" max="9" width="48.7109375" customWidth="1"/>
    <col min="10" max="10" width="46" customWidth="1"/>
    <col min="11" max="11" width="14.42578125" bestFit="1" customWidth="1"/>
    <col min="12" max="12" width="10.42578125" bestFit="1" customWidth="1"/>
    <col min="13" max="13" width="11.5703125" bestFit="1" customWidth="1"/>
    <col min="14" max="14" width="9.28515625" bestFit="1" customWidth="1"/>
    <col min="15" max="15" width="18.42578125" bestFit="1" customWidth="1"/>
    <col min="16" max="16" width="54.140625" customWidth="1"/>
    <col min="17" max="17" width="52.140625" customWidth="1"/>
    <col min="18" max="18" width="46.42578125" customWidth="1"/>
    <col min="19" max="19" width="45.85546875" bestFit="1" customWidth="1"/>
    <col min="20" max="20" width="24.85546875" customWidth="1"/>
  </cols>
  <sheetData>
    <row r="1" spans="1:20">
      <c r="A1" s="8" t="s">
        <v>74</v>
      </c>
    </row>
    <row r="2" spans="1:20">
      <c r="A2" s="23" t="s">
        <v>81</v>
      </c>
      <c r="B2" s="964" t="str">
        <f>'Objetos de Dominio'!$B$17</f>
        <v>Organización Administrador Organización</v>
      </c>
      <c r="C2" s="965"/>
      <c r="D2" s="965"/>
      <c r="E2" s="965"/>
      <c r="F2" s="965"/>
      <c r="G2" s="965"/>
      <c r="H2" s="965"/>
      <c r="I2" s="965"/>
      <c r="J2" s="965"/>
      <c r="K2" s="965"/>
      <c r="L2" s="965"/>
      <c r="M2" s="965"/>
      <c r="N2" s="965"/>
      <c r="O2" s="965"/>
      <c r="P2" s="965"/>
    </row>
    <row r="3" spans="1:20" ht="15" customHeight="1">
      <c r="A3" s="23" t="s">
        <v>82</v>
      </c>
      <c r="B3" s="788" t="str">
        <f>'Objetos de Dominio'!$E$17</f>
        <v>Objeto de dominio que esta encargado de agrupar todos los administradores que pueden estar asociados a una misma organización</v>
      </c>
      <c r="C3" s="789"/>
      <c r="D3" s="789"/>
      <c r="E3" s="789"/>
      <c r="F3" s="789"/>
      <c r="G3" s="789"/>
      <c r="H3" s="789"/>
      <c r="I3" s="789"/>
      <c r="J3" s="789"/>
      <c r="K3" s="789"/>
      <c r="L3" s="789"/>
      <c r="M3" s="789"/>
      <c r="N3" s="789"/>
      <c r="O3" s="789"/>
      <c r="P3" s="789"/>
    </row>
    <row r="4" spans="1:20">
      <c r="A4" s="1" t="s">
        <v>83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20">
      <c r="A5" s="473" t="s">
        <v>84</v>
      </c>
      <c r="B5" s="78" t="s">
        <v>85</v>
      </c>
      <c r="C5" s="79" t="s">
        <v>86</v>
      </c>
      <c r="D5" s="79" t="s">
        <v>87</v>
      </c>
      <c r="E5" s="79" t="s">
        <v>88</v>
      </c>
      <c r="F5" s="79" t="s">
        <v>89</v>
      </c>
      <c r="G5" s="79" t="s">
        <v>90</v>
      </c>
      <c r="H5" s="79" t="s">
        <v>91</v>
      </c>
      <c r="I5" s="79" t="s">
        <v>92</v>
      </c>
      <c r="J5" s="79" t="s">
        <v>93</v>
      </c>
      <c r="K5" s="79" t="s">
        <v>94</v>
      </c>
      <c r="L5" s="79" t="s">
        <v>95</v>
      </c>
      <c r="M5" s="79" t="s">
        <v>96</v>
      </c>
      <c r="N5" s="79" t="s">
        <v>97</v>
      </c>
      <c r="O5" s="79" t="s">
        <v>98</v>
      </c>
      <c r="P5" s="360" t="s">
        <v>4</v>
      </c>
      <c r="Q5" s="446" t="str">
        <f>A16</f>
        <v>Asignar Organización</v>
      </c>
      <c r="R5" s="446" t="str">
        <f>A19</f>
        <v xml:space="preserve">Consultar </v>
      </c>
      <c r="S5" s="452" t="str">
        <f>A20</f>
        <v>Eliminar</v>
      </c>
      <c r="T5" s="452" t="str">
        <f>A23</f>
        <v>ObtenerEstadoReal</v>
      </c>
    </row>
    <row r="6" spans="1:20" ht="27">
      <c r="A6" s="474" t="s">
        <v>76</v>
      </c>
      <c r="B6" s="334" t="s">
        <v>211</v>
      </c>
      <c r="C6" s="469">
        <v>36</v>
      </c>
      <c r="D6" s="41">
        <v>36</v>
      </c>
      <c r="E6" s="41"/>
      <c r="F6" s="41"/>
      <c r="G6" s="41"/>
      <c r="H6" s="41" t="s">
        <v>100</v>
      </c>
      <c r="I6" s="41"/>
      <c r="J6" s="470" t="s">
        <v>168</v>
      </c>
      <c r="K6" s="41" t="s">
        <v>102</v>
      </c>
      <c r="L6" s="41" t="s">
        <v>103</v>
      </c>
      <c r="M6" s="41" t="s">
        <v>102</v>
      </c>
      <c r="N6" s="41" t="s">
        <v>103</v>
      </c>
      <c r="O6" s="41" t="s">
        <v>102</v>
      </c>
      <c r="P6" s="471" t="s">
        <v>818</v>
      </c>
      <c r="Q6" s="412" t="s">
        <v>105</v>
      </c>
      <c r="R6" s="412" t="s">
        <v>280</v>
      </c>
      <c r="S6" s="413" t="s">
        <v>105</v>
      </c>
      <c r="T6" s="413" t="s">
        <v>107</v>
      </c>
    </row>
    <row r="7" spans="1:20" ht="29.25" customHeight="1">
      <c r="A7" s="474" t="s">
        <v>474</v>
      </c>
      <c r="B7" s="459" t="s">
        <v>36</v>
      </c>
      <c r="C7" s="469"/>
      <c r="D7" s="41"/>
      <c r="E7" s="41"/>
      <c r="F7" s="41"/>
      <c r="G7" s="41"/>
      <c r="H7" s="41"/>
      <c r="I7" s="41"/>
      <c r="J7" s="470"/>
      <c r="K7" s="41" t="s">
        <v>103</v>
      </c>
      <c r="L7" s="41" t="s">
        <v>103</v>
      </c>
      <c r="M7" s="41" t="s">
        <v>102</v>
      </c>
      <c r="N7" s="41" t="s">
        <v>103</v>
      </c>
      <c r="O7" s="41" t="s">
        <v>103</v>
      </c>
      <c r="P7" s="378" t="s">
        <v>819</v>
      </c>
      <c r="Q7" s="412" t="s">
        <v>105</v>
      </c>
      <c r="R7" s="412" t="s">
        <v>215</v>
      </c>
      <c r="S7" s="413" t="s">
        <v>107</v>
      </c>
      <c r="T7" s="413" t="s">
        <v>107</v>
      </c>
    </row>
    <row r="8" spans="1:20" ht="30.75">
      <c r="A8" s="475" t="s">
        <v>10</v>
      </c>
      <c r="B8" s="460" t="s">
        <v>10</v>
      </c>
      <c r="C8" s="472"/>
      <c r="D8" s="336"/>
      <c r="E8" s="336"/>
      <c r="F8" s="336"/>
      <c r="G8" s="336"/>
      <c r="H8" s="336"/>
      <c r="I8" s="336"/>
      <c r="J8" s="337"/>
      <c r="K8" s="336" t="s">
        <v>103</v>
      </c>
      <c r="L8" s="336" t="s">
        <v>103</v>
      </c>
      <c r="M8" s="336" t="s">
        <v>102</v>
      </c>
      <c r="N8" s="336" t="s">
        <v>103</v>
      </c>
      <c r="O8" s="336" t="s">
        <v>103</v>
      </c>
      <c r="P8" s="379" t="s">
        <v>820</v>
      </c>
      <c r="Q8" s="414" t="s">
        <v>105</v>
      </c>
      <c r="R8" s="414" t="s">
        <v>821</v>
      </c>
      <c r="S8" s="415" t="s">
        <v>107</v>
      </c>
      <c r="T8" s="415" t="s">
        <v>107</v>
      </c>
    </row>
    <row r="9" spans="1:20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20">
      <c r="A10" s="893" t="s">
        <v>114</v>
      </c>
      <c r="B10" s="894"/>
      <c r="C10" s="894"/>
      <c r="D10" s="89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20">
      <c r="A11" s="83" t="s">
        <v>115</v>
      </c>
      <c r="B11" s="464" t="s">
        <v>4</v>
      </c>
      <c r="C11" s="736" t="s">
        <v>116</v>
      </c>
      <c r="D11" s="73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20" ht="111" customHeight="1">
      <c r="A12" s="465" t="s">
        <v>10</v>
      </c>
      <c r="B12" s="466" t="s">
        <v>822</v>
      </c>
      <c r="C12" s="467" t="s">
        <v>10</v>
      </c>
      <c r="D12" s="468" t="s">
        <v>36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4" spans="1:20" ht="15" customHeight="1">
      <c r="A14" s="844" t="s">
        <v>119</v>
      </c>
      <c r="B14" s="845"/>
      <c r="C14" s="845" t="s">
        <v>4</v>
      </c>
      <c r="D14" s="845"/>
      <c r="E14" s="845"/>
      <c r="F14" s="845"/>
      <c r="G14" s="845" t="s">
        <v>120</v>
      </c>
      <c r="H14" s="845"/>
      <c r="I14" s="845"/>
      <c r="J14" s="845" t="s">
        <v>121</v>
      </c>
      <c r="K14" s="845"/>
      <c r="L14" s="845"/>
      <c r="M14" s="845"/>
      <c r="N14" s="845"/>
      <c r="O14" s="845" t="s">
        <v>122</v>
      </c>
      <c r="P14" s="845"/>
      <c r="Q14" s="845" t="s">
        <v>123</v>
      </c>
      <c r="R14" s="848"/>
    </row>
    <row r="15" spans="1:20" ht="15" customHeight="1">
      <c r="A15" s="846"/>
      <c r="B15" s="847"/>
      <c r="C15" s="847"/>
      <c r="D15" s="847"/>
      <c r="E15" s="847"/>
      <c r="F15" s="847"/>
      <c r="G15" s="444" t="s">
        <v>124</v>
      </c>
      <c r="H15" s="444" t="s">
        <v>125</v>
      </c>
      <c r="I15" s="444" t="s">
        <v>4</v>
      </c>
      <c r="J15" s="444" t="s">
        <v>85</v>
      </c>
      <c r="K15" s="847" t="s">
        <v>4</v>
      </c>
      <c r="L15" s="847"/>
      <c r="M15" s="847"/>
      <c r="N15" s="847"/>
      <c r="O15" s="444" t="s">
        <v>126</v>
      </c>
      <c r="P15" s="444" t="s">
        <v>4</v>
      </c>
      <c r="Q15" s="444" t="s">
        <v>127</v>
      </c>
      <c r="R15" s="445" t="s">
        <v>128</v>
      </c>
    </row>
    <row r="16" spans="1:20" ht="45.75" customHeight="1">
      <c r="A16" s="896" t="s">
        <v>823</v>
      </c>
      <c r="B16" s="899"/>
      <c r="C16" s="897" t="s">
        <v>824</v>
      </c>
      <c r="D16" s="897"/>
      <c r="E16" s="897"/>
      <c r="F16" s="897"/>
      <c r="G16" s="897" t="s">
        <v>825</v>
      </c>
      <c r="H16" s="900" t="s">
        <v>826</v>
      </c>
      <c r="I16" s="897" t="s">
        <v>827</v>
      </c>
      <c r="J16" s="897"/>
      <c r="K16" s="897"/>
      <c r="L16" s="897"/>
      <c r="M16" s="897"/>
      <c r="N16" s="897"/>
      <c r="O16" s="580">
        <v>1</v>
      </c>
      <c r="P16" s="580" t="s">
        <v>531</v>
      </c>
      <c r="Q16" s="580" t="s">
        <v>532</v>
      </c>
      <c r="R16" s="581" t="s">
        <v>232</v>
      </c>
    </row>
    <row r="17" spans="1:21" ht="45.75">
      <c r="A17" s="896"/>
      <c r="B17" s="899"/>
      <c r="C17" s="897"/>
      <c r="D17" s="897"/>
      <c r="E17" s="897"/>
      <c r="F17" s="897"/>
      <c r="G17" s="897"/>
      <c r="H17" s="900"/>
      <c r="I17" s="897"/>
      <c r="J17" s="897"/>
      <c r="K17" s="897"/>
      <c r="L17" s="897"/>
      <c r="M17" s="897"/>
      <c r="N17" s="897"/>
      <c r="O17" s="580">
        <v>2</v>
      </c>
      <c r="P17" s="580" t="s">
        <v>828</v>
      </c>
      <c r="Q17" s="580" t="s">
        <v>829</v>
      </c>
      <c r="R17" s="581" t="s">
        <v>235</v>
      </c>
    </row>
    <row r="18" spans="1:21" ht="45.75">
      <c r="A18" s="896"/>
      <c r="B18" s="899"/>
      <c r="C18" s="897"/>
      <c r="D18" s="897"/>
      <c r="E18" s="897"/>
      <c r="F18" s="897"/>
      <c r="G18" s="897"/>
      <c r="H18" s="900"/>
      <c r="I18" s="897"/>
      <c r="J18" s="897"/>
      <c r="K18" s="897"/>
      <c r="L18" s="897"/>
      <c r="M18" s="897"/>
      <c r="N18" s="897"/>
      <c r="O18" s="580">
        <v>3</v>
      </c>
      <c r="P18" s="580" t="s">
        <v>830</v>
      </c>
      <c r="Q18" s="580" t="s">
        <v>140</v>
      </c>
      <c r="R18" s="581" t="s">
        <v>235</v>
      </c>
    </row>
    <row r="19" spans="1:21" ht="45.75">
      <c r="A19" s="896" t="s">
        <v>503</v>
      </c>
      <c r="B19" s="697"/>
      <c r="C19" s="897" t="s">
        <v>831</v>
      </c>
      <c r="D19" s="897"/>
      <c r="E19" s="897"/>
      <c r="F19" s="897"/>
      <c r="G19" s="580" t="s">
        <v>825</v>
      </c>
      <c r="H19" s="583" t="s">
        <v>826</v>
      </c>
      <c r="I19" s="580" t="s">
        <v>832</v>
      </c>
      <c r="J19" s="426" t="s">
        <v>833</v>
      </c>
      <c r="K19" s="897" t="s">
        <v>834</v>
      </c>
      <c r="L19" s="897"/>
      <c r="M19" s="897"/>
      <c r="N19" s="897"/>
      <c r="O19" s="580" t="s">
        <v>144</v>
      </c>
      <c r="P19" s="580" t="s">
        <v>144</v>
      </c>
      <c r="Q19" s="580" t="s">
        <v>144</v>
      </c>
      <c r="R19" s="581" t="s">
        <v>144</v>
      </c>
    </row>
    <row r="20" spans="1:21" ht="46.5" customHeight="1">
      <c r="A20" s="901" t="s">
        <v>697</v>
      </c>
      <c r="B20" s="902"/>
      <c r="C20" s="898" t="s">
        <v>835</v>
      </c>
      <c r="D20" s="898"/>
      <c r="E20" s="898"/>
      <c r="F20" s="898"/>
      <c r="G20" s="903" t="s">
        <v>836</v>
      </c>
      <c r="H20" s="898" t="s">
        <v>99</v>
      </c>
      <c r="I20" s="898" t="s">
        <v>837</v>
      </c>
      <c r="J20" s="898"/>
      <c r="K20" s="898"/>
      <c r="L20" s="898"/>
      <c r="M20" s="898"/>
      <c r="N20" s="898"/>
      <c r="O20" s="582">
        <v>4</v>
      </c>
      <c r="P20" s="582" t="s">
        <v>838</v>
      </c>
      <c r="Q20" s="582" t="s">
        <v>140</v>
      </c>
      <c r="R20" s="581" t="s">
        <v>138</v>
      </c>
    </row>
    <row r="21" spans="1:21" ht="45.75">
      <c r="A21" s="901"/>
      <c r="B21" s="902"/>
      <c r="C21" s="898"/>
      <c r="D21" s="898"/>
      <c r="E21" s="898"/>
      <c r="F21" s="898"/>
      <c r="G21" s="903"/>
      <c r="H21" s="898"/>
      <c r="I21" s="898"/>
      <c r="J21" s="898"/>
      <c r="K21" s="898"/>
      <c r="L21" s="898"/>
      <c r="M21" s="898"/>
      <c r="N21" s="898"/>
      <c r="O21" s="582">
        <v>5</v>
      </c>
      <c r="P21" s="582" t="s">
        <v>839</v>
      </c>
      <c r="Q21" s="582" t="s">
        <v>840</v>
      </c>
      <c r="R21" s="581" t="s">
        <v>138</v>
      </c>
    </row>
    <row r="22" spans="1:21" ht="60.75">
      <c r="A22" s="901"/>
      <c r="B22" s="902"/>
      <c r="C22" s="898"/>
      <c r="D22" s="898"/>
      <c r="E22" s="898"/>
      <c r="F22" s="898"/>
      <c r="G22" s="903"/>
      <c r="H22" s="898"/>
      <c r="I22" s="898"/>
      <c r="J22" s="898"/>
      <c r="K22" s="898"/>
      <c r="L22" s="898"/>
      <c r="M22" s="898"/>
      <c r="N22" s="898"/>
      <c r="O22" s="582">
        <v>6</v>
      </c>
      <c r="P22" s="582" t="s">
        <v>841</v>
      </c>
      <c r="Q22" s="582" t="s">
        <v>842</v>
      </c>
      <c r="R22" s="581" t="s">
        <v>138</v>
      </c>
    </row>
    <row r="23" spans="1:21" ht="72" customHeight="1">
      <c r="A23" s="892" t="s">
        <v>198</v>
      </c>
      <c r="B23" s="843"/>
      <c r="C23" s="770" t="s">
        <v>843</v>
      </c>
      <c r="D23" s="770"/>
      <c r="E23" s="770"/>
      <c r="F23" s="770"/>
      <c r="G23" s="408"/>
      <c r="H23" s="538"/>
      <c r="I23" s="408"/>
      <c r="J23" s="538" t="s">
        <v>20</v>
      </c>
      <c r="K23" s="770" t="s">
        <v>844</v>
      </c>
      <c r="L23" s="770"/>
      <c r="M23" s="770"/>
      <c r="N23" s="770"/>
      <c r="O23" s="408" t="s">
        <v>144</v>
      </c>
      <c r="P23" s="408" t="s">
        <v>144</v>
      </c>
      <c r="Q23" s="408" t="s">
        <v>144</v>
      </c>
      <c r="R23" s="405" t="s">
        <v>144</v>
      </c>
      <c r="S23" s="584"/>
      <c r="T23" s="12"/>
      <c r="U23" s="12"/>
    </row>
  </sheetData>
  <mergeCells count="31">
    <mergeCell ref="K20:N22"/>
    <mergeCell ref="Q14:R14"/>
    <mergeCell ref="K15:N15"/>
    <mergeCell ref="A16:B18"/>
    <mergeCell ref="C16:F18"/>
    <mergeCell ref="G16:G18"/>
    <mergeCell ref="H16:H18"/>
    <mergeCell ref="I16:I18"/>
    <mergeCell ref="J16:J18"/>
    <mergeCell ref="K16:N18"/>
    <mergeCell ref="A20:B22"/>
    <mergeCell ref="G20:G22"/>
    <mergeCell ref="H20:H22"/>
    <mergeCell ref="I20:I22"/>
    <mergeCell ref="J20:J22"/>
    <mergeCell ref="A23:B23"/>
    <mergeCell ref="C23:F23"/>
    <mergeCell ref="K23:N23"/>
    <mergeCell ref="B2:P2"/>
    <mergeCell ref="B3:P3"/>
    <mergeCell ref="A14:B15"/>
    <mergeCell ref="C14:F15"/>
    <mergeCell ref="G14:I14"/>
    <mergeCell ref="J14:N14"/>
    <mergeCell ref="O14:P14"/>
    <mergeCell ref="C11:D11"/>
    <mergeCell ref="A10:D10"/>
    <mergeCell ref="A19:B19"/>
    <mergeCell ref="C19:F19"/>
    <mergeCell ref="K19:N19"/>
    <mergeCell ref="C20:F22"/>
  </mergeCells>
  <hyperlinks>
    <hyperlink ref="A1" location="'Objetos de Dominio'!A1" display="&lt;- Volver al inicio" xr:uid="{895C8F3A-A7C9-4735-85CB-A60335FEB497}"/>
    <hyperlink ref="A4" location="'Organización Admin Org - M'!B1" display="Datos simulados" xr:uid="{9B5091E0-39D2-430A-9C1E-ED03ADFA19FA}"/>
    <hyperlink ref="C12" location="'Administrador Organización - M'!A1" display="Administrador Organización" xr:uid="{040D6011-E686-4BEF-922A-F7E0DEB03957}"/>
    <hyperlink ref="B7" location="'Organización - m'!A1" display="Organización" xr:uid="{C566715C-13FA-420C-A65A-1CDD9C194146}"/>
    <hyperlink ref="B8" location="'Administrador Organización - e'!A1" display="Administrador Organización" xr:uid="{059C705C-AA0A-47F7-AA6A-47C80646A40A}"/>
    <hyperlink ref="J19" location="'objetos de dominio'!B20" display="Organización Administrador Organización[]" xr:uid="{BEADACB1-203B-41DA-9C92-EF4843141BF1}"/>
    <hyperlink ref="D12" location="'Organización - M'!A1" display="Organización" xr:uid="{C97AF7FE-858F-4D7D-957C-513B7F4C8AE4}"/>
    <hyperlink ref="Q5" location="'Organización Admin Org - E'!A16" display="=A16" xr:uid="{B1DC847C-CE97-48CF-9870-BFA3CECA1230}"/>
    <hyperlink ref="R5" location="'Organización Admin Org - E'!A19" display="=A19" xr:uid="{6A519D21-4381-4CAB-8D08-AF1C5D2FF8EF}"/>
    <hyperlink ref="S5" location="'Organización Admin Org - E'!A20" display="=A20" xr:uid="{E202CA05-9284-4E2C-9C05-32A098468A10}"/>
    <hyperlink ref="H19" location="'Objetos de Dominio'!B18" display="Organizacion Administrador Organizacion" xr:uid="{F33C694F-79C2-414B-A2D1-BD342A9458CE}"/>
    <hyperlink ref="J23" location="'estados - E'!A1" display="Estado" xr:uid="{21C4126F-2028-4369-A7FA-2CDBE3E294D2}"/>
    <hyperlink ref="T5" location="'Organización Admin Org - E'!A23" display="=A23" xr:uid="{9315E4A8-61F4-467C-BEB8-7A686215A18C}"/>
    <hyperlink ref="H16:H18" location="'Objetos de Dominio'!B18" display="Organizacion Administrador Organizacion" xr:uid="{466BF1A0-93C7-4ACB-830D-CA1ACDFCE2A6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2F9C-652F-485C-9686-56B622FBE3E9}">
  <sheetPr>
    <tabColor rgb="FFD9E1F2"/>
  </sheetPr>
  <dimension ref="A1:G15"/>
  <sheetViews>
    <sheetView workbookViewId="0"/>
  </sheetViews>
  <sheetFormatPr defaultRowHeight="15"/>
  <cols>
    <col min="1" max="1" width="15.7109375" customWidth="1"/>
    <col min="2" max="2" width="42" customWidth="1"/>
    <col min="3" max="3" width="18.7109375" customWidth="1"/>
    <col min="4" max="4" width="16.28515625" customWidth="1"/>
    <col min="5" max="6" width="57.5703125" bestFit="1" customWidth="1"/>
  </cols>
  <sheetData>
    <row r="1" spans="1:7">
      <c r="A1" s="8" t="s">
        <v>74</v>
      </c>
      <c r="B1" s="716" t="s">
        <v>201</v>
      </c>
      <c r="C1" s="716"/>
      <c r="D1" s="488"/>
    </row>
    <row r="2" spans="1:7" s="9" customFormat="1">
      <c r="A2" s="179" t="s">
        <v>76</v>
      </c>
      <c r="B2" s="180" t="s">
        <v>202</v>
      </c>
      <c r="C2" s="180" t="s">
        <v>42</v>
      </c>
      <c r="D2" s="180" t="s">
        <v>845</v>
      </c>
      <c r="E2" s="180" t="s">
        <v>206</v>
      </c>
      <c r="F2" s="181" t="s">
        <v>167</v>
      </c>
    </row>
    <row r="3" spans="1:7">
      <c r="A3" s="69">
        <v>1</v>
      </c>
      <c r="B3" s="169" t="str">
        <f xml:space="preserve"> 'Grupo - M'!$F$3</f>
        <v>Matemáticas Especiales 2023-1 Grupo1</v>
      </c>
      <c r="C3" s="169" t="str">
        <f>'Participante - M'!$B$3</f>
        <v>Valentina.Llanos3233</v>
      </c>
      <c r="D3" s="93" t="s">
        <v>102</v>
      </c>
      <c r="E3" s="356" t="e">
        <f>IF(AND('Participante - M'!#REF! = "Activo", 'Grupo - M'!E3 = "Activo"), "Activo", "Inactivo")</f>
        <v>#REF!</v>
      </c>
      <c r="F3" s="285" t="str">
        <f>_xlfn.CONCAT(C3, " ", $B$3)</f>
        <v>Valentina.Llanos3233 Matemáticas Especiales 2023-1 Grupo1</v>
      </c>
      <c r="G3" s="37"/>
    </row>
    <row r="4" spans="1:7">
      <c r="A4" s="69">
        <v>2</v>
      </c>
      <c r="B4" s="169" t="str">
        <f xml:space="preserve"> 'Grupo - M'!$F$4</f>
        <v>Antropología 1 2023-1 Grupo3</v>
      </c>
      <c r="C4" s="169" t="str">
        <f>'Participante - M'!$B$4</f>
        <v>Manuel.Torres6712</v>
      </c>
      <c r="D4" s="93" t="s">
        <v>102</v>
      </c>
      <c r="E4" s="356" t="e">
        <f>IF(AND('Participante - M'!#REF! = "Activo", 'Grupo - M'!E4 = "Activo"), "Activo", "Inactivo")</f>
        <v>#REF!</v>
      </c>
      <c r="F4" s="285" t="str">
        <f>_xlfn.CONCAT(C4, " ", $B$4)</f>
        <v>Manuel.Torres6712 Antropología 1 2023-1 Grupo3</v>
      </c>
      <c r="G4" s="37"/>
    </row>
    <row r="5" spans="1:7">
      <c r="A5" s="69">
        <v>3</v>
      </c>
      <c r="B5" s="169" t="str">
        <f xml:space="preserve"> 'Grupo - M'!$F$5</f>
        <v>Calculo Integral 1 2022-2 Grupo1</v>
      </c>
      <c r="C5" s="169" t="str">
        <f>'Participante - M'!$B$5</f>
        <v>Wilder.Sánchez6789</v>
      </c>
      <c r="D5" s="93" t="s">
        <v>102</v>
      </c>
      <c r="E5" s="356" t="e">
        <f>IF(AND('Participante - M'!#REF! = "Activo", 'Grupo - M'!E5 = "Activo"), "Activo", "Inactivo")</f>
        <v>#REF!</v>
      </c>
      <c r="F5" s="285" t="str">
        <f>_xlfn.CONCAT(C5, " ", $B$5)</f>
        <v>Wilder.Sánchez6789 Calculo Integral 1 2022-2 Grupo1</v>
      </c>
      <c r="G5" s="37"/>
    </row>
    <row r="6" spans="1:7">
      <c r="A6" s="69">
        <v>4</v>
      </c>
      <c r="B6" s="169" t="str">
        <f xml:space="preserve"> 'Grupo - M'!$F$6</f>
        <v>Calculo Integral 1 2023-1 Grupo2</v>
      </c>
      <c r="C6" s="169" t="str">
        <f>'Participante - M'!$B$6</f>
        <v>Juan.Ordoñez3546</v>
      </c>
      <c r="D6" s="93" t="s">
        <v>103</v>
      </c>
      <c r="E6" s="356" t="e">
        <f>IF(AND('Participante - M'!#REF! = "Activo", 'Grupo - M'!E6 = "Activo"), "Activo", "Inactivo")</f>
        <v>#REF!</v>
      </c>
      <c r="F6" s="285" t="str">
        <f>_xlfn.CONCAT(C6, " ", $B$6)</f>
        <v>Juan.Ordoñez3546 Calculo Integral 1 2023-1 Grupo2</v>
      </c>
      <c r="G6" s="37"/>
    </row>
    <row r="7" spans="1:7">
      <c r="A7" s="69">
        <v>5</v>
      </c>
      <c r="B7" s="169" t="str">
        <f xml:space="preserve"> 'Grupo - M'!$F$7</f>
        <v>Diseno Orientado a Objetos 2023-1 Grupo1</v>
      </c>
      <c r="C7" s="169" t="str">
        <f>'Participante - M'!$B$7</f>
        <v>Juan.Martinez1111</v>
      </c>
      <c r="D7" s="93" t="s">
        <v>103</v>
      </c>
      <c r="E7" s="356" t="e">
        <f>IF(AND('Participante - M'!#REF! = "Activo", 'Grupo - M'!E7 = "Activo"), "Activo", "Inactivo")</f>
        <v>#REF!</v>
      </c>
      <c r="F7" s="285" t="str">
        <f>_xlfn.CONCAT(C7, " ", $B$7)</f>
        <v>Juan.Martinez1111 Diseno Orientado a Objetos 2023-1 Grupo1</v>
      </c>
      <c r="G7" s="37"/>
    </row>
    <row r="8" spans="1:7">
      <c r="A8" s="69">
        <v>6</v>
      </c>
      <c r="B8" s="169" t="str">
        <f xml:space="preserve"> 'Grupo - M'!$F$8</f>
        <v>Ingeniería-Sistemas Ingeniería de Sistemas</v>
      </c>
      <c r="C8" s="169" t="str">
        <f>'Participante - M'!$B$8</f>
        <v>Elkin.Narvaéz2222</v>
      </c>
      <c r="D8" s="93" t="s">
        <v>103</v>
      </c>
      <c r="E8" s="356" t="e">
        <f>IF(AND('Participante - M'!#REF! = "Activo", 'Grupo - M'!E8 = "Activo"), "Activo", "Inactivo")</f>
        <v>#REF!</v>
      </c>
      <c r="F8" s="285" t="str">
        <f>_xlfn.CONCAT(C8, " ", $B$8)</f>
        <v>Elkin.Narvaéz2222 Ingeniería-Sistemas Ingeniería de Sistemas</v>
      </c>
      <c r="G8" s="37"/>
    </row>
    <row r="9" spans="1:7">
      <c r="A9" s="69">
        <v>7</v>
      </c>
      <c r="B9" s="169" t="str">
        <f xml:space="preserve"> 'Grupo - M'!$F$7</f>
        <v>Diseno Orientado a Objetos 2023-1 Grupo1</v>
      </c>
      <c r="C9" s="169" t="str">
        <f>'Participante - M'!$B$9</f>
        <v>Jose.Ramirez0946</v>
      </c>
      <c r="D9" s="93" t="s">
        <v>102</v>
      </c>
      <c r="E9" s="356" t="e">
        <f>IF(AND('Participante - M'!#REF! = "Activo", 'Grupo - M'!E7 = "Activo"), "Activo", "Inactivo")</f>
        <v>#REF!</v>
      </c>
      <c r="F9" s="285" t="str">
        <f>_xlfn.CONCAT(C9, " ", $B$9)</f>
        <v>Jose.Ramirez0946 Diseno Orientado a Objetos 2023-1 Grupo1</v>
      </c>
      <c r="G9" s="37"/>
    </row>
    <row r="10" spans="1:7">
      <c r="A10" s="70">
        <v>8</v>
      </c>
      <c r="B10" s="172" t="str">
        <f xml:space="preserve"> 'Grupo - M'!$F$7</f>
        <v>Diseno Orientado a Objetos 2023-1 Grupo1</v>
      </c>
      <c r="C10" s="172" t="str">
        <f>'Participante - M'!$B$8</f>
        <v>Elkin.Narvaéz2222</v>
      </c>
      <c r="D10" s="152" t="s">
        <v>102</v>
      </c>
      <c r="E10" s="490" t="e">
        <f>IF(AND('Participante - M'!#REF! = "Activo", 'Grupo - M'!E7 = "Activo"), "Activo", "Inactivo")</f>
        <v>#REF!</v>
      </c>
      <c r="F10" s="286" t="str">
        <f>_xlfn.CONCAT(C10, " ", $B$10)</f>
        <v>Elkin.Narvaéz2222 Diseno Orientado a Objetos 2023-1 Grupo1</v>
      </c>
      <c r="G10" s="37"/>
    </row>
    <row r="11" spans="1:7">
      <c r="F11" s="489"/>
      <c r="G11" s="37"/>
    </row>
    <row r="12" spans="1:7">
      <c r="F12" s="37"/>
      <c r="G12" s="37"/>
    </row>
    <row r="13" spans="1:7">
      <c r="F13" s="37"/>
      <c r="G13" s="37"/>
    </row>
    <row r="14" spans="1:7">
      <c r="F14" s="37"/>
      <c r="G14" s="37"/>
    </row>
    <row r="15" spans="1:7">
      <c r="B15" s="40"/>
    </row>
  </sheetData>
  <mergeCells count="1">
    <mergeCell ref="B1:C1"/>
  </mergeCells>
  <hyperlinks>
    <hyperlink ref="A1" location="'Objetos de Dominio'!A1" display="&lt;- Volver al inicio" xr:uid="{11761D3F-83E1-4558-9912-929A2231A790}"/>
    <hyperlink ref="C3" location="'Participante - M'!A3" display="1" xr:uid="{A4C32D23-9E67-4701-8D80-E7CBBAFC9F48}"/>
    <hyperlink ref="B3" location="'Grupo - M'!A3" display="1" xr:uid="{27057FF0-3294-493C-A294-E3CDB4F1A06F}"/>
    <hyperlink ref="B4" location="'Grupo - M'!A4" display="2" xr:uid="{C60E94B5-0E48-4C91-AD2B-12A304752449}"/>
    <hyperlink ref="C4:C10" location="'Participante - M'!A3" display="1" xr:uid="{A84CDF57-AF83-4DDF-8A05-1C17C03F4D58}"/>
    <hyperlink ref="C4" location="'Participante - M'!A4" display="2" xr:uid="{44527951-50DF-4E36-AC9B-0440AF45BDBE}"/>
    <hyperlink ref="C5" location="'Participante - M'!A5" display="3" xr:uid="{B6690EA7-FB06-45B6-A27F-60E1E3ED516D}"/>
    <hyperlink ref="C6" location="'Participante - M'!A6" display="4" xr:uid="{2B27355D-F48E-4DD9-B1D7-21CB4D465A84}"/>
    <hyperlink ref="C7" location="'Participante - M'!A7" display="5" xr:uid="{2F6336D7-D7D9-4609-89C5-84FDAA2BA14A}"/>
    <hyperlink ref="B5" location="'Grupo - M'!A5" display="3" xr:uid="{7116FF1D-2855-4CB9-BB31-182D01DCCC34}"/>
    <hyperlink ref="C8" location="'Participante - M'!A8" display="6" xr:uid="{7E1ADEF0-3563-47E5-B2CD-87B9BCB2ED37}"/>
    <hyperlink ref="C9" location="'Participante - M'!A9" display="7" xr:uid="{36309707-9B4D-4EF8-A3A1-1290D9AEE210}"/>
    <hyperlink ref="B6" location="'Grupo - M'!A6" display="4" xr:uid="{4D393617-B12C-4076-9E8C-7FD71B6E6495}"/>
    <hyperlink ref="C10" location="'Participante - M'!A8" display="6" xr:uid="{9ACF674E-0C8E-46E8-B61D-3D5F0BF2B9B3}"/>
    <hyperlink ref="B7" location="'Grupo - M'!A7" display="5" xr:uid="{FA64F39D-FA4F-49EB-A7CF-8E82EED15FAC}"/>
    <hyperlink ref="B8" location="'Grupo - M'!A8" display="6" xr:uid="{D3638AAD-E93A-4117-84F1-8B66B0B0BED4}"/>
    <hyperlink ref="B9" location="'Grupo - M'!A7" display="5" xr:uid="{55558E5A-EDAB-4CA7-9F34-B2019F602025}"/>
    <hyperlink ref="B10" location="'Grupo - M'!A7" display="5" xr:uid="{DDD4265F-3698-4DC5-978A-7A9B3221505B}"/>
    <hyperlink ref="B1" location="Reporte Comentario - E!A4" display="Modelo enriquecido" xr:uid="{751D4060-A262-435A-A19C-6F59C2802EF4}"/>
    <hyperlink ref="B1:C1" location="'Grupo Participante - E'!A4" display="Modelo enriquecido" xr:uid="{78B5FC49-812C-4FBC-A6CB-9D1B3501C5A3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650A-6851-4247-B7EB-C7FE5C0CC455}">
  <sheetPr>
    <tabColor rgb="FFD9E1F2"/>
  </sheetPr>
  <dimension ref="A1:U23"/>
  <sheetViews>
    <sheetView workbookViewId="0">
      <selection activeCell="C19" sqref="C19:F19"/>
    </sheetView>
  </sheetViews>
  <sheetFormatPr defaultRowHeight="15"/>
  <cols>
    <col min="1" max="1" width="27.28515625" style="9" customWidth="1"/>
    <col min="2" max="2" width="20.7109375" style="9" customWidth="1"/>
    <col min="3" max="3" width="15.7109375" style="9" customWidth="1"/>
    <col min="4" max="4" width="14.5703125" style="9" bestFit="1" customWidth="1"/>
    <col min="5" max="5" width="8.140625" style="9" bestFit="1" customWidth="1"/>
    <col min="6" max="6" width="11" style="9" bestFit="1" customWidth="1"/>
    <col min="7" max="7" width="15.85546875" style="9" customWidth="1"/>
    <col min="8" max="8" width="41.85546875" style="9" customWidth="1"/>
    <col min="9" max="9" width="21.5703125" style="9" customWidth="1"/>
    <col min="10" max="10" width="44" style="9" customWidth="1"/>
    <col min="11" max="11" width="14.42578125" style="9" bestFit="1" customWidth="1"/>
    <col min="12" max="12" width="10.42578125" style="9" bestFit="1" customWidth="1"/>
    <col min="13" max="13" width="11.5703125" style="9" bestFit="1" customWidth="1"/>
    <col min="14" max="14" width="9.28515625" style="9" bestFit="1" customWidth="1"/>
    <col min="15" max="15" width="18.42578125" style="9" bestFit="1" customWidth="1"/>
    <col min="16" max="16" width="55.28515625" style="9" customWidth="1"/>
    <col min="17" max="17" width="47.7109375" style="9" customWidth="1"/>
    <col min="18" max="18" width="34.42578125" style="9" customWidth="1"/>
    <col min="19" max="19" width="29.5703125" style="9" customWidth="1"/>
    <col min="20" max="20" width="32.7109375" style="9" customWidth="1"/>
    <col min="21" max="21" width="30.85546875" style="9" customWidth="1"/>
    <col min="22" max="16384" width="9.140625" style="9"/>
  </cols>
  <sheetData>
    <row r="1" spans="1:20">
      <c r="A1" s="8" t="s">
        <v>74</v>
      </c>
    </row>
    <row r="2" spans="1:20">
      <c r="A2" s="159" t="s">
        <v>81</v>
      </c>
      <c r="B2" s="904" t="str">
        <f>'Objetos de Dominio'!$B$21</f>
        <v>Persona</v>
      </c>
      <c r="C2" s="731"/>
      <c r="D2" s="731"/>
      <c r="E2" s="731"/>
      <c r="F2" s="731"/>
      <c r="G2" s="731"/>
      <c r="H2" s="731"/>
      <c r="I2" s="731"/>
      <c r="J2" s="731"/>
      <c r="K2" s="731"/>
      <c r="L2" s="731"/>
      <c r="M2" s="731"/>
      <c r="N2" s="731"/>
      <c r="O2" s="731"/>
      <c r="P2" s="732"/>
    </row>
    <row r="3" spans="1:20" ht="15" customHeight="1">
      <c r="A3" s="160" t="s">
        <v>82</v>
      </c>
      <c r="B3" s="733" t="str">
        <f>'Objetos de Dominio'!$E$21</f>
        <v>Objeto de domino encargado del almacenamiento de todos los diferentes datos de los usuarios involucrados, como lo son los administradores y los participantes</v>
      </c>
      <c r="C3" s="734"/>
      <c r="D3" s="734"/>
      <c r="E3" s="734"/>
      <c r="F3" s="734"/>
      <c r="G3" s="734"/>
      <c r="H3" s="734"/>
      <c r="I3" s="734"/>
      <c r="J3" s="734"/>
      <c r="K3" s="734"/>
      <c r="L3" s="734"/>
      <c r="M3" s="734"/>
      <c r="N3" s="734"/>
      <c r="O3" s="734"/>
      <c r="P3" s="735"/>
    </row>
    <row r="4" spans="1:20">
      <c r="A4" s="8" t="s">
        <v>83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>
      <c r="A5" s="436" t="s">
        <v>84</v>
      </c>
      <c r="B5" s="323" t="s">
        <v>85</v>
      </c>
      <c r="C5" s="324" t="s">
        <v>86</v>
      </c>
      <c r="D5" s="324" t="s">
        <v>87</v>
      </c>
      <c r="E5" s="324" t="s">
        <v>88</v>
      </c>
      <c r="F5" s="324" t="s">
        <v>89</v>
      </c>
      <c r="G5" s="324" t="s">
        <v>90</v>
      </c>
      <c r="H5" s="324" t="s">
        <v>91</v>
      </c>
      <c r="I5" s="324" t="s">
        <v>92</v>
      </c>
      <c r="J5" s="324" t="s">
        <v>93</v>
      </c>
      <c r="K5" s="324" t="s">
        <v>94</v>
      </c>
      <c r="L5" s="324" t="s">
        <v>95</v>
      </c>
      <c r="M5" s="324" t="s">
        <v>96</v>
      </c>
      <c r="N5" s="324" t="s">
        <v>97</v>
      </c>
      <c r="O5" s="324" t="s">
        <v>98</v>
      </c>
      <c r="P5" s="374" t="s">
        <v>4</v>
      </c>
      <c r="Q5" s="429" t="str">
        <f>A16</f>
        <v>Asignar Grupo</v>
      </c>
      <c r="R5" s="429" t="str">
        <f>A19</f>
        <v>Consultar</v>
      </c>
      <c r="S5" s="430" t="str">
        <f>A20</f>
        <v xml:space="preserve">Eliminar 
</v>
      </c>
      <c r="T5" s="430" t="str">
        <f>A23</f>
        <v>ObtenerEstadoReal</v>
      </c>
    </row>
    <row r="6" spans="1:20" ht="40.5">
      <c r="A6" s="437" t="s">
        <v>76</v>
      </c>
      <c r="B6" s="348" t="s">
        <v>211</v>
      </c>
      <c r="C6" s="347">
        <v>36</v>
      </c>
      <c r="D6" s="347">
        <v>36</v>
      </c>
      <c r="E6" s="347"/>
      <c r="F6" s="347"/>
      <c r="G6" s="347"/>
      <c r="H6" s="347"/>
      <c r="I6" s="347"/>
      <c r="J6" s="48" t="s">
        <v>294</v>
      </c>
      <c r="K6" s="347" t="s">
        <v>102</v>
      </c>
      <c r="L6" s="347" t="s">
        <v>103</v>
      </c>
      <c r="M6" s="347" t="s">
        <v>102</v>
      </c>
      <c r="N6" s="347" t="s">
        <v>103</v>
      </c>
      <c r="O6" s="347" t="s">
        <v>102</v>
      </c>
      <c r="P6" s="433" t="s">
        <v>471</v>
      </c>
      <c r="Q6" s="420" t="s">
        <v>105</v>
      </c>
      <c r="R6" s="420" t="s">
        <v>106</v>
      </c>
      <c r="S6" s="421" t="s">
        <v>105</v>
      </c>
      <c r="T6" s="81" t="s">
        <v>107</v>
      </c>
    </row>
    <row r="7" spans="1:20" ht="27">
      <c r="A7" s="438" t="s">
        <v>202</v>
      </c>
      <c r="B7" s="434" t="s">
        <v>202</v>
      </c>
      <c r="C7" s="63"/>
      <c r="D7" s="63"/>
      <c r="E7" s="63"/>
      <c r="F7" s="63"/>
      <c r="G7" s="63"/>
      <c r="H7" s="63"/>
      <c r="I7" s="63"/>
      <c r="J7" s="48"/>
      <c r="K7" s="63" t="s">
        <v>103</v>
      </c>
      <c r="L7" s="63" t="s">
        <v>103</v>
      </c>
      <c r="M7" s="63" t="s">
        <v>102</v>
      </c>
      <c r="N7" s="63" t="s">
        <v>103</v>
      </c>
      <c r="O7" s="63" t="s">
        <v>103</v>
      </c>
      <c r="P7" s="64" t="s">
        <v>846</v>
      </c>
      <c r="Q7" s="420" t="s">
        <v>105</v>
      </c>
      <c r="R7" s="420" t="s">
        <v>215</v>
      </c>
      <c r="S7" s="81" t="s">
        <v>107</v>
      </c>
      <c r="T7" s="81" t="s">
        <v>107</v>
      </c>
    </row>
    <row r="8" spans="1:20" ht="30.75">
      <c r="A8" s="439" t="s">
        <v>42</v>
      </c>
      <c r="B8" s="435" t="s">
        <v>42</v>
      </c>
      <c r="C8" s="318"/>
      <c r="D8" s="318"/>
      <c r="E8" s="318"/>
      <c r="F8" s="318"/>
      <c r="G8" s="318"/>
      <c r="H8" s="318"/>
      <c r="I8" s="318"/>
      <c r="J8" s="331"/>
      <c r="K8" s="318" t="s">
        <v>103</v>
      </c>
      <c r="L8" s="318" t="s">
        <v>103</v>
      </c>
      <c r="M8" s="318" t="s">
        <v>102</v>
      </c>
      <c r="N8" s="318" t="s">
        <v>103</v>
      </c>
      <c r="O8" s="318" t="s">
        <v>103</v>
      </c>
      <c r="P8" s="322" t="s">
        <v>847</v>
      </c>
      <c r="Q8" s="422" t="s">
        <v>105</v>
      </c>
      <c r="R8" s="422" t="s">
        <v>848</v>
      </c>
      <c r="S8" s="116" t="s">
        <v>107</v>
      </c>
      <c r="T8" s="116" t="s">
        <v>107</v>
      </c>
    </row>
    <row r="9" spans="1:20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20">
      <c r="A10" s="794" t="s">
        <v>114</v>
      </c>
      <c r="B10" s="795"/>
      <c r="C10" s="795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20">
      <c r="A11" s="164" t="s">
        <v>115</v>
      </c>
      <c r="B11" s="165" t="s">
        <v>4</v>
      </c>
      <c r="C11" s="166" t="s">
        <v>116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20" ht="61.5" customHeight="1">
      <c r="A12" s="117" t="s">
        <v>76</v>
      </c>
      <c r="B12" s="167" t="s">
        <v>849</v>
      </c>
      <c r="C12" s="72" t="s">
        <v>76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4" spans="1:20" ht="15" customHeight="1">
      <c r="A14" s="701" t="s">
        <v>119</v>
      </c>
      <c r="B14" s="702"/>
      <c r="C14" s="702" t="s">
        <v>4</v>
      </c>
      <c r="D14" s="702"/>
      <c r="E14" s="702"/>
      <c r="F14" s="702"/>
      <c r="G14" s="702" t="s">
        <v>120</v>
      </c>
      <c r="H14" s="702"/>
      <c r="I14" s="702"/>
      <c r="J14" s="702" t="s">
        <v>121</v>
      </c>
      <c r="K14" s="702"/>
      <c r="L14" s="702"/>
      <c r="M14" s="702"/>
      <c r="N14" s="702"/>
      <c r="O14" s="702" t="s">
        <v>122</v>
      </c>
      <c r="P14" s="702"/>
      <c r="Q14" s="702" t="s">
        <v>123</v>
      </c>
      <c r="R14" s="713"/>
    </row>
    <row r="15" spans="1:20" ht="30.75" customHeight="1">
      <c r="A15" s="703"/>
      <c r="B15" s="704"/>
      <c r="C15" s="704"/>
      <c r="D15" s="704"/>
      <c r="E15" s="704"/>
      <c r="F15" s="704"/>
      <c r="G15" s="266" t="s">
        <v>124</v>
      </c>
      <c r="H15" s="266" t="s">
        <v>125</v>
      </c>
      <c r="I15" s="266" t="s">
        <v>4</v>
      </c>
      <c r="J15" s="266" t="s">
        <v>85</v>
      </c>
      <c r="K15" s="704" t="s">
        <v>4</v>
      </c>
      <c r="L15" s="704"/>
      <c r="M15" s="704"/>
      <c r="N15" s="704"/>
      <c r="O15" s="266" t="s">
        <v>126</v>
      </c>
      <c r="P15" s="266" t="s">
        <v>4</v>
      </c>
      <c r="Q15" s="266" t="s">
        <v>127</v>
      </c>
      <c r="R15" s="280" t="s">
        <v>128</v>
      </c>
    </row>
    <row r="16" spans="1:20" ht="42.75" customHeight="1">
      <c r="A16" s="741" t="s">
        <v>850</v>
      </c>
      <c r="B16" s="727"/>
      <c r="C16" s="727" t="s">
        <v>851</v>
      </c>
      <c r="D16" s="727"/>
      <c r="E16" s="727"/>
      <c r="F16" s="727"/>
      <c r="G16" s="727" t="s">
        <v>852</v>
      </c>
      <c r="H16" s="715" t="str">
        <f>'Objetos de Dominio'!$B$21</f>
        <v>Persona</v>
      </c>
      <c r="I16" s="728" t="s">
        <v>853</v>
      </c>
      <c r="J16" s="727"/>
      <c r="K16" s="727"/>
      <c r="L16" s="727"/>
      <c r="M16" s="727"/>
      <c r="N16" s="727"/>
      <c r="O16" s="350">
        <v>1</v>
      </c>
      <c r="P16" s="352" t="s">
        <v>638</v>
      </c>
      <c r="Q16" s="352" t="s">
        <v>639</v>
      </c>
      <c r="R16" s="353" t="s">
        <v>232</v>
      </c>
    </row>
    <row r="17" spans="1:21" ht="63" customHeight="1">
      <c r="A17" s="741"/>
      <c r="B17" s="727"/>
      <c r="C17" s="727"/>
      <c r="D17" s="727"/>
      <c r="E17" s="727"/>
      <c r="F17" s="727"/>
      <c r="G17" s="727"/>
      <c r="H17" s="715"/>
      <c r="I17" s="728"/>
      <c r="J17" s="727"/>
      <c r="K17" s="727"/>
      <c r="L17" s="727"/>
      <c r="M17" s="727"/>
      <c r="N17" s="727"/>
      <c r="O17" s="350">
        <v>2</v>
      </c>
      <c r="P17" s="352" t="s">
        <v>854</v>
      </c>
      <c r="Q17" s="352" t="s">
        <v>855</v>
      </c>
      <c r="R17" s="353" t="s">
        <v>235</v>
      </c>
    </row>
    <row r="18" spans="1:21" ht="57" customHeight="1">
      <c r="A18" s="741"/>
      <c r="B18" s="727"/>
      <c r="C18" s="727"/>
      <c r="D18" s="727"/>
      <c r="E18" s="727"/>
      <c r="F18" s="727"/>
      <c r="G18" s="727"/>
      <c r="H18" s="715"/>
      <c r="I18" s="728"/>
      <c r="J18" s="727"/>
      <c r="K18" s="727"/>
      <c r="L18" s="727"/>
      <c r="M18" s="727"/>
      <c r="N18" s="727"/>
      <c r="O18" s="350">
        <v>3</v>
      </c>
      <c r="P18" s="352" t="s">
        <v>856</v>
      </c>
      <c r="Q18" s="352" t="s">
        <v>140</v>
      </c>
      <c r="R18" s="353" t="s">
        <v>235</v>
      </c>
    </row>
    <row r="19" spans="1:21" ht="76.5" customHeight="1">
      <c r="A19" s="693" t="s">
        <v>150</v>
      </c>
      <c r="B19" s="694"/>
      <c r="C19" s="727" t="s">
        <v>857</v>
      </c>
      <c r="D19" s="727"/>
      <c r="E19" s="727"/>
      <c r="F19" s="727"/>
      <c r="G19" s="350" t="s">
        <v>858</v>
      </c>
      <c r="H19" s="278" t="str">
        <f>'Objetos de Dominio'!$B$21</f>
        <v>Persona</v>
      </c>
      <c r="I19" s="351" t="s">
        <v>859</v>
      </c>
      <c r="J19" s="278" t="s">
        <v>860</v>
      </c>
      <c r="K19" s="726" t="s">
        <v>861</v>
      </c>
      <c r="L19" s="726"/>
      <c r="M19" s="726"/>
      <c r="N19" s="726"/>
      <c r="O19" s="352" t="s">
        <v>144</v>
      </c>
      <c r="P19" s="352" t="s">
        <v>144</v>
      </c>
      <c r="Q19" s="352" t="s">
        <v>144</v>
      </c>
      <c r="R19" s="353" t="s">
        <v>144</v>
      </c>
    </row>
    <row r="20" spans="1:21" ht="69.75" customHeight="1">
      <c r="A20" s="693" t="s">
        <v>541</v>
      </c>
      <c r="B20" s="694"/>
      <c r="C20" s="694" t="s">
        <v>862</v>
      </c>
      <c r="D20" s="694"/>
      <c r="E20" s="694"/>
      <c r="F20" s="694"/>
      <c r="G20" s="742" t="s">
        <v>863</v>
      </c>
      <c r="H20" s="694" t="s">
        <v>99</v>
      </c>
      <c r="I20" s="712" t="s">
        <v>864</v>
      </c>
      <c r="J20" s="694"/>
      <c r="K20" s="694"/>
      <c r="L20" s="694"/>
      <c r="M20" s="694"/>
      <c r="N20" s="694"/>
      <c r="O20" s="265">
        <v>12</v>
      </c>
      <c r="P20" s="279" t="s">
        <v>865</v>
      </c>
      <c r="Q20" s="279" t="s">
        <v>140</v>
      </c>
      <c r="R20" s="353" t="s">
        <v>138</v>
      </c>
    </row>
    <row r="21" spans="1:21" ht="46.5" customHeight="1">
      <c r="A21" s="693"/>
      <c r="B21" s="694"/>
      <c r="C21" s="694"/>
      <c r="D21" s="694"/>
      <c r="E21" s="694"/>
      <c r="F21" s="694"/>
      <c r="G21" s="694"/>
      <c r="H21" s="694"/>
      <c r="I21" s="712"/>
      <c r="J21" s="694"/>
      <c r="K21" s="694"/>
      <c r="L21" s="694"/>
      <c r="M21" s="694"/>
      <c r="N21" s="694"/>
      <c r="O21" s="265">
        <v>13</v>
      </c>
      <c r="P21" s="279" t="s">
        <v>866</v>
      </c>
      <c r="Q21" s="279" t="s">
        <v>867</v>
      </c>
      <c r="R21" s="353" t="s">
        <v>138</v>
      </c>
    </row>
    <row r="22" spans="1:21" ht="47.25" customHeight="1">
      <c r="A22" s="693"/>
      <c r="B22" s="694"/>
      <c r="C22" s="694"/>
      <c r="D22" s="694"/>
      <c r="E22" s="694"/>
      <c r="F22" s="694"/>
      <c r="G22" s="694"/>
      <c r="H22" s="694"/>
      <c r="I22" s="712"/>
      <c r="J22" s="694"/>
      <c r="K22" s="694"/>
      <c r="L22" s="694"/>
      <c r="M22" s="694"/>
      <c r="N22" s="694"/>
      <c r="O22" s="265">
        <v>14</v>
      </c>
      <c r="P22" s="279" t="s">
        <v>868</v>
      </c>
      <c r="Q22" s="279" t="s">
        <v>869</v>
      </c>
      <c r="R22" s="353" t="s">
        <v>138</v>
      </c>
    </row>
    <row r="23" spans="1:21" ht="58.5" customHeight="1">
      <c r="A23" s="707" t="s">
        <v>198</v>
      </c>
      <c r="B23" s="708"/>
      <c r="C23" s="709" t="s">
        <v>870</v>
      </c>
      <c r="D23" s="709"/>
      <c r="E23" s="709"/>
      <c r="F23" s="709"/>
      <c r="G23" s="531"/>
      <c r="H23" s="362"/>
      <c r="I23" s="408"/>
      <c r="J23" s="362" t="s">
        <v>20</v>
      </c>
      <c r="K23" s="710" t="s">
        <v>871</v>
      </c>
      <c r="L23" s="710"/>
      <c r="M23" s="710"/>
      <c r="N23" s="710"/>
      <c r="O23" s="306" t="s">
        <v>144</v>
      </c>
      <c r="P23" s="306" t="s">
        <v>144</v>
      </c>
      <c r="Q23" s="306" t="s">
        <v>144</v>
      </c>
      <c r="R23" s="284" t="s">
        <v>144</v>
      </c>
      <c r="S23" s="12"/>
      <c r="T23" s="12"/>
      <c r="U23" s="12"/>
    </row>
  </sheetData>
  <mergeCells count="30"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A16:B18"/>
    <mergeCell ref="C16:F18"/>
    <mergeCell ref="G16:G18"/>
    <mergeCell ref="H16:H18"/>
    <mergeCell ref="I16:I18"/>
    <mergeCell ref="J16:J18"/>
    <mergeCell ref="K16:N18"/>
    <mergeCell ref="A23:B23"/>
    <mergeCell ref="C23:F23"/>
    <mergeCell ref="K23:N23"/>
    <mergeCell ref="A19:B19"/>
    <mergeCell ref="C19:F19"/>
    <mergeCell ref="K19:N19"/>
    <mergeCell ref="A20:B22"/>
    <mergeCell ref="C20:F22"/>
    <mergeCell ref="G20:G22"/>
    <mergeCell ref="H20:H22"/>
    <mergeCell ref="I20:I22"/>
    <mergeCell ref="J20:J22"/>
    <mergeCell ref="K20:N22"/>
  </mergeCells>
  <hyperlinks>
    <hyperlink ref="A1" location="'Objetos de Dominio'!A1" display="&lt;- Volver al inicio" xr:uid="{AC9BDD98-EE1C-41B1-A58D-26BC8DDE8303}"/>
    <hyperlink ref="A4" location="'Grupo Participante - M'!B1" display="Datos simulados" xr:uid="{B31ACE7C-C0C9-4341-A46E-38179D9667CE}"/>
    <hyperlink ref="C12" location="'Grupo Participante - E'!A6" display="Identificador" xr:uid="{939104CB-12A2-4E0C-9753-DC27F77C982B}"/>
    <hyperlink ref="B7" location="'grupo - M'!A1" display="Grupo" xr:uid="{94BE840D-EC27-4709-81AA-878CB73C4128}"/>
    <hyperlink ref="B8" location="'Participante - M'!A1" display="Participante" xr:uid="{D4E4D408-A4C5-4D2B-966F-D7BEA9414F10}"/>
    <hyperlink ref="H16" location="'Escritor - E'!A1" display="='Objetos de Dominio'!$B$2" xr:uid="{60A9EFF2-D41C-4DEE-9F95-B181CE574C5B}"/>
    <hyperlink ref="H16:H18" location="'Objetos de Dominio'!B21" display="='Objetos de Dominio'!$B$14" xr:uid="{570F5994-5862-4EA5-B150-85642783B406}"/>
    <hyperlink ref="J19" location="'Objetos de Dominio'!B21" display="GrupoPartipante[]_x000a__x000a_" xr:uid="{91319F27-D3B1-46FE-9673-921F3F17E62F}"/>
    <hyperlink ref="H19" location="'Objetos de Dominio'!B21" display="='Objetos de Dominio'!$B$" xr:uid="{AD3A0FD4-D289-44A6-AC8E-D0B5C1F2C447}"/>
    <hyperlink ref="Q5" location="'Grupo Participante - E'!A16" display="=A16" xr:uid="{F5E53392-6FBF-4D8D-BE84-DEB7901A0A01}"/>
    <hyperlink ref="S5" location="'Grupo Participante - E'!A26" display="=A27" xr:uid="{40B004F3-8085-4952-84DD-232D2D0201D9}"/>
    <hyperlink ref="R5" location="'Grupo - E'!A25" display="=A26" xr:uid="{88F6C4BE-38B3-49E1-8396-1DEA7A7ABD2E}"/>
    <hyperlink ref="J23" location="'estados - E'!A1" display="Estado" xr:uid="{ED76C458-9308-4C0B-AFFD-9F4D9FEB8DAC}"/>
    <hyperlink ref="T5" location="'Participante Grupo - E'!A23" display="=A23" xr:uid="{E91F0FE5-DA27-4582-B582-97FB3049C836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4F25-40C2-4F5D-AF94-BF045E3F6E55}">
  <sheetPr>
    <tabColor rgb="FFD9E1F2"/>
  </sheetPr>
  <dimension ref="A1:L9"/>
  <sheetViews>
    <sheetView workbookViewId="0">
      <selection activeCell="H13" sqref="H13"/>
    </sheetView>
  </sheetViews>
  <sheetFormatPr defaultRowHeight="15"/>
  <cols>
    <col min="1" max="1" width="20.7109375" style="37" customWidth="1"/>
    <col min="2" max="2" width="25.7109375" customWidth="1"/>
    <col min="3" max="3" width="15.7109375" customWidth="1"/>
    <col min="4" max="4" width="20.7109375" customWidth="1"/>
  </cols>
  <sheetData>
    <row r="1" spans="1:12">
      <c r="A1" s="174" t="s">
        <v>74</v>
      </c>
      <c r="B1" s="725" t="s">
        <v>75</v>
      </c>
      <c r="C1" s="725"/>
    </row>
    <row r="2" spans="1:12" ht="14.25" customHeight="1">
      <c r="A2" s="168" t="s">
        <v>76</v>
      </c>
      <c r="B2" s="97" t="s">
        <v>46</v>
      </c>
      <c r="C2" s="97" t="s">
        <v>20</v>
      </c>
      <c r="D2" s="150" t="s">
        <v>167</v>
      </c>
      <c r="E2" s="43"/>
      <c r="F2" s="43"/>
      <c r="G2" s="43"/>
      <c r="H2" s="43"/>
      <c r="I2" s="43"/>
      <c r="J2" s="43"/>
      <c r="K2" s="43"/>
      <c r="L2" s="43"/>
    </row>
    <row r="3" spans="1:12" ht="14.25" customHeight="1">
      <c r="A3" s="154">
        <v>1</v>
      </c>
      <c r="B3" s="169" t="str">
        <f>'Persona - M'!$F$5</f>
        <v>Valentina.Llanos3233</v>
      </c>
      <c r="C3" s="170" t="str">
        <f>'Estados - M'!$B$50</f>
        <v>Activo</v>
      </c>
      <c r="D3" s="194" t="str">
        <f>B3</f>
        <v>Valentina.Llanos3233</v>
      </c>
      <c r="E3" s="43"/>
      <c r="F3" s="43"/>
      <c r="G3" s="43"/>
      <c r="H3" s="43"/>
      <c r="I3" s="43"/>
      <c r="J3" s="43"/>
      <c r="K3" s="43"/>
      <c r="L3" s="43"/>
    </row>
    <row r="4" spans="1:12" ht="14.25" customHeight="1">
      <c r="A4" s="154">
        <v>2</v>
      </c>
      <c r="B4" s="171" t="str">
        <f>'Persona - M'!$F$7</f>
        <v>Manuel.Torres6712</v>
      </c>
      <c r="C4" s="170" t="str">
        <f>'Estados - M'!$B$50</f>
        <v>Activo</v>
      </c>
      <c r="D4" s="194" t="str">
        <f>B4</f>
        <v>Manuel.Torres6712</v>
      </c>
      <c r="E4" s="43"/>
      <c r="F4" s="43"/>
      <c r="G4" s="43"/>
      <c r="H4" s="43"/>
      <c r="I4" s="43"/>
      <c r="J4" s="43"/>
      <c r="K4" s="43"/>
      <c r="L4" s="43"/>
    </row>
    <row r="5" spans="1:12" ht="14.25" customHeight="1">
      <c r="A5" s="154">
        <v>3</v>
      </c>
      <c r="B5" s="171" t="str">
        <f>'Persona - M'!$F$12</f>
        <v>Wilder.Sánchez6789</v>
      </c>
      <c r="C5" s="170" t="str">
        <f>'Estados - M'!$B$50</f>
        <v>Activo</v>
      </c>
      <c r="D5" s="194" t="str">
        <f>B5</f>
        <v>Wilder.Sánchez6789</v>
      </c>
      <c r="E5" s="43"/>
      <c r="F5" s="43"/>
      <c r="G5" s="43"/>
      <c r="H5" s="43"/>
      <c r="I5" s="43"/>
      <c r="J5" s="43"/>
      <c r="K5" s="43"/>
      <c r="L5" s="43"/>
    </row>
    <row r="6" spans="1:12" ht="14.25" customHeight="1">
      <c r="A6" s="154">
        <v>4</v>
      </c>
      <c r="B6" s="171" t="str">
        <f>'Persona - M'!$F$10</f>
        <v>Juan.Ordoñez3546</v>
      </c>
      <c r="C6" s="170" t="str">
        <f>'Estados - M'!$B$50</f>
        <v>Activo</v>
      </c>
      <c r="D6" s="194" t="str">
        <f>B6</f>
        <v>Juan.Ordoñez3546</v>
      </c>
      <c r="E6" s="43"/>
      <c r="F6" s="43"/>
      <c r="G6" s="43"/>
      <c r="H6" s="43"/>
      <c r="I6" s="43"/>
      <c r="J6" s="43"/>
      <c r="K6" s="43"/>
      <c r="L6" s="43"/>
    </row>
    <row r="7" spans="1:12" ht="14.25" customHeight="1">
      <c r="A7" s="154">
        <v>5</v>
      </c>
      <c r="B7" s="169" t="str">
        <f>'Persona - M'!$F$13</f>
        <v>Juan.Martinez1111</v>
      </c>
      <c r="C7" s="170" t="str">
        <f>'Estados - M'!$B$51</f>
        <v>Inactivo</v>
      </c>
      <c r="D7" s="194" t="str">
        <f>B7</f>
        <v>Juan.Martinez1111</v>
      </c>
      <c r="E7" s="43"/>
      <c r="F7" s="43"/>
      <c r="G7" s="43"/>
      <c r="H7" s="43"/>
      <c r="I7" s="43"/>
      <c r="J7" s="43"/>
      <c r="K7" s="43"/>
      <c r="L7" s="43"/>
    </row>
    <row r="8" spans="1:12">
      <c r="A8" s="154">
        <v>6</v>
      </c>
      <c r="B8" s="169" t="str">
        <f>'Persona - M'!$F$14</f>
        <v>Elkin.Narvaéz2222</v>
      </c>
      <c r="C8" s="170" t="str">
        <f>'Estados - M'!$B$51</f>
        <v>Inactivo</v>
      </c>
      <c r="D8" s="194" t="str">
        <f>B8</f>
        <v>Elkin.Narvaéz2222</v>
      </c>
    </row>
    <row r="9" spans="1:12">
      <c r="A9" s="155">
        <v>7</v>
      </c>
      <c r="B9" s="172" t="str">
        <f>'Persona - M'!$F$3</f>
        <v>Jose.Ramirez0946</v>
      </c>
      <c r="C9" s="173" t="str">
        <f>'Estados - M'!$B$50</f>
        <v>Activo</v>
      </c>
      <c r="D9" s="195" t="str">
        <f>B9</f>
        <v>Jose.Ramirez0946</v>
      </c>
    </row>
  </sheetData>
  <mergeCells count="1">
    <mergeCell ref="B1:C1"/>
  </mergeCells>
  <hyperlinks>
    <hyperlink ref="B1:C1" location="'Participante - E'!A4" display="Modelo Enriquecido" xr:uid="{BA56209E-126B-4221-B9C6-566DA59F4E52}"/>
    <hyperlink ref="B1" location="Estructura - E!A4" display="Modelo Enriquecido" xr:uid="{F82C64EE-11AA-4E44-BD9F-A522D0AFD5D6}"/>
    <hyperlink ref="C8" location="'Estados - M'!A59" display="='Estados - M'!$B$51" xr:uid="{17B076BB-263D-4FC5-B964-DA44CB58B71E}"/>
    <hyperlink ref="C9" location="'Estados - M'!A58" display="='Estados - M'!$B$50" xr:uid="{CCA35542-FDB2-4D87-A816-89BDE46DB37C}"/>
    <hyperlink ref="C6" location="'Estados - M'!A58" display="='Estados - M'!$B$50" xr:uid="{8C1C5417-908F-45D7-A521-D1FE9F852A8A}"/>
    <hyperlink ref="C5" location="'Estados - M'!A58" display="='Estados - M'!$B$50" xr:uid="{6B587388-5428-4CD5-9F29-540AC628989E}"/>
    <hyperlink ref="C4" location="'Estados - M'!A58" display="='Estados - M'!$B$50" xr:uid="{81B10634-0FE8-4E99-BB79-EA4CBCB046E0}"/>
    <hyperlink ref="C7" location="'Estados - M'!A59" display="='Estados - M'!$B$51" xr:uid="{9D58A971-3809-496B-B3B3-1665884A17E2}"/>
    <hyperlink ref="B9" location="'Información Personal - M'!A3" display="='Información Personal - M'!$G$7" xr:uid="{5EE28D29-DE97-476E-9B13-73D9F8FD5071}"/>
    <hyperlink ref="B8" location="'persona - m'!A14" display="='Persona - M'!$F$14" xr:uid="{F9EA1BAE-458B-4B44-80CB-4865D682A092}"/>
    <hyperlink ref="B7" location="'persona - m'!A13" display="='Persona - M'!$F$13" xr:uid="{E099DAFD-E7FF-4B3E-AF68-2BDB6281AFBC}"/>
    <hyperlink ref="B6" location="'persona - m'!A10" display="='Persona - M'!$F$10" xr:uid="{54389BE6-15C1-4AE6-8DFA-4A27B05174C0}"/>
    <hyperlink ref="B5" location="'persona - m'!A12" display="='Persona - M'!$F$12" xr:uid="{BE875A1E-7B06-4033-A7B9-47A46CB7EF5B}"/>
    <hyperlink ref="B5:B9" location="'Información Personal - M'!A7" display="='Información Personal - M'!g$7$" xr:uid="{C5F7C204-2788-4845-B837-2F6A013EC026}"/>
    <hyperlink ref="B4" location="'persona - m'!A7" display="='Persona - M'!$F$7" xr:uid="{86F9D8AF-B5E4-4336-B582-CE9C9413B6C8}"/>
    <hyperlink ref="A1" location="'Objetos de Dominio'!A1" display="&lt;- Volver al inicio" xr:uid="{8AF71B61-2BC6-4A2F-AC5D-5C1712668802}"/>
    <hyperlink ref="B3" location="'Persona - m'!A5" display="='Persona - M'!$F$5" xr:uid="{195C187F-9EFB-4087-B019-E8AF42595F05}"/>
    <hyperlink ref="C3" location="'Estados - M'!A58" display="='Estados - M'!$B$50" xr:uid="{000F1304-DA97-47E6-89CA-B38C08BB2B28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49B8-7D99-4B1D-ADC0-FE3DE1EF0893}">
  <sheetPr>
    <tabColor rgb="FFD9E1F2"/>
  </sheetPr>
  <dimension ref="A1:AC28"/>
  <sheetViews>
    <sheetView topLeftCell="A12" workbookViewId="0">
      <selection activeCell="A19" sqref="A19:B21"/>
    </sheetView>
  </sheetViews>
  <sheetFormatPr defaultRowHeight="15"/>
  <cols>
    <col min="1" max="1" width="20.85546875" style="9" customWidth="1"/>
    <col min="2" max="2" width="20.7109375" style="9" customWidth="1"/>
    <col min="3" max="3" width="20" style="9" bestFit="1" customWidth="1"/>
    <col min="4" max="4" width="14.5703125" style="9" bestFit="1" customWidth="1"/>
    <col min="5" max="5" width="9.140625" style="9"/>
    <col min="6" max="6" width="11" style="9" bestFit="1" customWidth="1"/>
    <col min="7" max="7" width="32.28515625" style="9" customWidth="1"/>
    <col min="8" max="8" width="43.7109375" style="9" customWidth="1"/>
    <col min="9" max="9" width="27.7109375" style="9" customWidth="1"/>
    <col min="10" max="10" width="44.7109375" style="9" customWidth="1"/>
    <col min="11" max="15" width="9.140625" style="9"/>
    <col min="16" max="16" width="48.85546875" style="9" customWidth="1"/>
    <col min="17" max="17" width="51.140625" style="9" customWidth="1"/>
    <col min="18" max="22" width="35.140625" style="9" customWidth="1"/>
    <col min="23" max="16384" width="9.140625" style="9"/>
  </cols>
  <sheetData>
    <row r="1" spans="1:21">
      <c r="A1" s="22" t="s">
        <v>74</v>
      </c>
    </row>
    <row r="2" spans="1:21">
      <c r="A2" s="428" t="s">
        <v>81</v>
      </c>
      <c r="B2" s="905" t="str">
        <f>'Objetos de Dominio'!$B$15</f>
        <v>Mensaje</v>
      </c>
      <c r="C2" s="906"/>
      <c r="D2" s="906"/>
      <c r="E2" s="906"/>
      <c r="F2" s="906"/>
      <c r="G2" s="906"/>
      <c r="H2" s="906"/>
      <c r="I2" s="906"/>
      <c r="J2" s="906"/>
      <c r="K2" s="906"/>
      <c r="L2" s="906"/>
      <c r="M2" s="906"/>
      <c r="N2" s="906"/>
      <c r="O2" s="906"/>
      <c r="P2" s="906"/>
    </row>
    <row r="3" spans="1:21" ht="15" customHeight="1">
      <c r="A3" s="428" t="s">
        <v>82</v>
      </c>
      <c r="B3" s="907" t="str">
        <f>'Objetos de Dominio'!$E$15</f>
        <v>Objeto de comunicación que es enviado por un remitente y leída por un destinatario.</v>
      </c>
      <c r="C3" s="908"/>
      <c r="D3" s="908"/>
      <c r="E3" s="908"/>
      <c r="F3" s="908"/>
      <c r="G3" s="908"/>
      <c r="H3" s="908"/>
      <c r="I3" s="908"/>
      <c r="J3" s="908"/>
      <c r="K3" s="908"/>
      <c r="L3" s="908"/>
      <c r="M3" s="908"/>
      <c r="N3" s="908"/>
      <c r="O3" s="908"/>
      <c r="P3" s="908"/>
    </row>
    <row r="4" spans="1:21">
      <c r="A4" s="8" t="s">
        <v>83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1">
      <c r="A5" s="541" t="s">
        <v>84</v>
      </c>
      <c r="B5" s="542" t="s">
        <v>85</v>
      </c>
      <c r="C5" s="542" t="s">
        <v>86</v>
      </c>
      <c r="D5" s="542" t="s">
        <v>87</v>
      </c>
      <c r="E5" s="542" t="s">
        <v>88</v>
      </c>
      <c r="F5" s="542" t="s">
        <v>89</v>
      </c>
      <c r="G5" s="542" t="s">
        <v>90</v>
      </c>
      <c r="H5" s="542" t="s">
        <v>91</v>
      </c>
      <c r="I5" s="542" t="s">
        <v>92</v>
      </c>
      <c r="J5" s="542" t="s">
        <v>93</v>
      </c>
      <c r="K5" s="542" t="s">
        <v>94</v>
      </c>
      <c r="L5" s="542" t="s">
        <v>95</v>
      </c>
      <c r="M5" s="542" t="s">
        <v>96</v>
      </c>
      <c r="N5" s="542" t="s">
        <v>97</v>
      </c>
      <c r="O5" s="542" t="s">
        <v>98</v>
      </c>
      <c r="P5" s="543" t="s">
        <v>4</v>
      </c>
      <c r="Q5" s="544" t="str">
        <f>A16</f>
        <v xml:space="preserve">Registrar </v>
      </c>
      <c r="R5" s="544" t="str">
        <f>A19</f>
        <v xml:space="preserve">Cambiar estado </v>
      </c>
      <c r="S5" s="544" t="str">
        <f>A22</f>
        <v xml:space="preserve">Consultar </v>
      </c>
      <c r="T5" s="544" t="str">
        <f>A23</f>
        <v xml:space="preserve">Eliminar </v>
      </c>
      <c r="U5" s="544" t="str">
        <f>A26</f>
        <v>ObtenerEstadoReal</v>
      </c>
    </row>
    <row r="6" spans="1:21" ht="27">
      <c r="A6" s="545" t="s">
        <v>76</v>
      </c>
      <c r="B6" s="347" t="s">
        <v>211</v>
      </c>
      <c r="C6" s="546">
        <v>36</v>
      </c>
      <c r="D6" s="347">
        <v>36</v>
      </c>
      <c r="E6" s="347"/>
      <c r="F6" s="347"/>
      <c r="G6" s="347"/>
      <c r="H6" s="347" t="s">
        <v>100</v>
      </c>
      <c r="I6" s="347"/>
      <c r="J6" s="347"/>
      <c r="K6" s="347" t="s">
        <v>102</v>
      </c>
      <c r="L6" s="347" t="s">
        <v>103</v>
      </c>
      <c r="M6" s="347" t="s">
        <v>102</v>
      </c>
      <c r="N6" s="347" t="s">
        <v>103</v>
      </c>
      <c r="O6" s="347" t="s">
        <v>102</v>
      </c>
      <c r="P6" s="547" t="s">
        <v>872</v>
      </c>
      <c r="Q6" s="381" t="s">
        <v>105</v>
      </c>
      <c r="R6" s="381" t="s">
        <v>105</v>
      </c>
      <c r="S6" s="381" t="s">
        <v>873</v>
      </c>
      <c r="T6" s="381" t="s">
        <v>105</v>
      </c>
      <c r="U6" s="381" t="s">
        <v>107</v>
      </c>
    </row>
    <row r="7" spans="1:21" ht="45.75">
      <c r="A7" s="548" t="s">
        <v>46</v>
      </c>
      <c r="B7" s="328" t="s">
        <v>46</v>
      </c>
      <c r="C7" s="340"/>
      <c r="D7" s="63"/>
      <c r="E7" s="63"/>
      <c r="F7" s="63"/>
      <c r="G7" s="63"/>
      <c r="H7" s="63"/>
      <c r="I7" s="63"/>
      <c r="J7" s="341" t="s">
        <v>435</v>
      </c>
      <c r="K7" s="63" t="s">
        <v>103</v>
      </c>
      <c r="L7" s="63" t="s">
        <v>103</v>
      </c>
      <c r="M7" s="63" t="s">
        <v>102</v>
      </c>
      <c r="N7" s="63" t="s">
        <v>103</v>
      </c>
      <c r="O7" s="63" t="s">
        <v>103</v>
      </c>
      <c r="P7" s="64" t="s">
        <v>874</v>
      </c>
      <c r="Q7" s="381" t="s">
        <v>105</v>
      </c>
      <c r="R7" s="381" t="s">
        <v>107</v>
      </c>
      <c r="S7" s="279" t="s">
        <v>875</v>
      </c>
      <c r="T7" s="381" t="s">
        <v>107</v>
      </c>
      <c r="U7" s="381" t="s">
        <v>107</v>
      </c>
    </row>
    <row r="8" spans="1:21" ht="27">
      <c r="A8" s="548" t="s">
        <v>20</v>
      </c>
      <c r="B8" s="328" t="s">
        <v>20</v>
      </c>
      <c r="C8" s="339"/>
      <c r="D8" s="63"/>
      <c r="E8" s="63"/>
      <c r="F8" s="63"/>
      <c r="G8" s="63"/>
      <c r="H8" s="63"/>
      <c r="I8" s="63"/>
      <c r="J8" s="549" t="s">
        <v>282</v>
      </c>
      <c r="K8" s="63" t="s">
        <v>103</v>
      </c>
      <c r="L8" s="63" t="s">
        <v>103</v>
      </c>
      <c r="M8" s="63" t="s">
        <v>102</v>
      </c>
      <c r="N8" s="63" t="s">
        <v>103</v>
      </c>
      <c r="O8" s="63" t="s">
        <v>103</v>
      </c>
      <c r="P8" s="64" t="s">
        <v>876</v>
      </c>
      <c r="Q8" s="381" t="s">
        <v>105</v>
      </c>
      <c r="R8" s="381" t="s">
        <v>877</v>
      </c>
      <c r="S8" s="381" t="s">
        <v>878</v>
      </c>
      <c r="T8" s="381" t="s">
        <v>107</v>
      </c>
      <c r="U8" s="381" t="s">
        <v>107</v>
      </c>
    </row>
    <row r="9" spans="1:2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21">
      <c r="A10" s="794" t="s">
        <v>114</v>
      </c>
      <c r="B10" s="795"/>
      <c r="C10" s="795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21">
      <c r="A11" s="164" t="s">
        <v>115</v>
      </c>
      <c r="B11" s="165" t="s">
        <v>4</v>
      </c>
      <c r="C11" s="166" t="s">
        <v>116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21" ht="59.25" customHeight="1">
      <c r="A12" s="117" t="s">
        <v>117</v>
      </c>
      <c r="B12" s="167" t="s">
        <v>879</v>
      </c>
      <c r="C12" s="72" t="s">
        <v>880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4" spans="1:21" ht="15" customHeight="1">
      <c r="A14" s="701" t="s">
        <v>119</v>
      </c>
      <c r="B14" s="702"/>
      <c r="C14" s="702" t="s">
        <v>4</v>
      </c>
      <c r="D14" s="702"/>
      <c r="E14" s="702"/>
      <c r="F14" s="702"/>
      <c r="G14" s="702" t="s">
        <v>120</v>
      </c>
      <c r="H14" s="702"/>
      <c r="I14" s="702"/>
      <c r="J14" s="702" t="s">
        <v>121</v>
      </c>
      <c r="K14" s="702"/>
      <c r="L14" s="702"/>
      <c r="M14" s="702"/>
      <c r="N14" s="702"/>
      <c r="O14" s="702" t="s">
        <v>122</v>
      </c>
      <c r="P14" s="702"/>
      <c r="Q14" s="702" t="s">
        <v>123</v>
      </c>
      <c r="R14" s="713"/>
    </row>
    <row r="15" spans="1:21" ht="15" customHeight="1">
      <c r="A15" s="703"/>
      <c r="B15" s="704"/>
      <c r="C15" s="704"/>
      <c r="D15" s="704"/>
      <c r="E15" s="704"/>
      <c r="F15" s="704"/>
      <c r="G15" s="266" t="s">
        <v>124</v>
      </c>
      <c r="H15" s="266" t="s">
        <v>125</v>
      </c>
      <c r="I15" s="266" t="s">
        <v>4</v>
      </c>
      <c r="J15" s="266" t="s">
        <v>85</v>
      </c>
      <c r="K15" s="704" t="s">
        <v>4</v>
      </c>
      <c r="L15" s="704"/>
      <c r="M15" s="704"/>
      <c r="N15" s="704"/>
      <c r="O15" s="266" t="s">
        <v>126</v>
      </c>
      <c r="P15" s="266" t="s">
        <v>4</v>
      </c>
      <c r="Q15" s="266" t="s">
        <v>127</v>
      </c>
      <c r="R15" s="280" t="s">
        <v>128</v>
      </c>
    </row>
    <row r="16" spans="1:21" ht="45.75">
      <c r="A16" s="741" t="s">
        <v>881</v>
      </c>
      <c r="B16" s="727"/>
      <c r="C16" s="727" t="s">
        <v>882</v>
      </c>
      <c r="D16" s="727"/>
      <c r="E16" s="727"/>
      <c r="F16" s="727"/>
      <c r="G16" s="727" t="s">
        <v>883</v>
      </c>
      <c r="H16" s="715" t="str">
        <f>'Objetos de Dominio'!$B$15</f>
        <v>Mensaje</v>
      </c>
      <c r="I16" s="728" t="s">
        <v>884</v>
      </c>
      <c r="J16" s="727"/>
      <c r="K16" s="727"/>
      <c r="L16" s="727"/>
      <c r="M16" s="727"/>
      <c r="N16" s="727"/>
      <c r="O16" s="350">
        <v>1</v>
      </c>
      <c r="P16" s="352" t="s">
        <v>885</v>
      </c>
      <c r="Q16" s="352" t="s">
        <v>886</v>
      </c>
      <c r="R16" s="353" t="s">
        <v>232</v>
      </c>
    </row>
    <row r="17" spans="1:29" ht="30.75">
      <c r="A17" s="741"/>
      <c r="B17" s="727"/>
      <c r="C17" s="727"/>
      <c r="D17" s="727"/>
      <c r="E17" s="727"/>
      <c r="F17" s="727"/>
      <c r="G17" s="727"/>
      <c r="H17" s="715"/>
      <c r="I17" s="728"/>
      <c r="J17" s="727"/>
      <c r="K17" s="727"/>
      <c r="L17" s="727"/>
      <c r="M17" s="727"/>
      <c r="N17" s="727"/>
      <c r="O17" s="350">
        <v>2</v>
      </c>
      <c r="P17" s="352" t="s">
        <v>887</v>
      </c>
      <c r="Q17" s="352" t="s">
        <v>888</v>
      </c>
      <c r="R17" s="353" t="s">
        <v>235</v>
      </c>
    </row>
    <row r="18" spans="1:29" ht="45.75" customHeight="1">
      <c r="A18" s="741"/>
      <c r="B18" s="727"/>
      <c r="C18" s="727"/>
      <c r="D18" s="727"/>
      <c r="E18" s="727"/>
      <c r="F18" s="727"/>
      <c r="G18" s="727"/>
      <c r="H18" s="715"/>
      <c r="I18" s="728"/>
      <c r="J18" s="727"/>
      <c r="K18" s="727"/>
      <c r="L18" s="727"/>
      <c r="M18" s="727"/>
      <c r="N18" s="727"/>
      <c r="O18" s="350">
        <v>3</v>
      </c>
      <c r="P18" s="352" t="s">
        <v>889</v>
      </c>
      <c r="Q18" s="352" t="s">
        <v>140</v>
      </c>
      <c r="R18" s="353" t="s">
        <v>235</v>
      </c>
    </row>
    <row r="19" spans="1:29" ht="44.25" customHeight="1">
      <c r="A19" s="693" t="s">
        <v>141</v>
      </c>
      <c r="B19" s="694"/>
      <c r="C19" s="727" t="s">
        <v>890</v>
      </c>
      <c r="D19" s="727"/>
      <c r="E19" s="727"/>
      <c r="F19" s="727"/>
      <c r="G19" s="727" t="s">
        <v>883</v>
      </c>
      <c r="H19" s="715" t="str">
        <f>'Objetos de Dominio'!$B$15</f>
        <v>Mensaje</v>
      </c>
      <c r="I19" s="728" t="s">
        <v>891</v>
      </c>
      <c r="J19" s="726" t="s">
        <v>144</v>
      </c>
      <c r="K19" s="726" t="s">
        <v>144</v>
      </c>
      <c r="L19" s="726"/>
      <c r="M19" s="726"/>
      <c r="N19" s="726"/>
      <c r="O19" s="350">
        <v>9</v>
      </c>
      <c r="P19" s="352" t="s">
        <v>892</v>
      </c>
      <c r="Q19" s="352" t="s">
        <v>140</v>
      </c>
      <c r="R19" s="353" t="s">
        <v>138</v>
      </c>
    </row>
    <row r="20" spans="1:29" ht="30.75">
      <c r="A20" s="693"/>
      <c r="B20" s="694"/>
      <c r="C20" s="727"/>
      <c r="D20" s="727"/>
      <c r="E20" s="727"/>
      <c r="F20" s="727"/>
      <c r="G20" s="727"/>
      <c r="H20" s="715"/>
      <c r="I20" s="728"/>
      <c r="J20" s="726"/>
      <c r="K20" s="726"/>
      <c r="L20" s="726"/>
      <c r="M20" s="726"/>
      <c r="N20" s="726"/>
      <c r="O20" s="350">
        <v>10</v>
      </c>
      <c r="P20" s="352" t="s">
        <v>893</v>
      </c>
      <c r="Q20" s="352" t="s">
        <v>894</v>
      </c>
      <c r="R20" s="353" t="s">
        <v>138</v>
      </c>
    </row>
    <row r="21" spans="1:29" ht="29.25" customHeight="1">
      <c r="A21" s="693"/>
      <c r="B21" s="694"/>
      <c r="C21" s="727"/>
      <c r="D21" s="727"/>
      <c r="E21" s="727"/>
      <c r="F21" s="727"/>
      <c r="G21" s="727"/>
      <c r="H21" s="715"/>
      <c r="I21" s="728"/>
      <c r="J21" s="726"/>
      <c r="K21" s="726"/>
      <c r="L21" s="726"/>
      <c r="M21" s="726"/>
      <c r="N21" s="726"/>
      <c r="O21" s="350">
        <v>11</v>
      </c>
      <c r="P21" s="352" t="s">
        <v>895</v>
      </c>
      <c r="Q21" s="352" t="s">
        <v>896</v>
      </c>
      <c r="R21" s="353" t="s">
        <v>138</v>
      </c>
    </row>
    <row r="22" spans="1:29" ht="45.75">
      <c r="A22" s="693" t="s">
        <v>503</v>
      </c>
      <c r="B22" s="694"/>
      <c r="C22" s="727" t="s">
        <v>897</v>
      </c>
      <c r="D22" s="727"/>
      <c r="E22" s="727"/>
      <c r="F22" s="727"/>
      <c r="G22" s="350" t="s">
        <v>883</v>
      </c>
      <c r="H22" s="278" t="str">
        <f>'Objetos de Dominio'!$B$15</f>
        <v>Mensaje</v>
      </c>
      <c r="I22" s="351" t="s">
        <v>898</v>
      </c>
      <c r="J22" s="278" t="s">
        <v>899</v>
      </c>
      <c r="K22" s="726" t="s">
        <v>155</v>
      </c>
      <c r="L22" s="726"/>
      <c r="M22" s="726"/>
      <c r="N22" s="726"/>
      <c r="O22" s="352" t="s">
        <v>144</v>
      </c>
      <c r="P22" s="352" t="s">
        <v>144</v>
      </c>
      <c r="Q22" s="352" t="s">
        <v>144</v>
      </c>
      <c r="R22" s="353" t="s">
        <v>144</v>
      </c>
    </row>
    <row r="23" spans="1:29" ht="44.25" customHeight="1">
      <c r="A23" s="693" t="s">
        <v>156</v>
      </c>
      <c r="B23" s="694"/>
      <c r="C23" s="694" t="s">
        <v>900</v>
      </c>
      <c r="D23" s="694"/>
      <c r="E23" s="694"/>
      <c r="F23" s="694"/>
      <c r="G23" s="694" t="s">
        <v>901</v>
      </c>
      <c r="H23" s="696" t="s">
        <v>99</v>
      </c>
      <c r="I23" s="712" t="s">
        <v>902</v>
      </c>
      <c r="J23" s="694"/>
      <c r="K23" s="694"/>
      <c r="L23" s="694"/>
      <c r="M23" s="694"/>
      <c r="N23" s="694"/>
      <c r="O23" s="265">
        <v>12</v>
      </c>
      <c r="P23" s="279" t="s">
        <v>903</v>
      </c>
      <c r="Q23" s="279" t="s">
        <v>140</v>
      </c>
      <c r="R23" s="353" t="s">
        <v>138</v>
      </c>
    </row>
    <row r="24" spans="1:29" ht="30.75">
      <c r="A24" s="693"/>
      <c r="B24" s="694"/>
      <c r="C24" s="694"/>
      <c r="D24" s="694"/>
      <c r="E24" s="694"/>
      <c r="F24" s="694"/>
      <c r="G24" s="694"/>
      <c r="H24" s="715"/>
      <c r="I24" s="712"/>
      <c r="J24" s="694"/>
      <c r="K24" s="694"/>
      <c r="L24" s="694"/>
      <c r="M24" s="694"/>
      <c r="N24" s="694"/>
      <c r="O24" s="265">
        <v>13</v>
      </c>
      <c r="P24" s="279" t="s">
        <v>893</v>
      </c>
      <c r="Q24" s="279" t="s">
        <v>904</v>
      </c>
      <c r="R24" s="353" t="s">
        <v>138</v>
      </c>
    </row>
    <row r="25" spans="1:29" ht="45.75">
      <c r="A25" s="693"/>
      <c r="B25" s="694"/>
      <c r="C25" s="694"/>
      <c r="D25" s="694"/>
      <c r="E25" s="694"/>
      <c r="F25" s="694"/>
      <c r="G25" s="694"/>
      <c r="H25" s="715"/>
      <c r="I25" s="712"/>
      <c r="J25" s="694"/>
      <c r="K25" s="694"/>
      <c r="L25" s="694"/>
      <c r="M25" s="694"/>
      <c r="N25" s="694"/>
      <c r="O25" s="265">
        <v>14</v>
      </c>
      <c r="P25" s="279" t="s">
        <v>905</v>
      </c>
      <c r="Q25" s="279" t="s">
        <v>906</v>
      </c>
      <c r="R25" s="353" t="s">
        <v>138</v>
      </c>
    </row>
    <row r="26" spans="1:29" ht="42" customHeight="1">
      <c r="A26" s="707" t="s">
        <v>198</v>
      </c>
      <c r="B26" s="708"/>
      <c r="C26" s="709" t="s">
        <v>907</v>
      </c>
      <c r="D26" s="709"/>
      <c r="E26" s="709"/>
      <c r="F26" s="709"/>
      <c r="G26" s="531"/>
      <c r="H26" s="362"/>
      <c r="I26" s="408"/>
      <c r="J26" s="362" t="s">
        <v>20</v>
      </c>
      <c r="K26" s="710" t="s">
        <v>908</v>
      </c>
      <c r="L26" s="710"/>
      <c r="M26" s="710"/>
      <c r="N26" s="710"/>
      <c r="O26" s="306" t="s">
        <v>144</v>
      </c>
      <c r="P26" s="306" t="s">
        <v>144</v>
      </c>
      <c r="Q26" s="306" t="s">
        <v>144</v>
      </c>
      <c r="R26" s="284" t="s">
        <v>144</v>
      </c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ht="78.75" customHeight="1">
      <c r="A27" s="13"/>
      <c r="B27" s="13"/>
      <c r="C27" s="13"/>
      <c r="D27" s="13"/>
      <c r="E27" s="13"/>
      <c r="F27" s="13"/>
      <c r="G27" s="13"/>
      <c r="H27" s="535"/>
      <c r="I27" s="6"/>
      <c r="J27" s="13"/>
      <c r="K27" s="13"/>
      <c r="L27" s="13"/>
      <c r="M27" s="13"/>
      <c r="N27" s="13"/>
      <c r="O27" s="13"/>
      <c r="P27" s="12"/>
      <c r="Q27" s="12"/>
      <c r="R27" s="18"/>
    </row>
    <row r="28" spans="1:29" ht="77.25" customHeight="1">
      <c r="A28" s="13"/>
      <c r="B28" s="13"/>
      <c r="C28" s="13"/>
      <c r="D28" s="13"/>
      <c r="E28" s="13"/>
      <c r="F28" s="13"/>
      <c r="G28" s="13"/>
      <c r="H28" s="535"/>
      <c r="I28" s="6"/>
      <c r="J28" s="13"/>
      <c r="K28" s="13"/>
      <c r="L28" s="13"/>
      <c r="M28" s="13"/>
      <c r="N28" s="13"/>
      <c r="O28" s="13"/>
      <c r="P28" s="12"/>
      <c r="Q28" s="12"/>
      <c r="R28" s="18"/>
    </row>
  </sheetData>
  <mergeCells count="37">
    <mergeCell ref="A26:B26"/>
    <mergeCell ref="C26:F26"/>
    <mergeCell ref="K26:N26"/>
    <mergeCell ref="J19:J21"/>
    <mergeCell ref="K19:N21"/>
    <mergeCell ref="A19:B21"/>
    <mergeCell ref="C19:F21"/>
    <mergeCell ref="G19:G21"/>
    <mergeCell ref="H19:H21"/>
    <mergeCell ref="I19:I21"/>
    <mergeCell ref="K22:N22"/>
    <mergeCell ref="A23:B25"/>
    <mergeCell ref="C23:F25"/>
    <mergeCell ref="G23:G25"/>
    <mergeCell ref="H23:H25"/>
    <mergeCell ref="I23:I25"/>
    <mergeCell ref="Q14:R14"/>
    <mergeCell ref="K15:N15"/>
    <mergeCell ref="A16:B18"/>
    <mergeCell ref="C16:F18"/>
    <mergeCell ref="G16:G18"/>
    <mergeCell ref="H16:H18"/>
    <mergeCell ref="I16:I18"/>
    <mergeCell ref="J16:J18"/>
    <mergeCell ref="K16:N18"/>
    <mergeCell ref="J23:J25"/>
    <mergeCell ref="K23:N25"/>
    <mergeCell ref="A22:B22"/>
    <mergeCell ref="C22:F22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H25:H27" location="'Escritor - E'!A1" display="='Objetos de Dominio'!$B$2" xr:uid="{FD12A097-668C-4949-AA22-4B762578A901}"/>
    <hyperlink ref="A1" location="'Objetos de Dominio'!A1" display="&lt;- Volver al inicio" xr:uid="{4F84B3AF-5573-4ADB-955A-C0ECA08ABE14}"/>
    <hyperlink ref="A4" location="'Participante - M'!B1" display="Datos simulados" xr:uid="{ADBC25D4-1DF8-4B6C-BB7F-70722369C623}"/>
    <hyperlink ref="C12" location="'Información personal - E'!A1" display="Informacion Personal" xr:uid="{12A0D1FB-C314-403E-9828-A9E2B57E0A7B}"/>
    <hyperlink ref="B7" location="'Persona - e'!A1" display="Persona" xr:uid="{7C9D217B-9FBF-4B17-95EA-9AFE31F1EE19}"/>
    <hyperlink ref="B8" location="'estados - m'!A1" display="Estado" xr:uid="{CF9B20E3-67C6-4217-B84F-FB90A21C616B}"/>
    <hyperlink ref="H16" location="'Escritor - E'!A1" display="='Objetos de Dominio'!$B$2" xr:uid="{EB4AE6DC-15C4-4E79-A872-763D4F2C0574}"/>
    <hyperlink ref="H16:H18" location="'Objetos de Dominio'!B15" display="='Objetos de Dominio'!$B$21" xr:uid="{8FDFFBE6-ED23-4D14-A3C9-D0AC072FE63E}"/>
    <hyperlink ref="H19" location="'Escritor - E'!A1" display="='Objetos de Dominio'!$B$2" xr:uid="{FD5CE731-4A6D-479C-9843-DD59DD536C20}"/>
    <hyperlink ref="H19:H21" location="'Objetos de Dominio'!B15" display="='Objetos de Dominio'!$B$21" xr:uid="{AD804554-8BB2-4B23-BDD9-84B1A66F9156}"/>
    <hyperlink ref="H22" location="'Objetos de Dominio'!B15" display="='Objetos de Dominio'!$B$21" xr:uid="{F88AE85A-0509-4FCE-AE86-F3CBE298D5AF}"/>
    <hyperlink ref="H22:H24" location="'Escritor - E'!A1" display="='Objetos de Dominio'!$B$2" xr:uid="{9FDC3C00-B33F-4BB7-9306-F35537886ED8}"/>
    <hyperlink ref="J22" location="'Objetos de Dominio'!B15" display="Participante[]_x000a__x000a_" xr:uid="{12F709E2-8C3A-4718-810F-17B696A20109}"/>
    <hyperlink ref="J26" location="'estados - E'!A1" display="Estado" xr:uid="{EF634DA4-C42F-46F0-AF85-04DC67CE3CA3}"/>
    <hyperlink ref="Q5" location="'Participante - E'!A16" display="=A16" xr:uid="{FB40DA34-E08A-4668-9FAF-4E830856028B}"/>
    <hyperlink ref="R5" location="'Participante - E'!A19" display="=A19" xr:uid="{79EB20BE-F96F-48EA-B4AB-DB31B00687B4}"/>
    <hyperlink ref="S5" location="'Participante - E'!A22" display="=A22" xr:uid="{538BBE90-04BE-4F4C-A6BD-074DD7767FA5}"/>
    <hyperlink ref="T5" location="'Participante - E'!A23" display="=A23" xr:uid="{ABE0ED56-FAEF-4913-BCC9-2854F86F4B8F}"/>
    <hyperlink ref="U5" location="'Participante - E'!A26" display="=A26" xr:uid="{038BB272-98CA-4A59-A7CC-03C307118F14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44E6-6E80-45ED-8B4E-4C387B8512AF}">
  <sheetPr>
    <tabColor rgb="FFD9E1F2"/>
  </sheetPr>
  <dimension ref="A1:D4"/>
  <sheetViews>
    <sheetView workbookViewId="0"/>
  </sheetViews>
  <sheetFormatPr defaultRowHeight="15"/>
  <cols>
    <col min="1" max="1" width="16.28515625" bestFit="1" customWidth="1"/>
    <col min="2" max="2" width="11" customWidth="1"/>
    <col min="4" max="4" width="13.7109375" customWidth="1"/>
  </cols>
  <sheetData>
    <row r="1" spans="1:4">
      <c r="A1" s="145" t="s">
        <v>74</v>
      </c>
      <c r="B1" s="743" t="s">
        <v>75</v>
      </c>
      <c r="C1" s="743"/>
      <c r="D1" s="2"/>
    </row>
    <row r="2" spans="1:4" ht="30.75">
      <c r="A2" s="95" t="s">
        <v>76</v>
      </c>
      <c r="B2" s="96" t="s">
        <v>271</v>
      </c>
      <c r="C2" s="249" t="s">
        <v>909</v>
      </c>
      <c r="D2" s="193" t="s">
        <v>167</v>
      </c>
    </row>
    <row r="3" spans="1:4">
      <c r="A3" s="69">
        <v>1</v>
      </c>
      <c r="B3" s="92" t="s">
        <v>910</v>
      </c>
      <c r="C3" s="92">
        <v>57</v>
      </c>
      <c r="D3" s="90" t="str">
        <f>$B$3</f>
        <v>Colombia</v>
      </c>
    </row>
    <row r="4" spans="1:4">
      <c r="A4" s="70">
        <v>2</v>
      </c>
      <c r="B4" s="98" t="s">
        <v>911</v>
      </c>
      <c r="C4" s="98">
        <v>34</v>
      </c>
      <c r="D4" s="91" t="str">
        <f>$B$4</f>
        <v>España</v>
      </c>
    </row>
  </sheetData>
  <mergeCells count="1">
    <mergeCell ref="B1:C1"/>
  </mergeCells>
  <hyperlinks>
    <hyperlink ref="A1" location="'Objetos de Dominio'!A1" display="&lt;- Volver al inicio" xr:uid="{9C337EF6-8735-4B69-8463-84DD0C5574FD}"/>
    <hyperlink ref="B1:C1" location="'Estados - E'!A4" display="Modelo Enriquecido" xr:uid="{3A1D0218-C069-4175-87F0-6ABAAA3A133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BE78-057B-447E-80D2-05B523D65307}">
  <sheetPr>
    <tabColor rgb="FFD9E1F2"/>
  </sheetPr>
  <dimension ref="A1:U27"/>
  <sheetViews>
    <sheetView workbookViewId="0"/>
  </sheetViews>
  <sheetFormatPr defaultRowHeight="15"/>
  <cols>
    <col min="1" max="1" width="20.85546875" style="9" customWidth="1"/>
    <col min="2" max="2" width="25.85546875" style="9" customWidth="1"/>
    <col min="3" max="3" width="14.7109375" style="14" customWidth="1"/>
    <col min="4" max="4" width="16.42578125" style="9" customWidth="1"/>
    <col min="5" max="5" width="10" style="9" customWidth="1"/>
    <col min="6" max="6" width="12" style="9" customWidth="1"/>
    <col min="7" max="7" width="15" style="9" customWidth="1"/>
    <col min="8" max="8" width="50.7109375" style="9" customWidth="1"/>
    <col min="9" max="9" width="38.140625" style="9" customWidth="1"/>
    <col min="10" max="10" width="45.28515625" style="9" customWidth="1"/>
    <col min="11" max="11" width="14.42578125" style="9" bestFit="1" customWidth="1"/>
    <col min="12" max="12" width="10.42578125" style="9" bestFit="1" customWidth="1"/>
    <col min="13" max="13" width="11.5703125" style="9" bestFit="1" customWidth="1"/>
    <col min="14" max="14" width="11.42578125" style="9" customWidth="1"/>
    <col min="15" max="15" width="18.42578125" style="9" bestFit="1" customWidth="1"/>
    <col min="16" max="16" width="50.7109375" style="9" customWidth="1"/>
    <col min="17" max="17" width="52.140625" style="9" customWidth="1"/>
    <col min="18" max="18" width="37.42578125" style="9" customWidth="1"/>
    <col min="19" max="19" width="38.28515625" style="9" bestFit="1" customWidth="1"/>
    <col min="20" max="20" width="31.85546875" style="9" customWidth="1"/>
    <col min="21" max="21" width="33.42578125" style="9" customWidth="1"/>
    <col min="22" max="16384" width="9.140625" style="9"/>
  </cols>
  <sheetData>
    <row r="1" spans="1:21" ht="15" customHeight="1">
      <c r="A1" s="22" t="s">
        <v>74</v>
      </c>
      <c r="B1" s="20"/>
      <c r="C1" s="20"/>
      <c r="D1" s="20"/>
      <c r="F1" s="20"/>
      <c r="G1" s="20"/>
      <c r="H1" s="20"/>
      <c r="I1" s="20"/>
    </row>
    <row r="2" spans="1:21">
      <c r="A2" s="269" t="s">
        <v>81</v>
      </c>
      <c r="B2" s="687" t="str">
        <f>'Objetos de Dominio'!$B$12</f>
        <v xml:space="preserve">Grupo </v>
      </c>
      <c r="C2" s="688"/>
      <c r="D2" s="688"/>
      <c r="E2" s="688"/>
      <c r="F2" s="688"/>
      <c r="G2" s="688"/>
      <c r="H2" s="688"/>
      <c r="I2" s="688"/>
      <c r="J2" s="688"/>
      <c r="K2" s="688"/>
      <c r="L2" s="688"/>
      <c r="M2" s="688"/>
      <c r="N2" s="688"/>
      <c r="O2" s="688"/>
      <c r="P2" s="689"/>
    </row>
    <row r="3" spans="1:21">
      <c r="A3" s="270" t="s">
        <v>82</v>
      </c>
      <c r="B3" s="690" t="str">
        <f>'Objetos de Dominio'!$E$12</f>
        <v>Espacio donde se reunen usuarios con intereses similares, ya sea académico o laboral</v>
      </c>
      <c r="C3" s="691"/>
      <c r="D3" s="691"/>
      <c r="E3" s="691"/>
      <c r="F3" s="691"/>
      <c r="G3" s="691"/>
      <c r="H3" s="691"/>
      <c r="I3" s="691"/>
      <c r="J3" s="691"/>
      <c r="K3" s="691"/>
      <c r="L3" s="691"/>
      <c r="M3" s="691"/>
      <c r="N3" s="691"/>
      <c r="O3" s="691"/>
      <c r="P3" s="692"/>
    </row>
    <row r="4" spans="1:21" ht="15" customHeight="1">
      <c r="A4" s="271" t="s">
        <v>83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</row>
    <row r="5" spans="1:21">
      <c r="A5" s="272" t="s">
        <v>84</v>
      </c>
      <c r="B5" s="267" t="s">
        <v>85</v>
      </c>
      <c r="C5" s="267" t="s">
        <v>86</v>
      </c>
      <c r="D5" s="267" t="s">
        <v>87</v>
      </c>
      <c r="E5" s="267" t="s">
        <v>88</v>
      </c>
      <c r="F5" s="267" t="s">
        <v>89</v>
      </c>
      <c r="G5" s="267" t="s">
        <v>90</v>
      </c>
      <c r="H5" s="267" t="s">
        <v>91</v>
      </c>
      <c r="I5" s="267" t="s">
        <v>92</v>
      </c>
      <c r="J5" s="267" t="s">
        <v>93</v>
      </c>
      <c r="K5" s="267" t="s">
        <v>94</v>
      </c>
      <c r="L5" s="267" t="s">
        <v>95</v>
      </c>
      <c r="M5" s="267" t="s">
        <v>96</v>
      </c>
      <c r="N5" s="267" t="s">
        <v>97</v>
      </c>
      <c r="O5" s="267" t="s">
        <v>98</v>
      </c>
      <c r="P5" s="528" t="s">
        <v>4</v>
      </c>
      <c r="Q5" s="296" t="str">
        <f>A16</f>
        <v>Conceder Permisos</v>
      </c>
      <c r="R5" s="296" t="str">
        <f>A19</f>
        <v xml:space="preserve">Cambiar estado </v>
      </c>
      <c r="S5" s="296" t="str">
        <f>A22</f>
        <v>Consultar</v>
      </c>
      <c r="T5" s="296" t="str">
        <f>A23</f>
        <v xml:space="preserve">Eliminar </v>
      </c>
      <c r="U5" s="297" t="str">
        <f>A26</f>
        <v>Obtener Estado Real</v>
      </c>
    </row>
    <row r="6" spans="1:21" ht="27">
      <c r="A6" s="113" t="s">
        <v>76</v>
      </c>
      <c r="B6" s="75" t="s">
        <v>99</v>
      </c>
      <c r="C6" s="77">
        <v>36</v>
      </c>
      <c r="D6" s="77">
        <v>36</v>
      </c>
      <c r="E6" s="77"/>
      <c r="F6" s="77"/>
      <c r="G6" s="77"/>
      <c r="H6" s="75" t="s">
        <v>100</v>
      </c>
      <c r="I6" s="75"/>
      <c r="J6" s="74" t="s">
        <v>101</v>
      </c>
      <c r="K6" s="75" t="s">
        <v>102</v>
      </c>
      <c r="L6" s="75" t="s">
        <v>103</v>
      </c>
      <c r="M6" s="75" t="s">
        <v>102</v>
      </c>
      <c r="N6" s="75" t="s">
        <v>103</v>
      </c>
      <c r="O6" s="75" t="s">
        <v>102</v>
      </c>
      <c r="P6" s="529" t="s">
        <v>104</v>
      </c>
      <c r="Q6" s="592" t="s">
        <v>105</v>
      </c>
      <c r="R6" s="593" t="s">
        <v>105</v>
      </c>
      <c r="S6" s="592" t="s">
        <v>106</v>
      </c>
      <c r="T6" s="594" t="s">
        <v>105</v>
      </c>
      <c r="U6" s="81" t="s">
        <v>107</v>
      </c>
    </row>
    <row r="7" spans="1:21" ht="27">
      <c r="A7" s="80" t="s">
        <v>108</v>
      </c>
      <c r="B7" s="595" t="s">
        <v>46</v>
      </c>
      <c r="C7" s="62"/>
      <c r="D7" s="62"/>
      <c r="E7" s="62"/>
      <c r="F7" s="62"/>
      <c r="G7" s="62"/>
      <c r="H7" s="62"/>
      <c r="I7" s="62"/>
      <c r="J7" s="530"/>
      <c r="K7" s="62" t="s">
        <v>103</v>
      </c>
      <c r="L7" s="62" t="s">
        <v>103</v>
      </c>
      <c r="M7" s="62" t="s">
        <v>102</v>
      </c>
      <c r="N7" s="62" t="s">
        <v>103</v>
      </c>
      <c r="O7" s="62" t="s">
        <v>103</v>
      </c>
      <c r="P7" s="529" t="s">
        <v>109</v>
      </c>
      <c r="Q7" s="593" t="s">
        <v>105</v>
      </c>
      <c r="R7" s="592" t="s">
        <v>107</v>
      </c>
      <c r="S7" s="592" t="s">
        <v>110</v>
      </c>
      <c r="T7" s="537" t="s">
        <v>107</v>
      </c>
      <c r="U7" s="81" t="s">
        <v>107</v>
      </c>
    </row>
    <row r="8" spans="1:21">
      <c r="A8" s="80" t="s">
        <v>111</v>
      </c>
      <c r="B8" s="595" t="s">
        <v>20</v>
      </c>
      <c r="C8" s="62"/>
      <c r="D8" s="62"/>
      <c r="E8" s="62"/>
      <c r="F8" s="62"/>
      <c r="G8" s="62"/>
      <c r="H8" s="62"/>
      <c r="I8" s="62"/>
      <c r="J8" s="530"/>
      <c r="K8" s="62" t="s">
        <v>103</v>
      </c>
      <c r="L8" s="62" t="s">
        <v>103</v>
      </c>
      <c r="M8" s="62" t="s">
        <v>102</v>
      </c>
      <c r="N8" s="62" t="s">
        <v>103</v>
      </c>
      <c r="O8" s="62" t="s">
        <v>103</v>
      </c>
      <c r="P8" s="529" t="s">
        <v>112</v>
      </c>
      <c r="Q8" s="592" t="s">
        <v>105</v>
      </c>
      <c r="R8" s="592" t="s">
        <v>107</v>
      </c>
      <c r="S8" s="592" t="s">
        <v>113</v>
      </c>
      <c r="T8" s="537" t="s">
        <v>107</v>
      </c>
      <c r="U8" s="116" t="s">
        <v>107</v>
      </c>
    </row>
    <row r="9" spans="1:21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T9" s="532"/>
      <c r="U9" s="533"/>
    </row>
    <row r="10" spans="1:21">
      <c r="A10" s="698" t="s">
        <v>114</v>
      </c>
      <c r="B10" s="699"/>
      <c r="C10" s="700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T10" s="532"/>
      <c r="U10" s="533"/>
    </row>
    <row r="11" spans="1:21">
      <c r="A11" s="274" t="s">
        <v>115</v>
      </c>
      <c r="B11" s="60" t="s">
        <v>4</v>
      </c>
      <c r="C11" s="275" t="s">
        <v>116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</row>
    <row r="12" spans="1:21" ht="99" customHeight="1">
      <c r="A12" s="276" t="s">
        <v>117</v>
      </c>
      <c r="B12" s="61" t="s">
        <v>118</v>
      </c>
      <c r="C12" s="277" t="s">
        <v>46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</row>
    <row r="14" spans="1:21">
      <c r="A14" s="701" t="s">
        <v>119</v>
      </c>
      <c r="B14" s="702"/>
      <c r="C14" s="702" t="s">
        <v>4</v>
      </c>
      <c r="D14" s="702"/>
      <c r="E14" s="702"/>
      <c r="F14" s="702"/>
      <c r="G14" s="702" t="s">
        <v>120</v>
      </c>
      <c r="H14" s="702"/>
      <c r="I14" s="702"/>
      <c r="J14" s="702" t="s">
        <v>121</v>
      </c>
      <c r="K14" s="702"/>
      <c r="L14" s="702"/>
      <c r="M14" s="702"/>
      <c r="N14" s="702"/>
      <c r="O14" s="702" t="s">
        <v>122</v>
      </c>
      <c r="P14" s="702"/>
      <c r="Q14" s="702" t="s">
        <v>123</v>
      </c>
      <c r="R14" s="713"/>
    </row>
    <row r="15" spans="1:21">
      <c r="A15" s="703"/>
      <c r="B15" s="704"/>
      <c r="C15" s="704"/>
      <c r="D15" s="704"/>
      <c r="E15" s="704"/>
      <c r="F15" s="704"/>
      <c r="G15" s="266" t="s">
        <v>124</v>
      </c>
      <c r="H15" s="266" t="s">
        <v>125</v>
      </c>
      <c r="I15" s="266" t="s">
        <v>4</v>
      </c>
      <c r="J15" s="266" t="s">
        <v>85</v>
      </c>
      <c r="K15" s="704" t="s">
        <v>4</v>
      </c>
      <c r="L15" s="704"/>
      <c r="M15" s="704"/>
      <c r="N15" s="704"/>
      <c r="O15" s="266" t="s">
        <v>126</v>
      </c>
      <c r="P15" s="266" t="s">
        <v>4</v>
      </c>
      <c r="Q15" s="266" t="s">
        <v>127</v>
      </c>
      <c r="R15" s="280" t="s">
        <v>128</v>
      </c>
    </row>
    <row r="16" spans="1:21" ht="45.75">
      <c r="A16" s="714" t="s">
        <v>129</v>
      </c>
      <c r="B16" s="695"/>
      <c r="C16" s="695" t="s">
        <v>130</v>
      </c>
      <c r="D16" s="695"/>
      <c r="E16" s="695"/>
      <c r="F16" s="695"/>
      <c r="G16" s="695" t="s">
        <v>131</v>
      </c>
      <c r="H16" s="715" t="str">
        <f>'Objetos de Dominio'!$B$12</f>
        <v xml:space="preserve">Grupo </v>
      </c>
      <c r="I16" s="697" t="s">
        <v>132</v>
      </c>
      <c r="J16" s="695"/>
      <c r="K16" s="695"/>
      <c r="L16" s="695"/>
      <c r="M16" s="695"/>
      <c r="N16" s="695"/>
      <c r="O16" s="262">
        <v>1</v>
      </c>
      <c r="P16" s="264" t="s">
        <v>133</v>
      </c>
      <c r="Q16" s="264" t="s">
        <v>134</v>
      </c>
      <c r="R16" s="281" t="s">
        <v>135</v>
      </c>
    </row>
    <row r="17" spans="1:18" ht="30.75">
      <c r="A17" s="714"/>
      <c r="B17" s="695"/>
      <c r="C17" s="695"/>
      <c r="D17" s="695"/>
      <c r="E17" s="695"/>
      <c r="F17" s="695"/>
      <c r="G17" s="695"/>
      <c r="H17" s="696"/>
      <c r="I17" s="697"/>
      <c r="J17" s="695"/>
      <c r="K17" s="695"/>
      <c r="L17" s="695"/>
      <c r="M17" s="695"/>
      <c r="N17" s="695"/>
      <c r="O17" s="262">
        <v>2</v>
      </c>
      <c r="P17" s="264" t="s">
        <v>136</v>
      </c>
      <c r="Q17" s="264" t="s">
        <v>137</v>
      </c>
      <c r="R17" s="281" t="s">
        <v>138</v>
      </c>
    </row>
    <row r="18" spans="1:18" ht="45.75">
      <c r="A18" s="714"/>
      <c r="B18" s="695"/>
      <c r="C18" s="695"/>
      <c r="D18" s="695"/>
      <c r="E18" s="695"/>
      <c r="F18" s="695"/>
      <c r="G18" s="695"/>
      <c r="H18" s="696"/>
      <c r="I18" s="697"/>
      <c r="J18" s="695"/>
      <c r="K18" s="695"/>
      <c r="L18" s="695"/>
      <c r="M18" s="695"/>
      <c r="N18" s="695"/>
      <c r="O18" s="262">
        <v>3</v>
      </c>
      <c r="P18" s="264" t="s">
        <v>139</v>
      </c>
      <c r="Q18" s="264" t="s">
        <v>140</v>
      </c>
      <c r="R18" s="281" t="s">
        <v>138</v>
      </c>
    </row>
    <row r="19" spans="1:18" ht="43.5" customHeight="1">
      <c r="A19" s="693" t="s">
        <v>141</v>
      </c>
      <c r="B19" s="694"/>
      <c r="C19" s="695" t="s">
        <v>142</v>
      </c>
      <c r="D19" s="695"/>
      <c r="E19" s="695"/>
      <c r="F19" s="695"/>
      <c r="G19" s="695" t="s">
        <v>131</v>
      </c>
      <c r="H19" s="696" t="str">
        <f>'Objetos de Dominio'!$B$12</f>
        <v xml:space="preserve">Grupo </v>
      </c>
      <c r="I19" s="697" t="s">
        <v>143</v>
      </c>
      <c r="J19" s="706" t="s">
        <v>144</v>
      </c>
      <c r="K19" s="706" t="s">
        <v>144</v>
      </c>
      <c r="L19" s="706"/>
      <c r="M19" s="706"/>
      <c r="N19" s="706"/>
      <c r="O19" s="262">
        <v>9</v>
      </c>
      <c r="P19" s="264" t="s">
        <v>145</v>
      </c>
      <c r="Q19" s="264" t="s">
        <v>140</v>
      </c>
      <c r="R19" s="281" t="s">
        <v>138</v>
      </c>
    </row>
    <row r="20" spans="1:18" ht="30.75" customHeight="1">
      <c r="A20" s="693"/>
      <c r="B20" s="694"/>
      <c r="C20" s="695"/>
      <c r="D20" s="695"/>
      <c r="E20" s="695"/>
      <c r="F20" s="695"/>
      <c r="G20" s="695"/>
      <c r="H20" s="696"/>
      <c r="I20" s="697"/>
      <c r="J20" s="706"/>
      <c r="K20" s="706"/>
      <c r="L20" s="706"/>
      <c r="M20" s="706"/>
      <c r="N20" s="706"/>
      <c r="O20" s="262">
        <v>10</v>
      </c>
      <c r="P20" s="264" t="s">
        <v>146</v>
      </c>
      <c r="Q20" s="264" t="s">
        <v>147</v>
      </c>
      <c r="R20" s="281" t="s">
        <v>138</v>
      </c>
    </row>
    <row r="21" spans="1:18" ht="45.75">
      <c r="A21" s="693"/>
      <c r="B21" s="694"/>
      <c r="C21" s="695"/>
      <c r="D21" s="695"/>
      <c r="E21" s="695"/>
      <c r="F21" s="695"/>
      <c r="G21" s="695"/>
      <c r="H21" s="696"/>
      <c r="I21" s="697"/>
      <c r="J21" s="706"/>
      <c r="K21" s="706"/>
      <c r="L21" s="706"/>
      <c r="M21" s="706"/>
      <c r="N21" s="706"/>
      <c r="O21" s="262">
        <v>11</v>
      </c>
      <c r="P21" s="264" t="s">
        <v>148</v>
      </c>
      <c r="Q21" s="264" t="s">
        <v>149</v>
      </c>
      <c r="R21" s="281" t="s">
        <v>138</v>
      </c>
    </row>
    <row r="22" spans="1:18" ht="66.75" customHeight="1">
      <c r="A22" s="693" t="s">
        <v>150</v>
      </c>
      <c r="B22" s="694"/>
      <c r="C22" s="695" t="s">
        <v>151</v>
      </c>
      <c r="D22" s="695"/>
      <c r="E22" s="695"/>
      <c r="F22" s="695"/>
      <c r="G22" s="262" t="s">
        <v>152</v>
      </c>
      <c r="H22" s="278" t="str">
        <f>'Objetos de Dominio'!$B$12</f>
        <v xml:space="preserve">Grupo </v>
      </c>
      <c r="I22" s="263" t="s">
        <v>153</v>
      </c>
      <c r="J22" s="278" t="s">
        <v>154</v>
      </c>
      <c r="K22" s="706" t="s">
        <v>155</v>
      </c>
      <c r="L22" s="706"/>
      <c r="M22" s="706"/>
      <c r="N22" s="706"/>
      <c r="O22" s="264" t="s">
        <v>144</v>
      </c>
      <c r="P22" s="264" t="s">
        <v>144</v>
      </c>
      <c r="Q22" s="264" t="s">
        <v>144</v>
      </c>
      <c r="R22" s="281" t="s">
        <v>144</v>
      </c>
    </row>
    <row r="23" spans="1:18" ht="45.75">
      <c r="A23" s="693" t="s">
        <v>156</v>
      </c>
      <c r="B23" s="694"/>
      <c r="C23" s="694" t="s">
        <v>157</v>
      </c>
      <c r="D23" s="694"/>
      <c r="E23" s="694"/>
      <c r="F23" s="694"/>
      <c r="G23" s="694" t="s">
        <v>158</v>
      </c>
      <c r="H23" s="694" t="s">
        <v>99</v>
      </c>
      <c r="I23" s="712" t="s">
        <v>159</v>
      </c>
      <c r="J23" s="694"/>
      <c r="K23" s="694"/>
      <c r="L23" s="694"/>
      <c r="M23" s="694"/>
      <c r="N23" s="694"/>
      <c r="O23" s="265">
        <v>12</v>
      </c>
      <c r="P23" s="279" t="s">
        <v>160</v>
      </c>
      <c r="Q23" s="279" t="s">
        <v>140</v>
      </c>
      <c r="R23" s="281" t="s">
        <v>138</v>
      </c>
    </row>
    <row r="24" spans="1:18" ht="45.75">
      <c r="A24" s="693"/>
      <c r="B24" s="694"/>
      <c r="C24" s="694"/>
      <c r="D24" s="694"/>
      <c r="E24" s="694"/>
      <c r="F24" s="694"/>
      <c r="G24" s="694"/>
      <c r="H24" s="711"/>
      <c r="I24" s="712"/>
      <c r="J24" s="694"/>
      <c r="K24" s="694"/>
      <c r="L24" s="694"/>
      <c r="M24" s="694"/>
      <c r="N24" s="694"/>
      <c r="O24" s="265">
        <v>13</v>
      </c>
      <c r="P24" s="279" t="s">
        <v>146</v>
      </c>
      <c r="Q24" s="279" t="s">
        <v>161</v>
      </c>
      <c r="R24" s="281" t="s">
        <v>138</v>
      </c>
    </row>
    <row r="25" spans="1:18" ht="45.75">
      <c r="A25" s="693"/>
      <c r="B25" s="694"/>
      <c r="C25" s="694"/>
      <c r="D25" s="694"/>
      <c r="E25" s="694"/>
      <c r="F25" s="694"/>
      <c r="G25" s="694"/>
      <c r="H25" s="711"/>
      <c r="I25" s="712"/>
      <c r="J25" s="694"/>
      <c r="K25" s="694"/>
      <c r="L25" s="694"/>
      <c r="M25" s="694"/>
      <c r="N25" s="694"/>
      <c r="O25" s="265">
        <v>14</v>
      </c>
      <c r="P25" s="279" t="s">
        <v>162</v>
      </c>
      <c r="Q25" s="279" t="s">
        <v>163</v>
      </c>
      <c r="R25" s="281" t="s">
        <v>138</v>
      </c>
    </row>
    <row r="26" spans="1:18" ht="75.75" customHeight="1">
      <c r="A26" s="707" t="s">
        <v>164</v>
      </c>
      <c r="B26" s="708"/>
      <c r="C26" s="709" t="s">
        <v>165</v>
      </c>
      <c r="D26" s="709"/>
      <c r="E26" s="709"/>
      <c r="F26" s="709"/>
      <c r="G26" s="531"/>
      <c r="H26" s="362"/>
      <c r="I26" s="408"/>
      <c r="J26" s="362" t="s">
        <v>20</v>
      </c>
      <c r="K26" s="710" t="s">
        <v>166</v>
      </c>
      <c r="L26" s="710"/>
      <c r="M26" s="710"/>
      <c r="N26" s="710"/>
      <c r="O26" s="306" t="s">
        <v>144</v>
      </c>
      <c r="P26" s="306" t="s">
        <v>144</v>
      </c>
      <c r="Q26" s="306" t="s">
        <v>144</v>
      </c>
      <c r="R26" s="284" t="s">
        <v>144</v>
      </c>
    </row>
    <row r="27" spans="1:18">
      <c r="A27" s="12"/>
      <c r="B27" s="12"/>
      <c r="C27" s="532"/>
      <c r="D27" s="532"/>
      <c r="E27" s="532"/>
      <c r="F27" s="532"/>
      <c r="G27" s="534"/>
      <c r="H27" s="535"/>
      <c r="I27" s="536"/>
      <c r="J27" s="535"/>
      <c r="K27" s="705"/>
      <c r="L27" s="705"/>
      <c r="M27" s="705"/>
      <c r="N27" s="705"/>
      <c r="O27" s="532"/>
      <c r="P27" s="532"/>
      <c r="Q27" s="532"/>
      <c r="R27" s="532"/>
    </row>
  </sheetData>
  <mergeCells count="38">
    <mergeCell ref="Q14:R14"/>
    <mergeCell ref="K15:N15"/>
    <mergeCell ref="A16:B18"/>
    <mergeCell ref="C16:F18"/>
    <mergeCell ref="G16:G18"/>
    <mergeCell ref="H16:H18"/>
    <mergeCell ref="I16:I18"/>
    <mergeCell ref="J16:J18"/>
    <mergeCell ref="K16:N18"/>
    <mergeCell ref="K27:N27"/>
    <mergeCell ref="J19:J21"/>
    <mergeCell ref="K19:N21"/>
    <mergeCell ref="A26:B26"/>
    <mergeCell ref="C26:F26"/>
    <mergeCell ref="K26:N26"/>
    <mergeCell ref="A22:B22"/>
    <mergeCell ref="C22:F22"/>
    <mergeCell ref="K22:N22"/>
    <mergeCell ref="A23:B25"/>
    <mergeCell ref="C23:F25"/>
    <mergeCell ref="G23:G25"/>
    <mergeCell ref="H23:H25"/>
    <mergeCell ref="I23:I25"/>
    <mergeCell ref="J23:J25"/>
    <mergeCell ref="K23:N25"/>
    <mergeCell ref="B2:P2"/>
    <mergeCell ref="B3:P3"/>
    <mergeCell ref="A19:B21"/>
    <mergeCell ref="C19:F21"/>
    <mergeCell ref="G19:G21"/>
    <mergeCell ref="H19:H21"/>
    <mergeCell ref="I19:I21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&lt;- Volver al inicio" xr:uid="{ED82FA79-06BD-4DCC-A7E7-0776049E14A5}"/>
    <hyperlink ref="A4" location="'Administrador Estructura - M'!B1" display="Datos simulados" xr:uid="{C6466569-1454-4BB8-9BFF-8619763BA8F9}"/>
    <hyperlink ref="B7" location="'Persona - E'!A1" display="Persona" xr:uid="{1E95BAB6-89C7-4AC6-BF80-8C79855F7AC3}"/>
    <hyperlink ref="B8" location="'estados - E'!A1" display="Estado" xr:uid="{08A2C550-4ACA-435A-A998-146C76149C91}"/>
    <hyperlink ref="H16" location="'Escritor - E'!A1" display="='Objetos de Dominio'!$B$2" xr:uid="{A6147554-1B4F-4091-86C8-5767BB1F5AFD}"/>
    <hyperlink ref="H16:H18" location="'Objetos de Dominio'!B13" display="='Objetos de Dominio'!$B$13" xr:uid="{6B5CE3F8-B303-42F8-BF4B-4A8DFADA5B5D}"/>
    <hyperlink ref="H19" location="'Escritor - E'!A1" display="='Objetos de Dominio'!$B$2" xr:uid="{FD588983-AC14-46F7-972F-11976A6CAF53}"/>
    <hyperlink ref="H19:H21" location="'Objetos de Dominio'!B13" display="='Objetos de Dominio'!$B$13" xr:uid="{1BCF309A-2D59-4155-91A4-9F53EA30CC89}"/>
    <hyperlink ref="H22" location="'Objetos de dominio'!B13" display="='Objetos de Dominio'!$B$13" xr:uid="{EE1A2AEC-F016-4290-9045-0A38D18260E6}"/>
    <hyperlink ref="H22:H24" location="'Escritor - E'!A1" display="='Objetos de Dominio'!$B$2" xr:uid="{49711AF8-4987-414D-8C12-EFC0E5E41D60}"/>
    <hyperlink ref="J22" location="'Administrador Estructura - E'!A1" display="Administrador Estructura[]_x000a__x000a_" xr:uid="{87D7E2F1-24B9-4C53-9A7E-608E7B524C26}"/>
    <hyperlink ref="Q5" location="'Administrador Estructura - E'!A16" display="=A16" xr:uid="{95AB9A7E-9DD7-45CD-966F-A43106B6185A}"/>
    <hyperlink ref="J26" location="'Administrador Estructura - E'!A1" display="Administrador Estructura[]_x000a__x000a_" xr:uid="{40E0A0E4-8056-4166-A864-DA6F394E303E}"/>
    <hyperlink ref="C12" location="'Persona - E'!A1" display="Información Personal" xr:uid="{B5798E2E-79DB-4191-BFEB-ADC8D49A6CFD}"/>
    <hyperlink ref="R5" location="'Administrador Estructura - E'!A19" display="=A19" xr:uid="{8DA0578C-9285-4CDD-AA4D-2EBAB0DB4272}"/>
    <hyperlink ref="S5" location="'Administrador Estructura - E'!A22" display="=A22" xr:uid="{04689667-F69A-441B-9FB7-984BE498784E}"/>
    <hyperlink ref="T5" location="'Administrador Estructura - E'!A23" display="=A23" xr:uid="{A8A3E928-29FC-44E0-8B03-E0F2178942DA}"/>
    <hyperlink ref="U5" location="'Administrador Estructura - E'!A26" display="=A26" xr:uid="{BF60A955-E430-48AC-8E2D-6F1E6E8CD83D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F783-02CB-42E9-B61F-CAEA5FB8DE4C}">
  <sheetPr>
    <tabColor rgb="FFD9E1F2"/>
  </sheetPr>
  <dimension ref="A1:U16"/>
  <sheetViews>
    <sheetView topLeftCell="J1" workbookViewId="0">
      <selection activeCell="J12" sqref="J12"/>
    </sheetView>
  </sheetViews>
  <sheetFormatPr defaultRowHeight="15"/>
  <cols>
    <col min="1" max="1" width="16.85546875" customWidth="1"/>
    <col min="2" max="2" width="16.5703125" customWidth="1"/>
    <col min="3" max="3" width="14.28515625" bestFit="1" customWidth="1"/>
    <col min="4" max="4" width="14.5703125" bestFit="1" customWidth="1"/>
    <col min="5" max="5" width="8.85546875" customWidth="1"/>
    <col min="6" max="6" width="11" bestFit="1" customWidth="1"/>
    <col min="7" max="7" width="10.140625" bestFit="1" customWidth="1"/>
    <col min="8" max="8" width="29.28515625" customWidth="1"/>
    <col min="9" max="9" width="29.42578125" customWidth="1"/>
    <col min="10" max="10" width="51" customWidth="1"/>
    <col min="11" max="11" width="14.42578125" bestFit="1" customWidth="1"/>
    <col min="12" max="12" width="10.42578125" bestFit="1" customWidth="1"/>
    <col min="13" max="13" width="11.5703125" bestFit="1" customWidth="1"/>
    <col min="14" max="14" width="9.28515625" bestFit="1" customWidth="1"/>
    <col min="15" max="15" width="18.42578125" bestFit="1" customWidth="1"/>
    <col min="16" max="16" width="50.5703125" customWidth="1"/>
    <col min="17" max="17" width="28.5703125" customWidth="1"/>
  </cols>
  <sheetData>
    <row r="1" spans="1:21">
      <c r="A1" s="22" t="s">
        <v>74</v>
      </c>
    </row>
    <row r="2" spans="1:21">
      <c r="A2" s="88" t="s">
        <v>81</v>
      </c>
      <c r="B2" s="956" t="str">
        <f>'Objetos de Dominio'!$B$8</f>
        <v>Estado</v>
      </c>
      <c r="C2" s="956"/>
      <c r="D2" s="956"/>
      <c r="E2" s="956"/>
      <c r="F2" s="956"/>
      <c r="G2" s="956"/>
      <c r="H2" s="956"/>
      <c r="I2" s="956"/>
      <c r="J2" s="956"/>
      <c r="K2" s="956"/>
      <c r="L2" s="956"/>
      <c r="M2" s="956"/>
      <c r="N2" s="956"/>
      <c r="O2" s="956"/>
      <c r="P2" s="957"/>
    </row>
    <row r="3" spans="1:21">
      <c r="A3" s="89" t="s">
        <v>82</v>
      </c>
      <c r="B3" s="723" t="str">
        <f>'Objetos de Dominio'!$E$8</f>
        <v>Objeto de dominio encargado de permitir dar a saber en que estado se encuentra un objeto</v>
      </c>
      <c r="C3" s="723"/>
      <c r="D3" s="723"/>
      <c r="E3" s="723"/>
      <c r="F3" s="723"/>
      <c r="G3" s="723"/>
      <c r="H3" s="723"/>
      <c r="I3" s="723"/>
      <c r="J3" s="723"/>
      <c r="K3" s="723"/>
      <c r="L3" s="723"/>
      <c r="M3" s="723"/>
      <c r="N3" s="723"/>
      <c r="O3" s="723"/>
      <c r="P3" s="724"/>
    </row>
    <row r="4" spans="1:21">
      <c r="A4" s="1" t="s">
        <v>83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21">
      <c r="A5" s="78" t="s">
        <v>84</v>
      </c>
      <c r="B5" s="79" t="s">
        <v>85</v>
      </c>
      <c r="C5" s="79" t="s">
        <v>86</v>
      </c>
      <c r="D5" s="79" t="s">
        <v>87</v>
      </c>
      <c r="E5" s="79" t="s">
        <v>88</v>
      </c>
      <c r="F5" s="79" t="s">
        <v>89</v>
      </c>
      <c r="G5" s="79" t="s">
        <v>90</v>
      </c>
      <c r="H5" s="79" t="s">
        <v>91</v>
      </c>
      <c r="I5" s="79" t="s">
        <v>92</v>
      </c>
      <c r="J5" s="79" t="s">
        <v>93</v>
      </c>
      <c r="K5" s="79" t="s">
        <v>94</v>
      </c>
      <c r="L5" s="79" t="s">
        <v>95</v>
      </c>
      <c r="M5" s="79" t="s">
        <v>96</v>
      </c>
      <c r="N5" s="79" t="s">
        <v>97</v>
      </c>
      <c r="O5" s="79" t="s">
        <v>98</v>
      </c>
      <c r="P5" s="360" t="s">
        <v>4</v>
      </c>
      <c r="Q5" s="620" t="str">
        <f>$A$16</f>
        <v>Consultar</v>
      </c>
    </row>
    <row r="6" spans="1:21" ht="40.5">
      <c r="A6" s="80" t="s">
        <v>76</v>
      </c>
      <c r="B6" s="62" t="s">
        <v>99</v>
      </c>
      <c r="C6" s="65">
        <v>36</v>
      </c>
      <c r="D6" s="65">
        <v>36</v>
      </c>
      <c r="E6" s="62"/>
      <c r="F6" s="62"/>
      <c r="G6" s="62"/>
      <c r="H6" s="73" t="s">
        <v>100</v>
      </c>
      <c r="I6" s="73"/>
      <c r="J6" s="74" t="s">
        <v>435</v>
      </c>
      <c r="K6" s="75" t="s">
        <v>102</v>
      </c>
      <c r="L6" s="75" t="s">
        <v>103</v>
      </c>
      <c r="M6" s="75" t="s">
        <v>102</v>
      </c>
      <c r="N6" s="75" t="s">
        <v>103</v>
      </c>
      <c r="O6" s="75" t="s">
        <v>102</v>
      </c>
      <c r="P6" s="76" t="s">
        <v>912</v>
      </c>
      <c r="Q6" s="621" t="s">
        <v>913</v>
      </c>
    </row>
    <row r="7" spans="1:21">
      <c r="A7" s="132" t="s">
        <v>271</v>
      </c>
      <c r="B7" s="76" t="s">
        <v>99</v>
      </c>
      <c r="C7" s="133">
        <v>1</v>
      </c>
      <c r="D7" s="133">
        <v>30</v>
      </c>
      <c r="E7" s="76"/>
      <c r="F7" s="76"/>
      <c r="G7" s="76"/>
      <c r="H7" s="76" t="s">
        <v>281</v>
      </c>
      <c r="I7" s="76"/>
      <c r="J7" s="74" t="s">
        <v>569</v>
      </c>
      <c r="K7" s="76" t="s">
        <v>103</v>
      </c>
      <c r="L7" s="76" t="s">
        <v>103</v>
      </c>
      <c r="M7" s="76" t="s">
        <v>102</v>
      </c>
      <c r="N7" s="76" t="s">
        <v>103</v>
      </c>
      <c r="O7" s="76" t="s">
        <v>103</v>
      </c>
      <c r="P7" s="76" t="s">
        <v>914</v>
      </c>
      <c r="Q7" s="621" t="s">
        <v>915</v>
      </c>
      <c r="R7" s="5"/>
      <c r="S7" s="5"/>
      <c r="T7" s="5"/>
      <c r="U7" s="5"/>
    </row>
    <row r="8" spans="1:21" ht="27">
      <c r="A8" s="114" t="s">
        <v>916</v>
      </c>
      <c r="B8" s="115" t="s">
        <v>99</v>
      </c>
      <c r="C8" s="82">
        <v>1</v>
      </c>
      <c r="D8" s="82">
        <v>150</v>
      </c>
      <c r="E8" s="115"/>
      <c r="F8" s="115"/>
      <c r="G8" s="115"/>
      <c r="H8" s="121" t="s">
        <v>917</v>
      </c>
      <c r="I8" s="122"/>
      <c r="J8" s="122" t="s">
        <v>918</v>
      </c>
      <c r="K8" s="115" t="s">
        <v>103</v>
      </c>
      <c r="L8" s="115" t="s">
        <v>103</v>
      </c>
      <c r="M8" s="115" t="s">
        <v>102</v>
      </c>
      <c r="N8" s="115" t="s">
        <v>103</v>
      </c>
      <c r="O8" s="115" t="s">
        <v>103</v>
      </c>
      <c r="P8" s="121" t="s">
        <v>919</v>
      </c>
      <c r="Q8" s="662" t="s">
        <v>113</v>
      </c>
    </row>
    <row r="9" spans="1:2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21">
      <c r="A10" s="958" t="s">
        <v>114</v>
      </c>
      <c r="B10" s="959"/>
      <c r="C10" s="96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21">
      <c r="A11" s="83" t="s">
        <v>115</v>
      </c>
      <c r="B11" s="30" t="s">
        <v>4</v>
      </c>
      <c r="C11" s="84" t="s">
        <v>116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21" ht="40.5">
      <c r="A12" s="85" t="s">
        <v>284</v>
      </c>
      <c r="B12" s="137" t="s">
        <v>920</v>
      </c>
      <c r="C12" s="87" t="s">
        <v>271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4" spans="1:21">
      <c r="A14" s="701" t="s">
        <v>119</v>
      </c>
      <c r="B14" s="755"/>
      <c r="C14" s="704" t="s">
        <v>4</v>
      </c>
      <c r="D14" s="704"/>
      <c r="E14" s="704"/>
      <c r="F14" s="704"/>
      <c r="G14" s="704" t="s">
        <v>120</v>
      </c>
      <c r="H14" s="704"/>
      <c r="I14" s="704"/>
      <c r="J14" s="704" t="s">
        <v>121</v>
      </c>
      <c r="K14" s="704"/>
      <c r="L14" s="704"/>
      <c r="M14" s="704"/>
      <c r="N14" s="704"/>
      <c r="O14" s="704" t="s">
        <v>122</v>
      </c>
      <c r="P14" s="704"/>
      <c r="Q14" s="704" t="s">
        <v>123</v>
      </c>
      <c r="R14" s="704"/>
    </row>
    <row r="15" spans="1:21" ht="30.75">
      <c r="A15" s="703"/>
      <c r="B15" s="759"/>
      <c r="C15" s="704"/>
      <c r="D15" s="704"/>
      <c r="E15" s="704"/>
      <c r="F15" s="704"/>
      <c r="G15" s="266" t="s">
        <v>124</v>
      </c>
      <c r="H15" s="266" t="s">
        <v>125</v>
      </c>
      <c r="I15" s="266" t="s">
        <v>4</v>
      </c>
      <c r="J15" s="266" t="s">
        <v>85</v>
      </c>
      <c r="K15" s="704" t="s">
        <v>4</v>
      </c>
      <c r="L15" s="704"/>
      <c r="M15" s="704"/>
      <c r="N15" s="704"/>
      <c r="O15" s="266" t="s">
        <v>126</v>
      </c>
      <c r="P15" s="266" t="s">
        <v>4</v>
      </c>
      <c r="Q15" s="266" t="s">
        <v>127</v>
      </c>
      <c r="R15" s="266" t="s">
        <v>128</v>
      </c>
    </row>
    <row r="16" spans="1:21" ht="45.75">
      <c r="A16" s="693" t="s">
        <v>150</v>
      </c>
      <c r="B16" s="909"/>
      <c r="C16" s="727" t="s">
        <v>921</v>
      </c>
      <c r="D16" s="727"/>
      <c r="E16" s="727"/>
      <c r="F16" s="727"/>
      <c r="G16" s="350" t="s">
        <v>922</v>
      </c>
      <c r="H16" s="278" t="s">
        <v>923</v>
      </c>
      <c r="I16" s="351" t="s">
        <v>924</v>
      </c>
      <c r="J16" s="278" t="s">
        <v>925</v>
      </c>
      <c r="K16" s="726" t="s">
        <v>926</v>
      </c>
      <c r="L16" s="726"/>
      <c r="M16" s="726"/>
      <c r="N16" s="726"/>
      <c r="O16" s="352" t="s">
        <v>144</v>
      </c>
      <c r="P16" s="352" t="s">
        <v>144</v>
      </c>
      <c r="Q16" s="352" t="s">
        <v>144</v>
      </c>
      <c r="R16" s="352" t="s">
        <v>144</v>
      </c>
    </row>
  </sheetData>
  <mergeCells count="13"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A16:B16"/>
    <mergeCell ref="C16:F16"/>
    <mergeCell ref="K16:N16"/>
  </mergeCells>
  <hyperlinks>
    <hyperlink ref="A1" location="'Objetos de Dominio'!A1" display="&lt;- Volver al inicio" xr:uid="{BFD49CAE-5BD1-4ADB-89ED-E4B204909366}"/>
    <hyperlink ref="A4" location="'pais - m'!A1" display="Datos simulados" xr:uid="{3978A009-8DFE-4B33-A1DE-276D1A5FDFC4}"/>
    <hyperlink ref="C12" location="'Tipo Reacción - E'!A7" display="Nombre" xr:uid="{73A8C4EE-9C3E-44D4-BE4E-530A06FA002B}"/>
    <hyperlink ref="Q5" location="'Tipo Reacción - E'!A16" display="=#REF!" xr:uid="{E0A742B6-F8BB-4F27-8221-74E345989442}"/>
    <hyperlink ref="H16" location="'objetos de dominio'!B2" display="='Objetos de Dominio'!$B$2" xr:uid="{309F2942-EF63-4B48-871B-F6ED023F450D}"/>
    <hyperlink ref="H16" location="'Objetos de Dominio'!B8" display="='Objetos de Dominio'!$B$32" xr:uid="{18262855-3F27-41AC-9455-D06C285876A5}"/>
    <hyperlink ref="J16" location="'Objetos de Dominio'!B8" display="Pais[]_x000a_" xr:uid="{896DB318-7D1B-4BE2-BFF4-6DEF47721068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E1F2"/>
  </sheetPr>
  <dimension ref="A1:M14"/>
  <sheetViews>
    <sheetView workbookViewId="0">
      <selection activeCell="F7" sqref="F7"/>
    </sheetView>
  </sheetViews>
  <sheetFormatPr defaultRowHeight="15"/>
  <cols>
    <col min="1" max="1" width="16.28515625" bestFit="1" customWidth="1"/>
    <col min="2" max="2" width="19.140625" bestFit="1" customWidth="1"/>
    <col min="3" max="3" width="16.140625" bestFit="1" customWidth="1"/>
    <col min="4" max="4" width="15" bestFit="1" customWidth="1"/>
    <col min="5" max="5" width="16.7109375" bestFit="1" customWidth="1"/>
    <col min="6" max="6" width="20.140625" bestFit="1" customWidth="1"/>
    <col min="7" max="7" width="12.28515625" bestFit="1" customWidth="1"/>
    <col min="8" max="8" width="17.85546875" bestFit="1" customWidth="1"/>
    <col min="9" max="9" width="21.28515625" bestFit="1" customWidth="1"/>
    <col min="10" max="10" width="22" bestFit="1" customWidth="1"/>
    <col min="11" max="11" width="12" bestFit="1" customWidth="1"/>
    <col min="12" max="12" width="10.7109375" bestFit="1" customWidth="1"/>
    <col min="13" max="13" width="20.140625" bestFit="1" customWidth="1"/>
    <col min="14" max="14" width="39.28515625" customWidth="1"/>
    <col min="15" max="15" width="15.85546875" customWidth="1"/>
    <col min="16" max="16" width="18.42578125" customWidth="1"/>
    <col min="17" max="17" width="15.85546875" customWidth="1"/>
    <col min="18" max="18" width="11.85546875" customWidth="1"/>
    <col min="19" max="19" width="24.5703125" customWidth="1"/>
    <col min="20" max="20" width="109.7109375" customWidth="1"/>
  </cols>
  <sheetData>
    <row r="1" spans="1:13">
      <c r="A1" s="22" t="s">
        <v>74</v>
      </c>
      <c r="B1" s="1" t="s">
        <v>201</v>
      </c>
    </row>
    <row r="2" spans="1:13" s="9" customFormat="1">
      <c r="A2" s="184" t="s">
        <v>76</v>
      </c>
      <c r="B2" s="106" t="s">
        <v>927</v>
      </c>
      <c r="C2" s="134" t="s">
        <v>928</v>
      </c>
      <c r="D2" s="119" t="s">
        <v>929</v>
      </c>
      <c r="E2" s="119" t="s">
        <v>930</v>
      </c>
      <c r="F2" s="910" t="s">
        <v>931</v>
      </c>
      <c r="G2" s="910"/>
      <c r="H2" s="190" t="s">
        <v>932</v>
      </c>
      <c r="I2" s="119" t="s">
        <v>933</v>
      </c>
      <c r="J2" s="119" t="s">
        <v>40</v>
      </c>
      <c r="K2" s="119" t="s">
        <v>934</v>
      </c>
      <c r="L2" s="119" t="s">
        <v>20</v>
      </c>
      <c r="M2" s="107" t="s">
        <v>167</v>
      </c>
    </row>
    <row r="3" spans="1:13">
      <c r="A3" s="154">
        <v>1</v>
      </c>
      <c r="B3" s="93" t="s">
        <v>935</v>
      </c>
      <c r="C3" s="93" t="s">
        <v>936</v>
      </c>
      <c r="D3" s="93" t="s">
        <v>937</v>
      </c>
      <c r="E3" s="93" t="s">
        <v>938</v>
      </c>
      <c r="F3" s="516" t="str">
        <f>_xlfn.CONCAT(B3,".",D3,RIGHT(I3,4))</f>
        <v>Jose.Ramirez0946</v>
      </c>
      <c r="G3" s="517" t="s">
        <v>939</v>
      </c>
      <c r="H3" s="518" t="str">
        <f>'Tipo Identificacion - M'!$C$3</f>
        <v>CC</v>
      </c>
      <c r="I3" s="149">
        <v>1145230946</v>
      </c>
      <c r="J3" s="192" t="str">
        <f>'Pais - M'!$D$3</f>
        <v>Colombia</v>
      </c>
      <c r="K3" s="93">
        <v>3123412345</v>
      </c>
      <c r="L3" s="183" t="s">
        <v>429</v>
      </c>
      <c r="M3" s="109" t="str">
        <f>$F$3</f>
        <v>Jose.Ramirez0946</v>
      </c>
    </row>
    <row r="4" spans="1:13">
      <c r="A4" s="154">
        <v>2</v>
      </c>
      <c r="B4" s="93" t="s">
        <v>940</v>
      </c>
      <c r="C4" s="93" t="s">
        <v>941</v>
      </c>
      <c r="D4" s="93" t="s">
        <v>942</v>
      </c>
      <c r="E4" s="93" t="s">
        <v>943</v>
      </c>
      <c r="F4" s="516" t="str">
        <f>_xlfn.CONCAT(B4,".",D4,RIGHT(I4,4))</f>
        <v>Mario.Gutierrez 2312</v>
      </c>
      <c r="G4" s="517" t="s">
        <v>939</v>
      </c>
      <c r="H4" s="518" t="str">
        <f>'Tipo Identificacion - M'!$C$3</f>
        <v>CC</v>
      </c>
      <c r="I4" s="149">
        <v>3498562312</v>
      </c>
      <c r="J4" s="192" t="str">
        <f>'Pais - M'!$D$3</f>
        <v>Colombia</v>
      </c>
      <c r="K4" s="93">
        <v>1234612342</v>
      </c>
      <c r="L4" s="192" t="s">
        <v>429</v>
      </c>
      <c r="M4" s="519" t="str">
        <f>$F$4</f>
        <v>Mario.Gutierrez 2312</v>
      </c>
    </row>
    <row r="5" spans="1:13">
      <c r="A5" s="154">
        <v>3</v>
      </c>
      <c r="B5" s="93" t="s">
        <v>944</v>
      </c>
      <c r="C5" s="189"/>
      <c r="D5" s="93" t="s">
        <v>945</v>
      </c>
      <c r="E5" s="93" t="s">
        <v>946</v>
      </c>
      <c r="F5" s="516" t="str">
        <f>_xlfn.CONCAT(B5,".",D5,RIGHT(I5,4))</f>
        <v>Valentina.Llanos3233</v>
      </c>
      <c r="G5" s="517" t="s">
        <v>939</v>
      </c>
      <c r="H5" s="518" t="str">
        <f>'Tipo Identificacion - M'!$C$3</f>
        <v>CC</v>
      </c>
      <c r="I5" s="149">
        <v>1254763233</v>
      </c>
      <c r="J5" s="192" t="str">
        <f>'Pais - M'!$D$3</f>
        <v>Colombia</v>
      </c>
      <c r="K5" s="93">
        <v>1234123412</v>
      </c>
      <c r="L5" s="192" t="s">
        <v>429</v>
      </c>
      <c r="M5" s="109" t="str">
        <f>$F$5</f>
        <v>Valentina.Llanos3233</v>
      </c>
    </row>
    <row r="6" spans="1:13">
      <c r="A6" s="154">
        <v>4</v>
      </c>
      <c r="B6" s="93" t="s">
        <v>947</v>
      </c>
      <c r="C6" s="189"/>
      <c r="D6" s="93" t="s">
        <v>948</v>
      </c>
      <c r="E6" s="93" t="s">
        <v>949</v>
      </c>
      <c r="F6" s="516" t="str">
        <f>_xlfn.CONCAT(B6,".",D6,RIGHT(I6,4))</f>
        <v>Felipe.Tejada0935</v>
      </c>
      <c r="G6" s="517" t="s">
        <v>939</v>
      </c>
      <c r="H6" s="518" t="str">
        <f>'Tipo Identificacion - M'!$C$3</f>
        <v>CC</v>
      </c>
      <c r="I6" s="149">
        <v>8987220935</v>
      </c>
      <c r="J6" s="192" t="str">
        <f>'Pais - M'!$D$3</f>
        <v>Colombia</v>
      </c>
      <c r="K6" s="93">
        <v>6134123412</v>
      </c>
      <c r="L6" s="192" t="s">
        <v>429</v>
      </c>
      <c r="M6" s="109" t="str">
        <f>$F$6</f>
        <v>Felipe.Tejada0935</v>
      </c>
    </row>
    <row r="7" spans="1:13">
      <c r="A7" s="154">
        <v>5</v>
      </c>
      <c r="B7" s="93" t="s">
        <v>950</v>
      </c>
      <c r="C7" s="93" t="s">
        <v>935</v>
      </c>
      <c r="D7" s="93" t="s">
        <v>951</v>
      </c>
      <c r="E7" s="189"/>
      <c r="F7" s="516" t="str">
        <f>_xlfn.CONCAT(B7,".",D7,RIGHT(I7,4))</f>
        <v>Manuel.Torres6712</v>
      </c>
      <c r="G7" s="517" t="s">
        <v>939</v>
      </c>
      <c r="H7" s="518" t="str">
        <f>'Tipo Identificacion - M'!$C$3</f>
        <v>CC</v>
      </c>
      <c r="I7" s="149">
        <v>1278356712</v>
      </c>
      <c r="J7" s="192" t="str">
        <f>'Pais - M'!$D$3</f>
        <v>Colombia</v>
      </c>
      <c r="K7" s="93">
        <v>1234134123</v>
      </c>
      <c r="L7" s="192" t="s">
        <v>429</v>
      </c>
      <c r="M7" s="109" t="str">
        <f>F7</f>
        <v>Manuel.Torres6712</v>
      </c>
    </row>
    <row r="8" spans="1:13">
      <c r="A8" s="154">
        <v>6</v>
      </c>
      <c r="B8" s="93" t="s">
        <v>952</v>
      </c>
      <c r="C8" s="189"/>
      <c r="D8" s="93" t="s">
        <v>953</v>
      </c>
      <c r="E8" s="93" t="s">
        <v>938</v>
      </c>
      <c r="F8" s="516" t="str">
        <f>_xlfn.CONCAT(B8,".",D8,RIGHT(I8,4))</f>
        <v>Valeria.Nuñez1452</v>
      </c>
      <c r="G8" s="517" t="s">
        <v>939</v>
      </c>
      <c r="H8" s="518" t="str">
        <f>'Tipo Identificacion - M'!$C$3</f>
        <v>CC</v>
      </c>
      <c r="I8" s="149">
        <v>9835261452</v>
      </c>
      <c r="J8" s="192" t="str">
        <f>'Pais - M'!$D$3</f>
        <v>Colombia</v>
      </c>
      <c r="K8" s="93">
        <v>3123234524</v>
      </c>
      <c r="L8" s="192" t="s">
        <v>429</v>
      </c>
      <c r="M8" s="109" t="str">
        <f>F8</f>
        <v>Valeria.Nuñez1452</v>
      </c>
    </row>
    <row r="9" spans="1:13" ht="13.5" customHeight="1">
      <c r="A9" s="154">
        <v>7</v>
      </c>
      <c r="B9" s="93" t="s">
        <v>954</v>
      </c>
      <c r="C9" s="93" t="s">
        <v>955</v>
      </c>
      <c r="D9" s="93" t="s">
        <v>946</v>
      </c>
      <c r="E9" s="93" t="s">
        <v>943</v>
      </c>
      <c r="F9" s="516" t="str">
        <f>_xlfn.CONCAT(B9,".",D9,RIGHT(I9,4))</f>
        <v>Sara.Quintero3458</v>
      </c>
      <c r="G9" s="517" t="s">
        <v>939</v>
      </c>
      <c r="H9" s="518" t="str">
        <f>'Tipo Identificacion - M'!$C$3</f>
        <v>CC</v>
      </c>
      <c r="I9" s="149">
        <v>456723458</v>
      </c>
      <c r="J9" s="192" t="str">
        <f>'Pais - M'!$D$3</f>
        <v>Colombia</v>
      </c>
      <c r="K9" s="93">
        <v>4412431234</v>
      </c>
      <c r="L9" s="183" t="s">
        <v>430</v>
      </c>
      <c r="M9" s="109" t="str">
        <f>F9</f>
        <v>Sara.Quintero3458</v>
      </c>
    </row>
    <row r="10" spans="1:13">
      <c r="A10" s="154">
        <v>8</v>
      </c>
      <c r="B10" s="93" t="s">
        <v>956</v>
      </c>
      <c r="C10" s="93" t="s">
        <v>957</v>
      </c>
      <c r="D10" s="93" t="s">
        <v>958</v>
      </c>
      <c r="E10" s="93" t="s">
        <v>959</v>
      </c>
      <c r="F10" s="516" t="str">
        <f>_xlfn.CONCAT(B10,".",D10,RIGHT(I10,4))</f>
        <v>Juan.Ordoñez3546</v>
      </c>
      <c r="G10" s="517" t="s">
        <v>939</v>
      </c>
      <c r="H10" s="518" t="str">
        <f>'Tipo Identificacion - M'!$C$3</f>
        <v>CC</v>
      </c>
      <c r="I10" s="149">
        <v>1233453546</v>
      </c>
      <c r="J10" s="192" t="str">
        <f>'Pais - M'!$D$3</f>
        <v>Colombia</v>
      </c>
      <c r="K10" s="93"/>
      <c r="L10" s="192" t="s">
        <v>429</v>
      </c>
      <c r="M10" s="109" t="str">
        <f>F10</f>
        <v>Juan.Ordoñez3546</v>
      </c>
    </row>
    <row r="11" spans="1:13">
      <c r="A11" s="154">
        <v>9</v>
      </c>
      <c r="B11" s="93" t="s">
        <v>960</v>
      </c>
      <c r="C11" s="93" t="s">
        <v>961</v>
      </c>
      <c r="D11" s="93" t="s">
        <v>962</v>
      </c>
      <c r="E11" s="93" t="s">
        <v>951</v>
      </c>
      <c r="F11" s="516" t="str">
        <f>_xlfn.CONCAT(B11,".",D11,RIGHT(I11,4))</f>
        <v>Ivan.Jaramillo9803</v>
      </c>
      <c r="G11" s="517" t="s">
        <v>939</v>
      </c>
      <c r="H11" s="518" t="str">
        <f>'Tipo Identificacion - M'!$C$3</f>
        <v>CC</v>
      </c>
      <c r="I11" s="149">
        <v>5423769803</v>
      </c>
      <c r="J11" s="192" t="str">
        <f>'Pais - M'!$D$3</f>
        <v>Colombia</v>
      </c>
      <c r="K11" s="93">
        <v>1234123417</v>
      </c>
      <c r="L11" s="192" t="s">
        <v>429</v>
      </c>
      <c r="M11" s="109" t="str">
        <f>F11</f>
        <v>Ivan.Jaramillo9803</v>
      </c>
    </row>
    <row r="12" spans="1:13">
      <c r="A12" s="154">
        <v>10</v>
      </c>
      <c r="B12" s="93" t="s">
        <v>963</v>
      </c>
      <c r="C12" s="93" t="s">
        <v>964</v>
      </c>
      <c r="D12" s="93" t="s">
        <v>965</v>
      </c>
      <c r="E12" s="93" t="s">
        <v>966</v>
      </c>
      <c r="F12" s="516" t="str">
        <f>_xlfn.CONCAT(B12,".",D12,RIGHT(I12,4))</f>
        <v>Wilder.Sánchez6789</v>
      </c>
      <c r="G12" s="517" t="s">
        <v>939</v>
      </c>
      <c r="H12" s="518" t="str">
        <f>'Tipo Identificacion - M'!$C$3</f>
        <v>CC</v>
      </c>
      <c r="I12" s="149">
        <v>123456789</v>
      </c>
      <c r="J12" s="192" t="str">
        <f>'Pais - M'!$D$3</f>
        <v>Colombia</v>
      </c>
      <c r="K12" s="93"/>
      <c r="L12" s="192" t="s">
        <v>429</v>
      </c>
      <c r="M12" s="109" t="str">
        <f>F12</f>
        <v>Wilder.Sánchez6789</v>
      </c>
    </row>
    <row r="13" spans="1:13">
      <c r="A13" s="154">
        <v>11</v>
      </c>
      <c r="B13" s="93" t="s">
        <v>956</v>
      </c>
      <c r="C13" s="93" t="s">
        <v>967</v>
      </c>
      <c r="D13" s="93" t="s">
        <v>968</v>
      </c>
      <c r="E13" s="93" t="s">
        <v>969</v>
      </c>
      <c r="F13" s="516" t="str">
        <f>_xlfn.CONCAT(B13,".",D13,RIGHT(I13,4))</f>
        <v>Juan.Martinez1111</v>
      </c>
      <c r="G13" s="517" t="s">
        <v>939</v>
      </c>
      <c r="H13" s="518" t="str">
        <f>'Tipo Identificacion - M'!$C$3</f>
        <v>CC</v>
      </c>
      <c r="I13" s="149">
        <v>11111</v>
      </c>
      <c r="J13" s="192" t="str">
        <f>'Pais - M'!$D$3</f>
        <v>Colombia</v>
      </c>
      <c r="K13" s="93"/>
      <c r="L13" s="192" t="s">
        <v>429</v>
      </c>
      <c r="M13" s="109" t="str">
        <f>F13</f>
        <v>Juan.Martinez1111</v>
      </c>
    </row>
    <row r="14" spans="1:13">
      <c r="A14" s="155">
        <v>12</v>
      </c>
      <c r="B14" s="152" t="s">
        <v>970</v>
      </c>
      <c r="C14" s="191"/>
      <c r="D14" s="152" t="s">
        <v>971</v>
      </c>
      <c r="E14" s="152" t="s">
        <v>972</v>
      </c>
      <c r="F14" s="520" t="str">
        <f>_xlfn.CONCAT(B14,".",D14,RIGHT(I14,4))</f>
        <v>Elkin.Narvaéz2222</v>
      </c>
      <c r="G14" s="521" t="s">
        <v>939</v>
      </c>
      <c r="H14" s="518" t="str">
        <f>'Tipo Identificacion - M'!$C$4</f>
        <v>CE</v>
      </c>
      <c r="I14" s="151">
        <v>2222</v>
      </c>
      <c r="J14" s="192" t="str">
        <f>'Pais - M'!$D$4</f>
        <v>España</v>
      </c>
      <c r="K14" s="152">
        <v>7775436665</v>
      </c>
      <c r="L14" s="192" t="s">
        <v>429</v>
      </c>
      <c r="M14" s="112" t="str">
        <f>F14</f>
        <v>Elkin.Narvaéz2222</v>
      </c>
    </row>
  </sheetData>
  <mergeCells count="1">
    <mergeCell ref="F2:G2"/>
  </mergeCells>
  <hyperlinks>
    <hyperlink ref="A1" location="'Objetos de Dominio'!A1" display="&lt;- Volver al inicio" xr:uid="{1C1EAB7A-67C5-4624-9F5A-C4359303528C}"/>
    <hyperlink ref="B1" location="'persona - e'!A1" display="Modelo enriquecido" xr:uid="{8F30BD98-BDA6-459D-B3F9-60D4456FB0A1}"/>
    <hyperlink ref="L3" location="'Estados - M'!A64" display="Accesible" xr:uid="{59FC38B8-85B6-417B-BE4D-B4AD2E1486D9}"/>
    <hyperlink ref="L4" location="'Estados - M'!A64" display="Accesible" xr:uid="{F3386B6B-E866-4BC1-B67F-2D7B7EB8F7C8}"/>
    <hyperlink ref="L5" location="'Estados - M'!A64" display="Accesible" xr:uid="{5501B236-D551-4F97-BB93-1AEF1A1251E3}"/>
    <hyperlink ref="L6" location="'Estados - M'!A64" display="Accesible" xr:uid="{F1A2ED88-6F3E-4D5D-A235-A81924AB0FC2}"/>
    <hyperlink ref="L7" location="'Estados - M'!A64" display="Accesible" xr:uid="{AC757CAA-359D-47D9-8F0F-8B6AD6D6D2CE}"/>
    <hyperlink ref="L8" location="'Estados - M'!A64" display="Accesible" xr:uid="{0BCF3302-6022-4B7B-B80B-FC97D80BEED9}"/>
    <hyperlink ref="L10" location="'Estados - M'!A64" display="Accesible" xr:uid="{640FDF33-8768-4C3C-AC9E-51996B6D1276}"/>
    <hyperlink ref="L11" location="'Estados - M'!A64" display="Accesible" xr:uid="{063BA54A-43A5-4F82-BC8E-69D203CBB37B}"/>
    <hyperlink ref="L12" location="'Estados - M'!A64" display="Accesible" xr:uid="{161B2CCC-07BF-4580-9C93-A2511FC17581}"/>
    <hyperlink ref="L13" location="'Estados - M'!A64" display="Accesible" xr:uid="{E131AD71-0C53-45E1-962B-188B39837B73}"/>
    <hyperlink ref="L14" location="'Estados - M'!A64" display="Accesible" xr:uid="{262A3C34-2C83-4893-BBAF-B48D6254CA19}"/>
    <hyperlink ref="L9" location="'Estados - M'!A65" display="Inaccesible" xr:uid="{220F2136-8DA8-46D5-BBC6-FC1863FBE7B7}"/>
    <hyperlink ref="H3" location="'tipo identificacion - m'!A3" display="='Tipo Identificacion - M'!$C$4" xr:uid="{C4651AF7-BC00-4344-B380-18654A2CE4DE}"/>
    <hyperlink ref="H4:H14" location="'tipo identificacion - m'!A3" display="='Tipo Identificacion - M'!$C$4" xr:uid="{4C7A12E7-0A68-4587-A32E-A2BEABDDB80E}"/>
    <hyperlink ref="H14" location="'Tipo Identificacion - M'!A4" display="='Tipo Identificacion - M'!$C$4" xr:uid="{F9B21E89-3D00-4E64-BDA0-A7AAF841D24A}"/>
    <hyperlink ref="J3" location="'pais - m'!A3" display="='Pais - M'!$D$3" xr:uid="{F361E422-F4B3-4EC5-9EB8-A1F60AE12C75}"/>
    <hyperlink ref="J4:J14" location="'pais - m'!A3" display="='Pais - M'!$D$3" xr:uid="{925D6377-A8BB-4909-A5FB-8CBE3C46A286}"/>
    <hyperlink ref="J14" location="'Pais - M'!A4" display="='Pais - M'!$D$3" xr:uid="{F1864353-4A47-4920-A0F2-C131C0EB5508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E9EC-487C-4D22-AE32-34838C9B283E}">
  <sheetPr>
    <tabColor rgb="FFD9E1F2"/>
  </sheetPr>
  <dimension ref="A1:U40"/>
  <sheetViews>
    <sheetView topLeftCell="K32" workbookViewId="0">
      <selection activeCell="A38" sqref="A38:B40"/>
    </sheetView>
  </sheetViews>
  <sheetFormatPr defaultRowHeight="15"/>
  <cols>
    <col min="1" max="1" width="20.7109375" customWidth="1"/>
    <col min="2" max="2" width="22.85546875" customWidth="1"/>
    <col min="3" max="3" width="14.28515625" customWidth="1"/>
    <col min="4" max="4" width="14.5703125" customWidth="1"/>
    <col min="5" max="5" width="8.140625" customWidth="1"/>
    <col min="6" max="6" width="11" customWidth="1"/>
    <col min="7" max="7" width="26.42578125" customWidth="1"/>
    <col min="8" max="8" width="45.5703125" customWidth="1"/>
    <col min="9" max="9" width="38.5703125" customWidth="1"/>
    <col min="10" max="10" width="45.140625" customWidth="1"/>
    <col min="11" max="11" width="14.42578125" customWidth="1"/>
    <col min="12" max="12" width="10.42578125" customWidth="1"/>
    <col min="13" max="13" width="11.5703125" customWidth="1"/>
    <col min="14" max="14" width="9.28515625" customWidth="1"/>
    <col min="15" max="15" width="18.42578125" customWidth="1"/>
    <col min="16" max="16" width="47.7109375" customWidth="1"/>
    <col min="17" max="17" width="45.28515625" customWidth="1"/>
    <col min="18" max="18" width="48.140625" customWidth="1"/>
    <col min="19" max="19" width="34.5703125" bestFit="1" customWidth="1"/>
    <col min="20" max="20" width="29" bestFit="1" customWidth="1"/>
    <col min="21" max="21" width="27.85546875" bestFit="1" customWidth="1"/>
    <col min="22" max="22" width="28.5703125" customWidth="1"/>
  </cols>
  <sheetData>
    <row r="1" spans="1:21">
      <c r="A1" s="22" t="s">
        <v>74</v>
      </c>
    </row>
    <row r="2" spans="1:21">
      <c r="A2" s="130" t="s">
        <v>81</v>
      </c>
      <c r="B2" s="950" t="str">
        <f>'Objetos de Dominio'!$B$10</f>
        <v>Estructura Administrador Estructura</v>
      </c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  <c r="P2" s="952"/>
    </row>
    <row r="3" spans="1:21" ht="15" customHeight="1">
      <c r="A3" s="131" t="s">
        <v>82</v>
      </c>
      <c r="B3" s="718" t="str">
        <f>'Objetos de Dominio'!$E$10</f>
        <v>Objeto de dominio que esta encargado de agrupar todos los administradores que pueden estar asociados a una misma Estructura</v>
      </c>
      <c r="C3" s="719"/>
      <c r="D3" s="719"/>
      <c r="E3" s="719"/>
      <c r="F3" s="719"/>
      <c r="G3" s="719"/>
      <c r="H3" s="719"/>
      <c r="I3" s="719"/>
      <c r="J3" s="719"/>
      <c r="K3" s="719"/>
      <c r="L3" s="719"/>
      <c r="M3" s="719"/>
      <c r="N3" s="719"/>
      <c r="O3" s="719"/>
      <c r="P3" s="720"/>
    </row>
    <row r="4" spans="1:21" ht="15" customHeight="1">
      <c r="A4" s="1" t="s">
        <v>83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21" ht="15" customHeight="1">
      <c r="A5" s="78" t="s">
        <v>84</v>
      </c>
      <c r="B5" s="79" t="s">
        <v>85</v>
      </c>
      <c r="C5" s="79" t="s">
        <v>86</v>
      </c>
      <c r="D5" s="79" t="s">
        <v>87</v>
      </c>
      <c r="E5" s="79" t="s">
        <v>88</v>
      </c>
      <c r="F5" s="79" t="s">
        <v>89</v>
      </c>
      <c r="G5" s="79" t="s">
        <v>90</v>
      </c>
      <c r="H5" s="79" t="s">
        <v>91</v>
      </c>
      <c r="I5" s="79" t="s">
        <v>92</v>
      </c>
      <c r="J5" s="79" t="s">
        <v>93</v>
      </c>
      <c r="K5" s="79" t="s">
        <v>94</v>
      </c>
      <c r="L5" s="79" t="s">
        <v>95</v>
      </c>
      <c r="M5" s="79" t="s">
        <v>96</v>
      </c>
      <c r="N5" s="79" t="s">
        <v>97</v>
      </c>
      <c r="O5" s="79" t="s">
        <v>98</v>
      </c>
      <c r="P5" s="360" t="s">
        <v>4</v>
      </c>
      <c r="Q5" s="667" t="str">
        <f>$A$26</f>
        <v>Registrar</v>
      </c>
      <c r="R5" s="667" t="str">
        <f>$A$30</f>
        <v>Editar</v>
      </c>
      <c r="S5" s="667" t="str">
        <f>$A$34</f>
        <v>Cambiar estado</v>
      </c>
      <c r="T5" s="667" t="str">
        <f>$A$37</f>
        <v xml:space="preserve">Consultar </v>
      </c>
      <c r="U5" s="623" t="str">
        <f>$A$38</f>
        <v>Eliminar</v>
      </c>
    </row>
    <row r="6" spans="1:21" ht="40.5">
      <c r="A6" s="80" t="s">
        <v>76</v>
      </c>
      <c r="B6" s="62" t="s">
        <v>99</v>
      </c>
      <c r="C6" s="65">
        <v>36</v>
      </c>
      <c r="D6" s="65">
        <v>36</v>
      </c>
      <c r="E6" s="62"/>
      <c r="F6" s="62"/>
      <c r="G6" s="62"/>
      <c r="H6" s="62" t="s">
        <v>100</v>
      </c>
      <c r="I6" s="62"/>
      <c r="J6" s="74" t="s">
        <v>435</v>
      </c>
      <c r="K6" s="65" t="s">
        <v>102</v>
      </c>
      <c r="L6" s="65" t="s">
        <v>973</v>
      </c>
      <c r="M6" s="65" t="s">
        <v>102</v>
      </c>
      <c r="N6" s="65" t="s">
        <v>103</v>
      </c>
      <c r="O6" s="65" t="s">
        <v>102</v>
      </c>
      <c r="P6" s="73" t="s">
        <v>974</v>
      </c>
      <c r="Q6" s="637" t="s">
        <v>105</v>
      </c>
      <c r="R6" s="637" t="s">
        <v>105</v>
      </c>
      <c r="S6" s="637" t="s">
        <v>105</v>
      </c>
      <c r="T6" s="637" t="s">
        <v>975</v>
      </c>
      <c r="U6" s="668" t="s">
        <v>105</v>
      </c>
    </row>
    <row r="7" spans="1:21" ht="27">
      <c r="A7" s="664" t="s">
        <v>932</v>
      </c>
      <c r="B7" s="669" t="s">
        <v>976</v>
      </c>
      <c r="C7" s="537"/>
      <c r="D7" s="537"/>
      <c r="E7" s="665"/>
      <c r="F7" s="665"/>
      <c r="G7" s="665"/>
      <c r="H7" s="665"/>
      <c r="I7" s="665"/>
      <c r="J7" s="666"/>
      <c r="K7" s="537" t="s">
        <v>103</v>
      </c>
      <c r="L7" s="537" t="s">
        <v>973</v>
      </c>
      <c r="M7" s="537" t="s">
        <v>102</v>
      </c>
      <c r="N7" s="537" t="s">
        <v>103</v>
      </c>
      <c r="O7" s="537" t="s">
        <v>103</v>
      </c>
      <c r="P7" s="592" t="s">
        <v>977</v>
      </c>
      <c r="Q7" s="637" t="s">
        <v>105</v>
      </c>
      <c r="R7" s="637" t="s">
        <v>571</v>
      </c>
      <c r="S7" s="637" t="s">
        <v>706</v>
      </c>
      <c r="T7" s="637" t="s">
        <v>978</v>
      </c>
      <c r="U7" s="668" t="s">
        <v>706</v>
      </c>
    </row>
    <row r="8" spans="1:21" ht="27">
      <c r="A8" s="664" t="s">
        <v>979</v>
      </c>
      <c r="B8" s="665" t="s">
        <v>980</v>
      </c>
      <c r="C8" s="537">
        <v>6</v>
      </c>
      <c r="D8" s="537">
        <v>15</v>
      </c>
      <c r="E8" s="665"/>
      <c r="F8" s="665"/>
      <c r="G8" s="665"/>
      <c r="H8" s="665" t="s">
        <v>917</v>
      </c>
      <c r="I8" s="665"/>
      <c r="J8" s="666" t="s">
        <v>569</v>
      </c>
      <c r="K8" s="537" t="s">
        <v>103</v>
      </c>
      <c r="L8" s="537" t="s">
        <v>973</v>
      </c>
      <c r="M8" s="537" t="s">
        <v>102</v>
      </c>
      <c r="N8" s="537" t="s">
        <v>103</v>
      </c>
      <c r="O8" s="537" t="s">
        <v>103</v>
      </c>
      <c r="P8" s="592" t="s">
        <v>981</v>
      </c>
      <c r="Q8" s="637" t="s">
        <v>105</v>
      </c>
      <c r="R8" s="637" t="s">
        <v>571</v>
      </c>
      <c r="S8" s="637" t="s">
        <v>706</v>
      </c>
      <c r="T8" s="637" t="s">
        <v>975</v>
      </c>
      <c r="U8" s="668" t="s">
        <v>706</v>
      </c>
    </row>
    <row r="9" spans="1:21">
      <c r="A9" s="80" t="s">
        <v>982</v>
      </c>
      <c r="B9" s="62" t="s">
        <v>99</v>
      </c>
      <c r="C9" s="65">
        <v>1</v>
      </c>
      <c r="D9" s="65">
        <v>30</v>
      </c>
      <c r="E9" s="62"/>
      <c r="F9" s="62"/>
      <c r="G9" s="62"/>
      <c r="H9" s="62" t="s">
        <v>983</v>
      </c>
      <c r="I9" s="62"/>
      <c r="J9" s="143" t="s">
        <v>569</v>
      </c>
      <c r="K9" s="65" t="s">
        <v>103</v>
      </c>
      <c r="L9" s="65" t="s">
        <v>973</v>
      </c>
      <c r="M9" s="65" t="s">
        <v>102</v>
      </c>
      <c r="N9" s="65" t="s">
        <v>103</v>
      </c>
      <c r="O9" s="65" t="s">
        <v>103</v>
      </c>
      <c r="P9" s="73" t="s">
        <v>984</v>
      </c>
      <c r="Q9" s="637" t="s">
        <v>105</v>
      </c>
      <c r="R9" s="637" t="s">
        <v>985</v>
      </c>
      <c r="S9" s="637" t="s">
        <v>706</v>
      </c>
      <c r="T9" s="637" t="s">
        <v>978</v>
      </c>
      <c r="U9" s="668" t="s">
        <v>706</v>
      </c>
    </row>
    <row r="10" spans="1:21" ht="27">
      <c r="A10" s="80" t="s">
        <v>986</v>
      </c>
      <c r="B10" s="62" t="s">
        <v>99</v>
      </c>
      <c r="C10" s="65">
        <v>1</v>
      </c>
      <c r="D10" s="65">
        <v>30</v>
      </c>
      <c r="E10" s="62"/>
      <c r="F10" s="62"/>
      <c r="G10" s="62"/>
      <c r="H10" s="62" t="s">
        <v>983</v>
      </c>
      <c r="I10" s="62"/>
      <c r="J10" s="143" t="s">
        <v>569</v>
      </c>
      <c r="K10" s="65" t="s">
        <v>103</v>
      </c>
      <c r="L10" s="65" t="s">
        <v>973</v>
      </c>
      <c r="M10" s="65" t="s">
        <v>103</v>
      </c>
      <c r="N10" s="65" t="s">
        <v>103</v>
      </c>
      <c r="O10" s="65" t="s">
        <v>103</v>
      </c>
      <c r="P10" s="73" t="s">
        <v>987</v>
      </c>
      <c r="Q10" s="637" t="s">
        <v>706</v>
      </c>
      <c r="R10" s="637" t="s">
        <v>985</v>
      </c>
      <c r="S10" s="637" t="s">
        <v>706</v>
      </c>
      <c r="T10" s="637" t="s">
        <v>978</v>
      </c>
      <c r="U10" s="668" t="s">
        <v>706</v>
      </c>
    </row>
    <row r="11" spans="1:21">
      <c r="A11" s="80" t="s">
        <v>988</v>
      </c>
      <c r="B11" s="62" t="s">
        <v>99</v>
      </c>
      <c r="C11" s="65">
        <v>1</v>
      </c>
      <c r="D11" s="65">
        <v>30</v>
      </c>
      <c r="E11" s="62"/>
      <c r="F11" s="62"/>
      <c r="G11" s="62"/>
      <c r="H11" s="62" t="s">
        <v>983</v>
      </c>
      <c r="I11" s="62"/>
      <c r="J11" s="143" t="s">
        <v>569</v>
      </c>
      <c r="K11" s="65" t="s">
        <v>103</v>
      </c>
      <c r="L11" s="65" t="s">
        <v>973</v>
      </c>
      <c r="M11" s="65" t="s">
        <v>102</v>
      </c>
      <c r="N11" s="65" t="s">
        <v>103</v>
      </c>
      <c r="O11" s="65" t="s">
        <v>103</v>
      </c>
      <c r="P11" s="73" t="s">
        <v>989</v>
      </c>
      <c r="Q11" s="637" t="s">
        <v>105</v>
      </c>
      <c r="R11" s="637" t="s">
        <v>985</v>
      </c>
      <c r="S11" s="637" t="s">
        <v>706</v>
      </c>
      <c r="T11" s="637" t="s">
        <v>978</v>
      </c>
      <c r="U11" s="668" t="s">
        <v>706</v>
      </c>
    </row>
    <row r="12" spans="1:21" ht="27">
      <c r="A12" s="80" t="s">
        <v>990</v>
      </c>
      <c r="B12" s="62" t="s">
        <v>99</v>
      </c>
      <c r="C12" s="65">
        <v>1</v>
      </c>
      <c r="D12" s="65">
        <v>30</v>
      </c>
      <c r="E12" s="62"/>
      <c r="F12" s="62"/>
      <c r="G12" s="62"/>
      <c r="H12" s="62" t="s">
        <v>983</v>
      </c>
      <c r="I12" s="62"/>
      <c r="J12" s="143" t="s">
        <v>569</v>
      </c>
      <c r="K12" s="65" t="s">
        <v>103</v>
      </c>
      <c r="L12" s="65" t="s">
        <v>973</v>
      </c>
      <c r="M12" s="65" t="s">
        <v>103</v>
      </c>
      <c r="N12" s="65" t="s">
        <v>103</v>
      </c>
      <c r="O12" s="65" t="s">
        <v>103</v>
      </c>
      <c r="P12" s="73" t="s">
        <v>991</v>
      </c>
      <c r="Q12" s="637" t="s">
        <v>706</v>
      </c>
      <c r="R12" s="637" t="s">
        <v>985</v>
      </c>
      <c r="S12" s="637" t="s">
        <v>706</v>
      </c>
      <c r="T12" s="637" t="s">
        <v>978</v>
      </c>
      <c r="U12" s="668" t="s">
        <v>706</v>
      </c>
    </row>
    <row r="13" spans="1:21" ht="72" customHeight="1">
      <c r="A13" s="138" t="s">
        <v>992</v>
      </c>
      <c r="B13" s="62" t="s">
        <v>99</v>
      </c>
      <c r="C13" s="65">
        <v>1</v>
      </c>
      <c r="D13" s="65">
        <v>50</v>
      </c>
      <c r="E13" s="62"/>
      <c r="F13" s="62"/>
      <c r="G13" s="62"/>
      <c r="H13" s="73" t="s">
        <v>993</v>
      </c>
      <c r="I13" s="62"/>
      <c r="J13" s="143" t="s">
        <v>569</v>
      </c>
      <c r="K13" s="65" t="s">
        <v>102</v>
      </c>
      <c r="L13" s="65" t="s">
        <v>973</v>
      </c>
      <c r="M13" s="65" t="s">
        <v>102</v>
      </c>
      <c r="N13" s="65" t="s">
        <v>103</v>
      </c>
      <c r="O13" s="65" t="s">
        <v>103</v>
      </c>
      <c r="P13" s="73" t="s">
        <v>994</v>
      </c>
      <c r="Q13" s="637" t="s">
        <v>105</v>
      </c>
      <c r="R13" s="637" t="s">
        <v>985</v>
      </c>
      <c r="S13" s="637" t="s">
        <v>706</v>
      </c>
      <c r="T13" s="637" t="s">
        <v>978</v>
      </c>
      <c r="U13" s="668" t="s">
        <v>706</v>
      </c>
    </row>
    <row r="14" spans="1:21" ht="27">
      <c r="A14" s="113" t="s">
        <v>20</v>
      </c>
      <c r="B14" s="670" t="s">
        <v>995</v>
      </c>
      <c r="C14" s="75"/>
      <c r="D14" s="75"/>
      <c r="E14" s="75"/>
      <c r="F14" s="75"/>
      <c r="G14" s="75"/>
      <c r="H14" s="75"/>
      <c r="I14" s="75"/>
      <c r="J14" s="455"/>
      <c r="K14" s="77" t="s">
        <v>103</v>
      </c>
      <c r="L14" s="77" t="s">
        <v>103</v>
      </c>
      <c r="M14" s="77" t="s">
        <v>102</v>
      </c>
      <c r="N14" s="77" t="s">
        <v>103</v>
      </c>
      <c r="O14" s="77" t="s">
        <v>103</v>
      </c>
      <c r="P14" s="76" t="s">
        <v>996</v>
      </c>
      <c r="Q14" s="637" t="s">
        <v>105</v>
      </c>
      <c r="R14" s="637" t="s">
        <v>997</v>
      </c>
      <c r="S14" s="637" t="s">
        <v>877</v>
      </c>
      <c r="T14" s="637" t="s">
        <v>998</v>
      </c>
      <c r="U14" s="668" t="s">
        <v>706</v>
      </c>
    </row>
    <row r="15" spans="1:21" ht="27">
      <c r="A15" s="139" t="s">
        <v>999</v>
      </c>
      <c r="B15" s="595" t="s">
        <v>923</v>
      </c>
      <c r="C15" s="65">
        <v>2</v>
      </c>
      <c r="D15" s="65">
        <v>5</v>
      </c>
      <c r="E15" s="62"/>
      <c r="F15" s="62">
        <v>1</v>
      </c>
      <c r="G15" s="62">
        <v>1000</v>
      </c>
      <c r="H15" s="62" t="s">
        <v>1000</v>
      </c>
      <c r="I15" s="62"/>
      <c r="J15" s="143"/>
      <c r="K15" s="65" t="s">
        <v>103</v>
      </c>
      <c r="L15" s="65" t="s">
        <v>973</v>
      </c>
      <c r="M15" s="65" t="s">
        <v>102</v>
      </c>
      <c r="N15" s="65" t="s">
        <v>103</v>
      </c>
      <c r="O15" s="65" t="s">
        <v>103</v>
      </c>
      <c r="P15" s="73" t="s">
        <v>1001</v>
      </c>
      <c r="Q15" s="637" t="s">
        <v>105</v>
      </c>
      <c r="R15" s="637" t="s">
        <v>985</v>
      </c>
      <c r="S15" s="637" t="s">
        <v>706</v>
      </c>
      <c r="T15" s="637" t="s">
        <v>978</v>
      </c>
      <c r="U15" s="668" t="s">
        <v>706</v>
      </c>
    </row>
    <row r="16" spans="1:21">
      <c r="A16" s="140" t="s">
        <v>1002</v>
      </c>
      <c r="B16" s="141" t="s">
        <v>99</v>
      </c>
      <c r="C16" s="142">
        <v>1</v>
      </c>
      <c r="D16" s="142">
        <v>11</v>
      </c>
      <c r="E16" s="141"/>
      <c r="F16" s="141"/>
      <c r="G16" s="141"/>
      <c r="H16" s="141" t="s">
        <v>1003</v>
      </c>
      <c r="I16" s="141"/>
      <c r="J16" s="144" t="s">
        <v>569</v>
      </c>
      <c r="K16" s="142" t="s">
        <v>103</v>
      </c>
      <c r="L16" s="142" t="s">
        <v>973</v>
      </c>
      <c r="M16" s="142" t="s">
        <v>102</v>
      </c>
      <c r="N16" s="142" t="s">
        <v>103</v>
      </c>
      <c r="O16" s="142" t="s">
        <v>103</v>
      </c>
      <c r="P16" s="261" t="s">
        <v>1004</v>
      </c>
      <c r="Q16" s="638" t="s">
        <v>105</v>
      </c>
      <c r="R16" s="638" t="s">
        <v>985</v>
      </c>
      <c r="S16" s="638" t="s">
        <v>706</v>
      </c>
      <c r="T16" s="638" t="s">
        <v>975</v>
      </c>
      <c r="U16" s="671" t="s">
        <v>706</v>
      </c>
    </row>
    <row r="18" spans="1:18">
      <c r="A18" s="911" t="s">
        <v>114</v>
      </c>
      <c r="B18" s="911"/>
      <c r="C18" s="911"/>
    </row>
    <row r="19" spans="1:18">
      <c r="A19" s="440" t="s">
        <v>115</v>
      </c>
      <c r="B19" s="440" t="s">
        <v>4</v>
      </c>
      <c r="C19" s="440" t="s">
        <v>116</v>
      </c>
    </row>
    <row r="20" spans="1:18" ht="113.25" customHeight="1">
      <c r="A20" s="441" t="s">
        <v>992</v>
      </c>
      <c r="B20" s="442" t="s">
        <v>1005</v>
      </c>
      <c r="C20" s="443" t="str">
        <f>A13</f>
        <v>Correo Electrónico</v>
      </c>
    </row>
    <row r="21" spans="1:18" ht="48.75" customHeight="1">
      <c r="A21" s="913" t="s">
        <v>1006</v>
      </c>
      <c r="B21" s="912" t="s">
        <v>1007</v>
      </c>
      <c r="C21" s="443" t="str">
        <f>A7</f>
        <v>Tipo Identificación</v>
      </c>
    </row>
    <row r="22" spans="1:18" ht="51.75" customHeight="1">
      <c r="A22" s="913"/>
      <c r="B22" s="912"/>
      <c r="C22" s="443" t="str">
        <f>A6</f>
        <v>Identificador</v>
      </c>
    </row>
    <row r="24" spans="1:18" ht="15" customHeight="1">
      <c r="A24" s="704" t="s">
        <v>119</v>
      </c>
      <c r="B24" s="704"/>
      <c r="C24" s="704" t="s">
        <v>4</v>
      </c>
      <c r="D24" s="704"/>
      <c r="E24" s="704"/>
      <c r="F24" s="704"/>
      <c r="G24" s="704" t="s">
        <v>120</v>
      </c>
      <c r="H24" s="704"/>
      <c r="I24" s="704"/>
      <c r="J24" s="704" t="s">
        <v>121</v>
      </c>
      <c r="K24" s="704"/>
      <c r="L24" s="704"/>
      <c r="M24" s="704"/>
      <c r="N24" s="704"/>
      <c r="O24" s="704" t="s">
        <v>122</v>
      </c>
      <c r="P24" s="704"/>
      <c r="Q24" s="704" t="s">
        <v>123</v>
      </c>
      <c r="R24" s="704"/>
    </row>
    <row r="25" spans="1:18" ht="15" customHeight="1">
      <c r="A25" s="704"/>
      <c r="B25" s="704"/>
      <c r="C25" s="704"/>
      <c r="D25" s="704"/>
      <c r="E25" s="704"/>
      <c r="F25" s="704"/>
      <c r="G25" s="266" t="s">
        <v>124</v>
      </c>
      <c r="H25" s="266" t="s">
        <v>125</v>
      </c>
      <c r="I25" s="266" t="s">
        <v>4</v>
      </c>
      <c r="J25" s="266" t="s">
        <v>85</v>
      </c>
      <c r="K25" s="704" t="s">
        <v>4</v>
      </c>
      <c r="L25" s="704"/>
      <c r="M25" s="704"/>
      <c r="N25" s="704"/>
      <c r="O25" s="266" t="s">
        <v>126</v>
      </c>
      <c r="P25" s="266" t="s">
        <v>4</v>
      </c>
      <c r="Q25" s="266" t="s">
        <v>127</v>
      </c>
      <c r="R25" s="266" t="s">
        <v>128</v>
      </c>
    </row>
    <row r="26" spans="1:18" ht="44.25" customHeight="1">
      <c r="A26" s="727" t="s">
        <v>226</v>
      </c>
      <c r="B26" s="727"/>
      <c r="C26" s="727" t="s">
        <v>1008</v>
      </c>
      <c r="D26" s="727"/>
      <c r="E26" s="727"/>
      <c r="F26" s="727"/>
      <c r="G26" s="727" t="s">
        <v>1009</v>
      </c>
      <c r="H26" s="715" t="str">
        <f>'Objetos de Dominio'!$B$10</f>
        <v>Estructura Administrador Estructura</v>
      </c>
      <c r="I26" s="728" t="s">
        <v>1010</v>
      </c>
      <c r="J26" s="727"/>
      <c r="K26" s="727"/>
      <c r="L26" s="727"/>
      <c r="M26" s="727"/>
      <c r="N26" s="727"/>
      <c r="O26" s="350">
        <v>1</v>
      </c>
      <c r="P26" s="352" t="s">
        <v>1011</v>
      </c>
      <c r="Q26" s="352" t="s">
        <v>1012</v>
      </c>
      <c r="R26" s="352" t="s">
        <v>232</v>
      </c>
    </row>
    <row r="27" spans="1:18" ht="30.75">
      <c r="A27" s="727"/>
      <c r="B27" s="727"/>
      <c r="C27" s="727"/>
      <c r="D27" s="727"/>
      <c r="E27" s="727"/>
      <c r="F27" s="727"/>
      <c r="G27" s="727"/>
      <c r="H27" s="715"/>
      <c r="I27" s="728"/>
      <c r="J27" s="727"/>
      <c r="K27" s="727"/>
      <c r="L27" s="727"/>
      <c r="M27" s="727"/>
      <c r="N27" s="727"/>
      <c r="O27" s="350">
        <v>2</v>
      </c>
      <c r="P27" s="352" t="s">
        <v>1013</v>
      </c>
      <c r="Q27" s="352" t="s">
        <v>1014</v>
      </c>
      <c r="R27" s="352" t="s">
        <v>235</v>
      </c>
    </row>
    <row r="28" spans="1:18" ht="45.75">
      <c r="A28" s="727"/>
      <c r="B28" s="727"/>
      <c r="C28" s="727"/>
      <c r="D28" s="727"/>
      <c r="E28" s="727"/>
      <c r="F28" s="727"/>
      <c r="G28" s="727"/>
      <c r="H28" s="715"/>
      <c r="I28" s="728"/>
      <c r="J28" s="727"/>
      <c r="K28" s="727"/>
      <c r="L28" s="727"/>
      <c r="M28" s="727"/>
      <c r="N28" s="727"/>
      <c r="O28" s="350">
        <v>3</v>
      </c>
      <c r="P28" s="352" t="s">
        <v>1015</v>
      </c>
      <c r="Q28" s="352" t="s">
        <v>1016</v>
      </c>
      <c r="R28" s="352" t="s">
        <v>235</v>
      </c>
    </row>
    <row r="29" spans="1:18" ht="60.75">
      <c r="A29" s="727"/>
      <c r="B29" s="727"/>
      <c r="C29" s="727"/>
      <c r="D29" s="727"/>
      <c r="E29" s="727"/>
      <c r="F29" s="727"/>
      <c r="G29" s="727"/>
      <c r="H29" s="715"/>
      <c r="I29" s="728"/>
      <c r="J29" s="727"/>
      <c r="K29" s="727"/>
      <c r="L29" s="727"/>
      <c r="M29" s="727"/>
      <c r="N29" s="727"/>
      <c r="O29" s="350">
        <v>4</v>
      </c>
      <c r="P29" s="352" t="s">
        <v>1017</v>
      </c>
      <c r="Q29" s="352" t="s">
        <v>140</v>
      </c>
      <c r="R29" s="352" t="s">
        <v>235</v>
      </c>
    </row>
    <row r="30" spans="1:18" ht="30.75" customHeight="1">
      <c r="A30" s="727" t="s">
        <v>596</v>
      </c>
      <c r="B30" s="727"/>
      <c r="C30" s="727" t="s">
        <v>1018</v>
      </c>
      <c r="D30" s="727"/>
      <c r="E30" s="727"/>
      <c r="F30" s="727"/>
      <c r="G30" s="806" t="s">
        <v>1009</v>
      </c>
      <c r="H30" s="715" t="str">
        <f>'Objetos de Dominio'!$B$10</f>
        <v>Estructura Administrador Estructura</v>
      </c>
      <c r="I30" s="728" t="s">
        <v>1019</v>
      </c>
      <c r="J30" s="727"/>
      <c r="K30" s="727"/>
      <c r="L30" s="727"/>
      <c r="M30" s="727"/>
      <c r="N30" s="727"/>
      <c r="O30" s="350">
        <v>5</v>
      </c>
      <c r="P30" s="352" t="s">
        <v>1020</v>
      </c>
      <c r="Q30" s="352" t="s">
        <v>241</v>
      </c>
      <c r="R30" s="352" t="s">
        <v>242</v>
      </c>
    </row>
    <row r="31" spans="1:18" ht="60.75">
      <c r="A31" s="727"/>
      <c r="B31" s="727"/>
      <c r="C31" s="727"/>
      <c r="D31" s="727"/>
      <c r="E31" s="727"/>
      <c r="F31" s="727"/>
      <c r="G31" s="807"/>
      <c r="H31" s="715"/>
      <c r="I31" s="728"/>
      <c r="J31" s="727"/>
      <c r="K31" s="727"/>
      <c r="L31" s="727"/>
      <c r="M31" s="727"/>
      <c r="N31" s="727"/>
      <c r="O31" s="350">
        <v>6</v>
      </c>
      <c r="P31" s="352" t="s">
        <v>1021</v>
      </c>
      <c r="Q31" s="352" t="s">
        <v>1022</v>
      </c>
      <c r="R31" s="352" t="s">
        <v>242</v>
      </c>
    </row>
    <row r="32" spans="1:18" ht="60.75">
      <c r="A32" s="727"/>
      <c r="B32" s="727"/>
      <c r="C32" s="727"/>
      <c r="D32" s="727"/>
      <c r="E32" s="727"/>
      <c r="F32" s="727"/>
      <c r="G32" s="807"/>
      <c r="H32" s="715"/>
      <c r="I32" s="728"/>
      <c r="J32" s="727"/>
      <c r="K32" s="727"/>
      <c r="L32" s="727"/>
      <c r="M32" s="727"/>
      <c r="N32" s="727"/>
      <c r="O32" s="350">
        <v>7</v>
      </c>
      <c r="P32" s="352" t="s">
        <v>1023</v>
      </c>
      <c r="Q32" s="352" t="s">
        <v>1022</v>
      </c>
      <c r="R32" s="352" t="s">
        <v>242</v>
      </c>
    </row>
    <row r="33" spans="1:18" ht="60.75">
      <c r="A33" s="727"/>
      <c r="B33" s="727"/>
      <c r="C33" s="727"/>
      <c r="D33" s="727"/>
      <c r="E33" s="727"/>
      <c r="F33" s="727"/>
      <c r="G33" s="808"/>
      <c r="H33" s="715"/>
      <c r="I33" s="728"/>
      <c r="J33" s="727"/>
      <c r="K33" s="727"/>
      <c r="L33" s="727"/>
      <c r="M33" s="727"/>
      <c r="N33" s="727"/>
      <c r="O33" s="350">
        <v>8</v>
      </c>
      <c r="P33" s="352" t="s">
        <v>1024</v>
      </c>
      <c r="Q33" s="352" t="s">
        <v>140</v>
      </c>
      <c r="R33" s="352" t="s">
        <v>242</v>
      </c>
    </row>
    <row r="34" spans="1:18" ht="60.75" customHeight="1">
      <c r="A34" s="694" t="s">
        <v>508</v>
      </c>
      <c r="B34" s="694"/>
      <c r="C34" s="727" t="s">
        <v>1025</v>
      </c>
      <c r="D34" s="727"/>
      <c r="E34" s="727"/>
      <c r="F34" s="727"/>
      <c r="G34" s="727" t="s">
        <v>1009</v>
      </c>
      <c r="H34" s="715" t="str">
        <f>'Objetos de Dominio'!$B$10</f>
        <v>Estructura Administrador Estructura</v>
      </c>
      <c r="I34" s="728" t="s">
        <v>1026</v>
      </c>
      <c r="J34" s="726" t="s">
        <v>144</v>
      </c>
      <c r="K34" s="726" t="s">
        <v>144</v>
      </c>
      <c r="L34" s="726"/>
      <c r="M34" s="726"/>
      <c r="N34" s="726"/>
      <c r="O34" s="350">
        <v>9</v>
      </c>
      <c r="P34" s="352" t="s">
        <v>1027</v>
      </c>
      <c r="Q34" s="352" t="s">
        <v>140</v>
      </c>
      <c r="R34" s="352" t="s">
        <v>138</v>
      </c>
    </row>
    <row r="35" spans="1:18" ht="45.75">
      <c r="A35" s="694"/>
      <c r="B35" s="694"/>
      <c r="C35" s="727"/>
      <c r="D35" s="727"/>
      <c r="E35" s="727"/>
      <c r="F35" s="727"/>
      <c r="G35" s="727"/>
      <c r="H35" s="715"/>
      <c r="I35" s="728"/>
      <c r="J35" s="726"/>
      <c r="K35" s="726"/>
      <c r="L35" s="726"/>
      <c r="M35" s="726"/>
      <c r="N35" s="726"/>
      <c r="O35" s="350">
        <v>10</v>
      </c>
      <c r="P35" s="352" t="s">
        <v>1020</v>
      </c>
      <c r="Q35" s="352" t="s">
        <v>1028</v>
      </c>
      <c r="R35" s="352" t="s">
        <v>138</v>
      </c>
    </row>
    <row r="36" spans="1:18" ht="45.75">
      <c r="A36" s="694"/>
      <c r="B36" s="694"/>
      <c r="C36" s="727"/>
      <c r="D36" s="727"/>
      <c r="E36" s="727"/>
      <c r="F36" s="727"/>
      <c r="G36" s="727"/>
      <c r="H36" s="715"/>
      <c r="I36" s="728"/>
      <c r="J36" s="726"/>
      <c r="K36" s="726"/>
      <c r="L36" s="726"/>
      <c r="M36" s="726"/>
      <c r="N36" s="726"/>
      <c r="O36" s="350">
        <v>11</v>
      </c>
      <c r="P36" s="352" t="s">
        <v>1029</v>
      </c>
      <c r="Q36" s="352" t="s">
        <v>1030</v>
      </c>
      <c r="R36" s="352" t="s">
        <v>138</v>
      </c>
    </row>
    <row r="37" spans="1:18" ht="60" customHeight="1">
      <c r="A37" s="694" t="s">
        <v>503</v>
      </c>
      <c r="B37" s="694"/>
      <c r="C37" s="727" t="s">
        <v>1031</v>
      </c>
      <c r="D37" s="727"/>
      <c r="E37" s="727"/>
      <c r="F37" s="727"/>
      <c r="G37" s="350" t="s">
        <v>1009</v>
      </c>
      <c r="H37" s="278" t="str">
        <f>'Objetos de Dominio'!$B$10</f>
        <v>Estructura Administrador Estructura</v>
      </c>
      <c r="I37" s="351" t="s">
        <v>1032</v>
      </c>
      <c r="J37" s="278" t="s">
        <v>1033</v>
      </c>
      <c r="K37" s="726" t="s">
        <v>1034</v>
      </c>
      <c r="L37" s="726"/>
      <c r="M37" s="726"/>
      <c r="N37" s="726"/>
      <c r="O37" s="352"/>
      <c r="P37" s="352" t="s">
        <v>144</v>
      </c>
      <c r="Q37" s="352" t="s">
        <v>144</v>
      </c>
      <c r="R37" s="352" t="s">
        <v>144</v>
      </c>
    </row>
    <row r="38" spans="1:18" ht="60.75" customHeight="1">
      <c r="A38" s="694" t="s">
        <v>697</v>
      </c>
      <c r="B38" s="694"/>
      <c r="C38" s="694" t="s">
        <v>1035</v>
      </c>
      <c r="D38" s="694"/>
      <c r="E38" s="694"/>
      <c r="F38" s="694"/>
      <c r="G38" s="694" t="s">
        <v>1036</v>
      </c>
      <c r="H38" s="914" t="s">
        <v>99</v>
      </c>
      <c r="I38" s="712" t="s">
        <v>1037</v>
      </c>
      <c r="J38" s="694"/>
      <c r="K38" s="694"/>
      <c r="L38" s="694"/>
      <c r="M38" s="694"/>
      <c r="N38" s="694"/>
      <c r="O38" s="265">
        <v>12</v>
      </c>
      <c r="P38" s="279" t="s">
        <v>1038</v>
      </c>
      <c r="Q38" s="279" t="s">
        <v>140</v>
      </c>
      <c r="R38" s="352" t="s">
        <v>138</v>
      </c>
    </row>
    <row r="39" spans="1:18" ht="45.75">
      <c r="A39" s="694"/>
      <c r="B39" s="694"/>
      <c r="C39" s="694"/>
      <c r="D39" s="694"/>
      <c r="E39" s="694"/>
      <c r="F39" s="694"/>
      <c r="G39" s="694"/>
      <c r="H39" s="914"/>
      <c r="I39" s="712"/>
      <c r="J39" s="694"/>
      <c r="K39" s="694"/>
      <c r="L39" s="694"/>
      <c r="M39" s="694"/>
      <c r="N39" s="694"/>
      <c r="O39" s="265">
        <v>13</v>
      </c>
      <c r="P39" s="279" t="s">
        <v>1020</v>
      </c>
      <c r="Q39" s="279" t="s">
        <v>1039</v>
      </c>
      <c r="R39" s="352" t="s">
        <v>138</v>
      </c>
    </row>
    <row r="40" spans="1:18" ht="45.75">
      <c r="A40" s="694"/>
      <c r="B40" s="694"/>
      <c r="C40" s="694"/>
      <c r="D40" s="694"/>
      <c r="E40" s="694"/>
      <c r="F40" s="694"/>
      <c r="G40" s="694"/>
      <c r="H40" s="914"/>
      <c r="I40" s="712"/>
      <c r="J40" s="694"/>
      <c r="K40" s="694"/>
      <c r="L40" s="694"/>
      <c r="M40" s="694"/>
      <c r="N40" s="694"/>
      <c r="O40" s="265">
        <v>14</v>
      </c>
      <c r="P40" s="279" t="s">
        <v>1040</v>
      </c>
      <c r="Q40" s="279" t="s">
        <v>1041</v>
      </c>
      <c r="R40" s="352" t="s">
        <v>138</v>
      </c>
    </row>
  </sheetData>
  <mergeCells count="43">
    <mergeCell ref="A37:B37"/>
    <mergeCell ref="C37:F37"/>
    <mergeCell ref="K37:N37"/>
    <mergeCell ref="A38:B40"/>
    <mergeCell ref="C38:F40"/>
    <mergeCell ref="G38:G40"/>
    <mergeCell ref="H38:H40"/>
    <mergeCell ref="I38:I40"/>
    <mergeCell ref="J38:J40"/>
    <mergeCell ref="K38:N40"/>
    <mergeCell ref="J30:J33"/>
    <mergeCell ref="K30:N33"/>
    <mergeCell ref="A34:B36"/>
    <mergeCell ref="C34:F36"/>
    <mergeCell ref="G34:G36"/>
    <mergeCell ref="H34:H36"/>
    <mergeCell ref="I34:I36"/>
    <mergeCell ref="J34:J36"/>
    <mergeCell ref="K34:N36"/>
    <mergeCell ref="A30:B33"/>
    <mergeCell ref="C30:F33"/>
    <mergeCell ref="G30:G33"/>
    <mergeCell ref="H30:H33"/>
    <mergeCell ref="I30:I33"/>
    <mergeCell ref="Q24:R24"/>
    <mergeCell ref="K25:N25"/>
    <mergeCell ref="A26:B29"/>
    <mergeCell ref="C26:F29"/>
    <mergeCell ref="G26:G29"/>
    <mergeCell ref="H26:H29"/>
    <mergeCell ref="I26:I29"/>
    <mergeCell ref="J26:J29"/>
    <mergeCell ref="K26:N29"/>
    <mergeCell ref="A24:B25"/>
    <mergeCell ref="C24:F25"/>
    <mergeCell ref="G24:I24"/>
    <mergeCell ref="J24:N24"/>
    <mergeCell ref="O24:P24"/>
    <mergeCell ref="B2:P2"/>
    <mergeCell ref="B3:P3"/>
    <mergeCell ref="A18:C18"/>
    <mergeCell ref="B21:B22"/>
    <mergeCell ref="A21:A22"/>
  </mergeCells>
  <hyperlinks>
    <hyperlink ref="A1" location="'Objetos de Dominio'!A1" display="&lt;- Volver al inicio" xr:uid="{2D933ADA-C6DF-4563-8F00-2D2BC8DC2E03}"/>
    <hyperlink ref="A4" location="'Información Personal - M'!A1" display="Datos simulados" xr:uid="{EE8012BA-9E74-413C-B555-A434B8A896A1}"/>
    <hyperlink ref="C21" location="'Información Personal - E'!A7" display="=a7" xr:uid="{E2061061-ED66-4F86-B81F-B899947567C5}"/>
    <hyperlink ref="C20" location="'Información Personal - E'!A13" display="=a13" xr:uid="{E309E83E-ABEE-469D-AF5C-1AB648A407F6}"/>
    <hyperlink ref="C22" location="'Información Personal - E'!A6" display="=a6" xr:uid="{4691D322-D70C-484F-89AE-AFF1B57CBCD8}"/>
    <hyperlink ref="H26" location="'Escritor - E'!A1" display="='Objetos de Dominio'!$B$2" xr:uid="{53A01A02-43F5-4D4E-9DF2-77C504D9FF9E}"/>
    <hyperlink ref="H26:H29" location="'Objetos de Dominio'!B10" display="='Objetos de Dominio'!$B$17" xr:uid="{258F1D2C-60DB-41B4-9776-55F261E9A704}"/>
    <hyperlink ref="H30" location="'Escritor - E'!A1" display="='Objetos de Dominio'!$B$2" xr:uid="{4B0390B7-40E0-4CE3-B3BD-C93B2841112C}"/>
    <hyperlink ref="H30:H33" location="'Objetos de Dominio'!B10" display="='Objetos de Dominio'!$B$17" xr:uid="{A8A6A8FB-5D7F-46EF-AF38-E7BD1884DFD1}"/>
    <hyperlink ref="H34" location="'Escritor - E'!A1" display="='Objetos de Dominio'!$B$2" xr:uid="{A2FEBB57-3648-4C5D-ACC4-806FFC0CDDEE}"/>
    <hyperlink ref="H34:H36" location="'Objetos de Dominio'!B10" display="='Objetos de Dominio'!$B$17" xr:uid="{84276BD9-6B8B-4CB7-B358-45F1746454A2}"/>
    <hyperlink ref="H37" location="'Objetos de Dominio'!B10" display="='Objetos de Dominio'!$B$17" xr:uid="{C4A2F2CE-BDE7-4387-81A1-8A814ADC748F}"/>
    <hyperlink ref="H37:H39" location="'Escritor - E'!A1" display="='Objetos de Dominio'!$B$2" xr:uid="{D4D93011-065F-4151-8BFE-81E7AA9AF6CE}"/>
    <hyperlink ref="J37" location="'Persona - E'!A1" display="Persona[]" xr:uid="{E755BDC3-8F8C-45B1-B361-4F83875CB5AD}"/>
    <hyperlink ref="Q5" location="'Persona - E'!A26" display="=$A$26" xr:uid="{D8B99497-A77F-4841-B825-328E1ADF7796}"/>
    <hyperlink ref="R5" location="'Persona - E'!A30" display="=$A$30" xr:uid="{CD44FA8A-BBFE-43DB-A07E-DCF15BFC21B9}"/>
    <hyperlink ref="S5" location="'Persona - E'!A34" display="=$A$34" xr:uid="{13621473-1A81-4BAE-AFF7-A557D63A3562}"/>
    <hyperlink ref="T5" location="'Persona - E'!A37" display="=$A$37" xr:uid="{E1E7B44C-28BF-4170-BBAD-E5BAA90635EF}"/>
    <hyperlink ref="U5" location="'Persona - E'!A38" display="=$A$38" xr:uid="{C5322913-4372-4DBE-94AF-F3047E148D59}"/>
    <hyperlink ref="B14" location="'Estados - E'!A1" display="Estados" xr:uid="{3157A2FA-A1F4-45D6-819E-FD0F7599CA77}"/>
    <hyperlink ref="B15" location="'Pais - E'!A1" display="Pais" xr:uid="{245FFD8F-BBB6-4DB5-9A5E-CB061A911187}"/>
    <hyperlink ref="B7" location="'tipo identificacion - e'!A1" display="Tipo identificacion" xr:uid="{D873E85C-F941-408C-9ED6-B522E4A48E94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DCC2-8B55-4A1F-8FCC-5599E5D900BF}">
  <sheetPr>
    <tabColor rgb="FFD9E1F2"/>
  </sheetPr>
  <dimension ref="A1:H9"/>
  <sheetViews>
    <sheetView workbookViewId="0">
      <selection activeCell="F14" sqref="F14"/>
    </sheetView>
  </sheetViews>
  <sheetFormatPr defaultRowHeight="15"/>
  <cols>
    <col min="1" max="1" width="15.7109375" style="12" customWidth="1"/>
    <col min="2" max="2" width="23.5703125" style="12" customWidth="1"/>
    <col min="3" max="3" width="17.7109375" style="12" customWidth="1"/>
    <col min="4" max="4" width="37.5703125" style="12" customWidth="1"/>
    <col min="5" max="5" width="18.5703125" style="12" customWidth="1"/>
    <col min="6" max="6" width="54.5703125" style="12" customWidth="1"/>
    <col min="7" max="7" width="46.7109375" style="12" customWidth="1"/>
    <col min="8" max="8" width="32.42578125" style="12" customWidth="1"/>
    <col min="9" max="16384" width="9.140625" style="12"/>
  </cols>
  <sheetData>
    <row r="1" spans="1:8">
      <c r="A1" s="8" t="s">
        <v>74</v>
      </c>
    </row>
    <row r="2" spans="1:8">
      <c r="A2" s="214" t="s">
        <v>76</v>
      </c>
      <c r="B2" s="215" t="s">
        <v>1042</v>
      </c>
      <c r="C2" s="215" t="s">
        <v>1043</v>
      </c>
      <c r="D2" s="215" t="s">
        <v>202</v>
      </c>
      <c r="E2" s="215" t="s">
        <v>20</v>
      </c>
      <c r="F2" s="215" t="s">
        <v>326</v>
      </c>
      <c r="G2" s="215" t="s">
        <v>350</v>
      </c>
      <c r="H2" s="216" t="s">
        <v>167</v>
      </c>
    </row>
    <row r="3" spans="1:8" ht="40.5" customHeight="1">
      <c r="A3" s="200">
        <v>1</v>
      </c>
      <c r="B3" s="188" t="s">
        <v>1044</v>
      </c>
      <c r="C3" s="220" t="s">
        <v>1045</v>
      </c>
      <c r="D3" s="192" t="str">
        <f>'Grupo - M'!$F$8</f>
        <v>Ingeniería-Sistemas Ingeniería de Sistemas</v>
      </c>
      <c r="E3" s="213" t="str">
        <f>'Estados - M'!$B$26</f>
        <v>Publicado</v>
      </c>
      <c r="F3" s="188" t="s">
        <v>1046</v>
      </c>
      <c r="G3" s="213" t="str">
        <f>'Participante Grupo - M'!$F3</f>
        <v>Valentina.Llanos3233 Matemáticas Especiales 2023-1 Grupo1</v>
      </c>
      <c r="H3" s="217" t="str">
        <f>_xlfn.CONCAT(B3, " - ", A3)</f>
        <v>Semilleros uco Ingeniería sistemas 2023 - 1</v>
      </c>
    </row>
    <row r="4" spans="1:8">
      <c r="A4" s="200">
        <v>2</v>
      </c>
      <c r="B4" s="188" t="s">
        <v>1047</v>
      </c>
      <c r="C4" s="220">
        <v>45200.947916666664</v>
      </c>
      <c r="D4" s="182" t="str">
        <f>'Grupo - M'!$F$6</f>
        <v>Calculo Integral 1 2023-1 Grupo2</v>
      </c>
      <c r="E4" s="213" t="str">
        <f>'Estados - M'!$B$26</f>
        <v>Publicado</v>
      </c>
      <c r="F4" s="188" t="s">
        <v>1046</v>
      </c>
      <c r="G4" s="192" t="str">
        <f>'Participante Grupo - M'!$F5</f>
        <v>Wilder.Sánchez6789 Calculo Integral 1 2022-2 Grupo1</v>
      </c>
      <c r="H4" s="217" t="str">
        <f>_xlfn.CONCAT(B4, " - ", A4)</f>
        <v>Horario - 2</v>
      </c>
    </row>
    <row r="5" spans="1:8" ht="15.75" customHeight="1">
      <c r="A5" s="200">
        <v>3</v>
      </c>
      <c r="B5" s="127" t="s">
        <v>1048</v>
      </c>
      <c r="C5" s="220">
        <v>45204.527777777781</v>
      </c>
      <c r="D5" s="192" t="str">
        <f>'Grupo - M'!$F$8</f>
        <v>Ingeniería-Sistemas Ingeniería de Sistemas</v>
      </c>
      <c r="E5" s="169" t="str">
        <f>'Estados - M'!$B$28</f>
        <v>Eliminado por Autor</v>
      </c>
      <c r="F5" s="127" t="s">
        <v>1046</v>
      </c>
      <c r="G5" s="646" t="str">
        <f>'Participante Grupo - M'!$F4</f>
        <v>Manuel.Torres6712 Antropología 1 2023-1 Grupo3</v>
      </c>
      <c r="H5" s="217" t="str">
        <f>_xlfn.CONCAT(B5, " - ", A5)</f>
        <v>Fechas examenes parciales - 3</v>
      </c>
    </row>
    <row r="6" spans="1:8" ht="30.75">
      <c r="A6" s="201">
        <v>4</v>
      </c>
      <c r="B6" s="129" t="s">
        <v>1049</v>
      </c>
      <c r="C6" s="224">
        <v>45090.524305555555</v>
      </c>
      <c r="D6" s="185" t="str">
        <f>'Grupo - M'!$F$6</f>
        <v>Calculo Integral 1 2023-1 Grupo2</v>
      </c>
      <c r="E6" s="218" t="str">
        <f>'Estados - M'!$B$27</f>
        <v>Suspendido</v>
      </c>
      <c r="F6" s="129" t="s">
        <v>1046</v>
      </c>
      <c r="G6" s="645" t="str">
        <f>'Participante Grupo - M'!$F7</f>
        <v>Juan.Martinez1111 Diseno Orientado a Objetos 2023-1 Grupo1</v>
      </c>
      <c r="H6" s="219" t="str">
        <f>_xlfn.CONCAT(B6, " - ", A6)</f>
        <v>Signos en una ecuacion  - 4</v>
      </c>
    </row>
    <row r="7" spans="1:8">
      <c r="C7" s="15"/>
      <c r="D7" s="11"/>
      <c r="E7" s="495"/>
      <c r="F7" s="11"/>
      <c r="G7" s="497"/>
    </row>
    <row r="8" spans="1:8">
      <c r="G8" s="13"/>
    </row>
    <row r="9" spans="1:8">
      <c r="G9" s="13"/>
    </row>
  </sheetData>
  <hyperlinks>
    <hyperlink ref="E3" location="'Estados - M'!A26" display="='Estados - M'!$B$26" xr:uid="{B093C100-E20E-4074-9160-1A622930A01B}"/>
    <hyperlink ref="A1" location="'Objetos de Dominio'!A1" display="&lt;- Volver al inicio" xr:uid="{205A4E4E-18D0-48A9-984B-19BB3897610C}"/>
    <hyperlink ref="D4" location="'Grupo - M'!A6" display="4" xr:uid="{38D8035F-4E76-4509-8AA8-B4FAEDC37451}"/>
    <hyperlink ref="D6" location="'Grupo - M'!A6" display="4" xr:uid="{664B7BF9-2F5A-4ED5-BD9C-51A532A13B65}"/>
    <hyperlink ref="G5" location="'participante grupo - m'!A4" display="='Participante Grupo - M'!$F4" xr:uid="{C22EB16A-EF2C-4274-B36E-0E180435C5FF}"/>
    <hyperlink ref="E5" location="'Estados - M'!A28" display="='Estados - M'!$B$28" xr:uid="{A29B0F69-72DB-44D8-A414-3934A5DCC1F5}"/>
    <hyperlink ref="E6" location="'Estados - M'!A27" display="='Estados - M'!$B$27" xr:uid="{B194A3BA-0624-4DBF-8BAC-68E59C17AB21}"/>
    <hyperlink ref="D3" location="'Grupo - M'!A8" display="=CONCAT('Grupo - M'!$B8, &quot; -&gt; &quot;, 'Grupo - M'!$C$8)" xr:uid="{44B5A6F7-218A-4C85-9480-C776ECAC0C80}"/>
    <hyperlink ref="D5" location="'Grupo - M'!A8" display="=CONCAT('Grupo - M'!$B8, &quot; -&gt; &quot;, 'Grupo - M'!$C$8)" xr:uid="{27E42DD1-BE53-4296-9856-F91F19C9DB1C}"/>
    <hyperlink ref="E4" location="'Estados - M'!A26" display="='Estados - M'!$B$26" xr:uid="{41E51411-0557-488A-867B-22ACA6A7A3B4}"/>
    <hyperlink ref="G3" location="'Participante grupo - m'!A3" display="='Participante Grupo - M'!$F3" xr:uid="{B7180FFD-3B0C-4C4E-A4C6-82CC7D86B38B}"/>
    <hyperlink ref="G4" location="'Participante grupo - m'!A5" display="='Participante Grupo - M'!$F5" xr:uid="{6BE86037-8ABF-46DB-B85E-4C50F550C549}"/>
    <hyperlink ref="G6" location="'Participante Grupo - M'!A7" display="='Participante Grupo - M'!$F7" xr:uid="{E104AF3C-DD86-4FE5-B113-265E81F30E1B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3137-0E66-4007-AD93-7D2F455371B1}">
  <sheetPr>
    <tabColor rgb="FFD9E1F2"/>
  </sheetPr>
  <dimension ref="A1:V27"/>
  <sheetViews>
    <sheetView topLeftCell="N1" workbookViewId="0">
      <selection activeCell="A9" sqref="A9:XFD9"/>
    </sheetView>
  </sheetViews>
  <sheetFormatPr defaultRowHeight="15"/>
  <cols>
    <col min="1" max="1" width="20.7109375" style="12" customWidth="1"/>
    <col min="2" max="2" width="17.42578125" style="12" customWidth="1"/>
    <col min="3" max="7" width="15.7109375" style="12" customWidth="1"/>
    <col min="8" max="8" width="50.7109375" style="12" customWidth="1"/>
    <col min="9" max="9" width="41.140625" style="12" customWidth="1"/>
    <col min="10" max="10" width="50.28515625" style="12" customWidth="1"/>
    <col min="11" max="14" width="15.7109375" style="12" customWidth="1"/>
    <col min="15" max="15" width="18" style="12" customWidth="1"/>
    <col min="16" max="16" width="47.28515625" style="12" customWidth="1"/>
    <col min="17" max="17" width="49.140625" style="12" customWidth="1"/>
    <col min="18" max="18" width="39.85546875" style="12" customWidth="1"/>
    <col min="19" max="20" width="27.42578125" style="12" customWidth="1"/>
    <col min="21" max="21" width="15.42578125" style="12" customWidth="1"/>
    <col min="22" max="22" width="21.28515625" style="12" customWidth="1"/>
    <col min="23" max="16384" width="9.140625" style="12"/>
  </cols>
  <sheetData>
    <row r="1" spans="1:22">
      <c r="A1" s="22" t="s">
        <v>74</v>
      </c>
    </row>
    <row r="2" spans="1:22">
      <c r="A2" s="550" t="s">
        <v>81</v>
      </c>
      <c r="B2" s="964" t="str">
        <f>'Objetos de Dominio'!$B$22</f>
        <v>Publicación</v>
      </c>
      <c r="C2" s="965"/>
      <c r="D2" s="965"/>
      <c r="E2" s="965"/>
      <c r="F2" s="965"/>
      <c r="G2" s="965"/>
      <c r="H2" s="965"/>
      <c r="I2" s="965"/>
      <c r="J2" s="965"/>
      <c r="K2" s="965"/>
      <c r="L2" s="965"/>
      <c r="M2" s="965"/>
      <c r="N2" s="965"/>
      <c r="O2" s="965"/>
      <c r="P2" s="967"/>
    </row>
    <row r="3" spans="1:22" ht="15.75" customHeight="1">
      <c r="A3" s="550" t="s">
        <v>82</v>
      </c>
      <c r="B3" s="788" t="str">
        <f>'Objetos de Dominio'!$E$22</f>
        <v>Objeto de dominio que representa una obra científica, literaria o artística publicado en la plataforma con fines educativos, informativos, creativos, ETC.</v>
      </c>
      <c r="C3" s="789"/>
      <c r="D3" s="789"/>
      <c r="E3" s="789"/>
      <c r="F3" s="789"/>
      <c r="G3" s="789"/>
      <c r="H3" s="789"/>
      <c r="I3" s="789"/>
      <c r="J3" s="789"/>
      <c r="K3" s="789"/>
      <c r="L3" s="789"/>
      <c r="M3" s="789"/>
      <c r="N3" s="789"/>
      <c r="O3" s="789"/>
      <c r="P3" s="921"/>
    </row>
    <row r="4" spans="1:22" ht="16.5" customHeight="1">
      <c r="A4" s="1" t="s">
        <v>83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22" ht="16.5" customHeight="1">
      <c r="A5" s="551" t="s">
        <v>84</v>
      </c>
      <c r="B5" s="552" t="s">
        <v>85</v>
      </c>
      <c r="C5" s="552" t="s">
        <v>86</v>
      </c>
      <c r="D5" s="552" t="s">
        <v>87</v>
      </c>
      <c r="E5" s="552" t="s">
        <v>88</v>
      </c>
      <c r="F5" s="552" t="s">
        <v>89</v>
      </c>
      <c r="G5" s="552" t="s">
        <v>90</v>
      </c>
      <c r="H5" s="552" t="s">
        <v>91</v>
      </c>
      <c r="I5" s="552" t="s">
        <v>92</v>
      </c>
      <c r="J5" s="552" t="s">
        <v>93</v>
      </c>
      <c r="K5" s="552" t="s">
        <v>94</v>
      </c>
      <c r="L5" s="552" t="s">
        <v>95</v>
      </c>
      <c r="M5" s="552" t="s">
        <v>96</v>
      </c>
      <c r="N5" s="552" t="s">
        <v>97</v>
      </c>
      <c r="O5" s="552" t="s">
        <v>98</v>
      </c>
      <c r="P5" s="553" t="s">
        <v>4</v>
      </c>
      <c r="Q5" s="643" t="str">
        <f>A17</f>
        <v>Publicar</v>
      </c>
      <c r="R5" s="643" t="str">
        <f>A19</f>
        <v xml:space="preserve">Cambiar estado </v>
      </c>
      <c r="S5" s="643" t="str">
        <f>A22</f>
        <v>Listar</v>
      </c>
      <c r="T5" s="643" t="str">
        <f>A23</f>
        <v>Eliminar</v>
      </c>
      <c r="U5" s="643" t="str">
        <f>A26</f>
        <v>Abrir</v>
      </c>
      <c r="V5" s="643" t="str">
        <f>A27</f>
        <v>ObtenerEstadoReal</v>
      </c>
    </row>
    <row r="6" spans="1:22" ht="27">
      <c r="A6" s="554" t="s">
        <v>76</v>
      </c>
      <c r="B6" s="177" t="s">
        <v>211</v>
      </c>
      <c r="C6" s="177">
        <v>36</v>
      </c>
      <c r="D6" s="177">
        <v>36</v>
      </c>
      <c r="E6" s="177"/>
      <c r="F6" s="177"/>
      <c r="G6" s="177"/>
      <c r="H6" s="27" t="s">
        <v>100</v>
      </c>
      <c r="I6" s="177"/>
      <c r="J6" s="177"/>
      <c r="K6" s="177" t="s">
        <v>102</v>
      </c>
      <c r="L6" s="177" t="s">
        <v>103</v>
      </c>
      <c r="M6" s="177" t="s">
        <v>102</v>
      </c>
      <c r="N6" s="177" t="s">
        <v>103</v>
      </c>
      <c r="O6" s="177" t="s">
        <v>102</v>
      </c>
      <c r="P6" s="410" t="s">
        <v>1050</v>
      </c>
      <c r="Q6" s="625" t="s">
        <v>105</v>
      </c>
      <c r="R6" s="625" t="s">
        <v>105</v>
      </c>
      <c r="S6" s="625" t="s">
        <v>1051</v>
      </c>
      <c r="T6" s="625" t="s">
        <v>105</v>
      </c>
      <c r="U6" s="625" t="s">
        <v>107</v>
      </c>
      <c r="V6" s="625" t="s">
        <v>107</v>
      </c>
    </row>
    <row r="7" spans="1:22" ht="40.5">
      <c r="A7" s="555" t="s">
        <v>1052</v>
      </c>
      <c r="B7" s="27" t="s">
        <v>1046</v>
      </c>
      <c r="C7" s="27">
        <v>1</v>
      </c>
      <c r="D7" s="27">
        <v>40</v>
      </c>
      <c r="E7" s="27"/>
      <c r="F7" s="27"/>
      <c r="G7" s="27"/>
      <c r="H7" s="27"/>
      <c r="I7" s="27"/>
      <c r="J7" s="33" t="s">
        <v>435</v>
      </c>
      <c r="K7" s="27" t="s">
        <v>102</v>
      </c>
      <c r="L7" s="27" t="s">
        <v>103</v>
      </c>
      <c r="M7" s="27" t="s">
        <v>102</v>
      </c>
      <c r="N7" s="27" t="s">
        <v>103</v>
      </c>
      <c r="O7" s="27" t="s">
        <v>103</v>
      </c>
      <c r="P7" s="411" t="s">
        <v>1053</v>
      </c>
      <c r="Q7" s="625" t="s">
        <v>105</v>
      </c>
      <c r="R7" s="625" t="s">
        <v>107</v>
      </c>
      <c r="S7" s="625" t="s">
        <v>1054</v>
      </c>
      <c r="T7" s="625" t="s">
        <v>107</v>
      </c>
      <c r="U7" s="625" t="s">
        <v>107</v>
      </c>
      <c r="V7" s="625" t="s">
        <v>107</v>
      </c>
    </row>
    <row r="8" spans="1:22" ht="27">
      <c r="A8" s="555" t="s">
        <v>202</v>
      </c>
      <c r="B8" s="644" t="s">
        <v>202</v>
      </c>
      <c r="C8" s="27"/>
      <c r="D8" s="27"/>
      <c r="E8" s="27"/>
      <c r="F8" s="27"/>
      <c r="G8" s="27"/>
      <c r="H8" s="27"/>
      <c r="I8" s="27"/>
      <c r="J8" s="34"/>
      <c r="K8" s="27" t="s">
        <v>103</v>
      </c>
      <c r="L8" s="27" t="s">
        <v>103</v>
      </c>
      <c r="M8" s="27" t="s">
        <v>102</v>
      </c>
      <c r="N8" s="27" t="s">
        <v>103</v>
      </c>
      <c r="O8" s="27" t="s">
        <v>103</v>
      </c>
      <c r="P8" s="411" t="s">
        <v>1055</v>
      </c>
      <c r="Q8" s="625" t="s">
        <v>105</v>
      </c>
      <c r="R8" s="625" t="s">
        <v>107</v>
      </c>
      <c r="S8" s="625" t="s">
        <v>1051</v>
      </c>
      <c r="T8" s="625" t="s">
        <v>107</v>
      </c>
      <c r="U8" s="625" t="s">
        <v>107</v>
      </c>
      <c r="V8" s="625" t="s">
        <v>107</v>
      </c>
    </row>
    <row r="9" spans="1:22" ht="27">
      <c r="A9" s="556" t="s">
        <v>20</v>
      </c>
      <c r="B9" s="644" t="s">
        <v>20</v>
      </c>
      <c r="C9" s="557"/>
      <c r="D9" s="557"/>
      <c r="E9" s="557"/>
      <c r="F9" s="557"/>
      <c r="G9" s="557"/>
      <c r="H9" s="557"/>
      <c r="I9" s="558" t="s">
        <v>441</v>
      </c>
      <c r="J9" s="559"/>
      <c r="K9" s="557" t="s">
        <v>103</v>
      </c>
      <c r="L9" s="557" t="s">
        <v>103</v>
      </c>
      <c r="M9" s="557" t="s">
        <v>102</v>
      </c>
      <c r="N9" s="557" t="s">
        <v>103</v>
      </c>
      <c r="O9" s="557" t="s">
        <v>103</v>
      </c>
      <c r="P9" s="560" t="s">
        <v>1056</v>
      </c>
      <c r="Q9" s="625" t="s">
        <v>105</v>
      </c>
      <c r="R9" s="625" t="s">
        <v>877</v>
      </c>
      <c r="S9" s="625" t="s">
        <v>1057</v>
      </c>
      <c r="T9" s="625" t="s">
        <v>107</v>
      </c>
      <c r="U9" s="625" t="s">
        <v>107</v>
      </c>
      <c r="V9" s="625" t="s">
        <v>107</v>
      </c>
    </row>
    <row r="10" spans="1:22" ht="27">
      <c r="A10" s="334" t="s">
        <v>326</v>
      </c>
      <c r="B10" s="41" t="s">
        <v>99</v>
      </c>
      <c r="C10" s="41">
        <v>1</v>
      </c>
      <c r="D10" s="41">
        <v>300</v>
      </c>
      <c r="E10" s="41"/>
      <c r="F10" s="41"/>
      <c r="G10" s="41"/>
      <c r="H10" s="41" t="s">
        <v>1058</v>
      </c>
      <c r="I10" s="41"/>
      <c r="J10" s="42" t="s">
        <v>1059</v>
      </c>
      <c r="K10" s="41" t="s">
        <v>103</v>
      </c>
      <c r="L10" s="41" t="s">
        <v>103</v>
      </c>
      <c r="M10" s="557" t="s">
        <v>102</v>
      </c>
      <c r="N10" s="557" t="s">
        <v>103</v>
      </c>
      <c r="O10" s="557" t="s">
        <v>103</v>
      </c>
      <c r="P10" s="561" t="s">
        <v>1060</v>
      </c>
      <c r="Q10" s="625" t="s">
        <v>105</v>
      </c>
      <c r="R10" s="625" t="s">
        <v>107</v>
      </c>
      <c r="S10" s="625" t="s">
        <v>220</v>
      </c>
      <c r="T10" s="625" t="s">
        <v>107</v>
      </c>
      <c r="U10" s="625" t="s">
        <v>107</v>
      </c>
      <c r="V10" s="625" t="s">
        <v>107</v>
      </c>
    </row>
    <row r="11" spans="1:22" ht="40.5">
      <c r="A11" s="334" t="s">
        <v>350</v>
      </c>
      <c r="B11" s="644" t="s">
        <v>1061</v>
      </c>
      <c r="C11" s="41"/>
      <c r="D11" s="41"/>
      <c r="E11" s="41"/>
      <c r="F11" s="41"/>
      <c r="G11" s="41"/>
      <c r="H11" s="41"/>
      <c r="I11" s="41"/>
      <c r="J11" s="42"/>
      <c r="K11" s="41" t="s">
        <v>103</v>
      </c>
      <c r="L11" s="41" t="s">
        <v>103</v>
      </c>
      <c r="M11" s="557" t="s">
        <v>102</v>
      </c>
      <c r="N11" s="557" t="s">
        <v>103</v>
      </c>
      <c r="O11" s="557" t="s">
        <v>103</v>
      </c>
      <c r="P11" s="561" t="s">
        <v>1062</v>
      </c>
      <c r="Q11" s="625" t="s">
        <v>105</v>
      </c>
      <c r="R11" s="625" t="s">
        <v>107</v>
      </c>
      <c r="S11" s="625" t="s">
        <v>1057</v>
      </c>
      <c r="T11" s="625" t="s">
        <v>107</v>
      </c>
      <c r="U11" s="625" t="s">
        <v>107</v>
      </c>
      <c r="V11" s="625" t="s">
        <v>107</v>
      </c>
    </row>
    <row r="12" spans="1:22" ht="27">
      <c r="A12" s="335" t="s">
        <v>216</v>
      </c>
      <c r="B12" s="336" t="s">
        <v>680</v>
      </c>
      <c r="C12" s="336"/>
      <c r="D12" s="336"/>
      <c r="E12" s="336"/>
      <c r="F12" s="336"/>
      <c r="G12" s="336"/>
      <c r="H12" s="562" t="s">
        <v>340</v>
      </c>
      <c r="I12" s="336"/>
      <c r="J12" s="337"/>
      <c r="K12" s="336" t="s">
        <v>102</v>
      </c>
      <c r="L12" s="336" t="s">
        <v>103</v>
      </c>
      <c r="M12" s="562" t="s">
        <v>102</v>
      </c>
      <c r="N12" s="562" t="s">
        <v>103</v>
      </c>
      <c r="O12" s="562" t="s">
        <v>103</v>
      </c>
      <c r="P12" s="563" t="s">
        <v>1063</v>
      </c>
      <c r="Q12" s="625" t="s">
        <v>105</v>
      </c>
      <c r="R12" s="625" t="s">
        <v>107</v>
      </c>
      <c r="S12" s="625" t="s">
        <v>1054</v>
      </c>
      <c r="T12" s="625" t="s">
        <v>107</v>
      </c>
      <c r="U12" s="625" t="s">
        <v>107</v>
      </c>
      <c r="V12" s="625" t="s">
        <v>107</v>
      </c>
    </row>
    <row r="13" spans="1:2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5" spans="1:22">
      <c r="A15" s="701" t="s">
        <v>119</v>
      </c>
      <c r="B15" s="702"/>
      <c r="C15" s="702" t="s">
        <v>4</v>
      </c>
      <c r="D15" s="702"/>
      <c r="E15" s="702"/>
      <c r="F15" s="702"/>
      <c r="G15" s="702" t="s">
        <v>120</v>
      </c>
      <c r="H15" s="702"/>
      <c r="I15" s="702"/>
      <c r="J15" s="702" t="s">
        <v>121</v>
      </c>
      <c r="K15" s="702"/>
      <c r="L15" s="702"/>
      <c r="M15" s="702"/>
      <c r="N15" s="702"/>
      <c r="O15" s="702" t="s">
        <v>122</v>
      </c>
      <c r="P15" s="702"/>
      <c r="Q15" s="702" t="s">
        <v>123</v>
      </c>
      <c r="R15" s="713"/>
    </row>
    <row r="16" spans="1:22">
      <c r="A16" s="703"/>
      <c r="B16" s="704"/>
      <c r="C16" s="704"/>
      <c r="D16" s="704"/>
      <c r="E16" s="704"/>
      <c r="F16" s="704"/>
      <c r="G16" s="266" t="s">
        <v>124</v>
      </c>
      <c r="H16" s="266" t="s">
        <v>125</v>
      </c>
      <c r="I16" s="266" t="s">
        <v>4</v>
      </c>
      <c r="J16" s="266" t="s">
        <v>85</v>
      </c>
      <c r="K16" s="704" t="s">
        <v>4</v>
      </c>
      <c r="L16" s="704"/>
      <c r="M16" s="704"/>
      <c r="N16" s="704"/>
      <c r="O16" s="266" t="s">
        <v>126</v>
      </c>
      <c r="P16" s="266" t="s">
        <v>4</v>
      </c>
      <c r="Q16" s="266" t="s">
        <v>127</v>
      </c>
      <c r="R16" s="280" t="s">
        <v>128</v>
      </c>
    </row>
    <row r="17" spans="1:18" ht="45.75">
      <c r="A17" s="741" t="s">
        <v>1064</v>
      </c>
      <c r="B17" s="727"/>
      <c r="C17" s="727" t="s">
        <v>1065</v>
      </c>
      <c r="D17" s="727"/>
      <c r="E17" s="727"/>
      <c r="F17" s="727"/>
      <c r="G17" s="727" t="s">
        <v>1066</v>
      </c>
      <c r="H17" s="715" t="str">
        <f>'Objetos de Dominio'!$B$22</f>
        <v>Publicación</v>
      </c>
      <c r="I17" s="728" t="s">
        <v>1067</v>
      </c>
      <c r="J17" s="727"/>
      <c r="K17" s="727"/>
      <c r="L17" s="727"/>
      <c r="M17" s="727"/>
      <c r="N17" s="727"/>
      <c r="O17" s="350">
        <v>1</v>
      </c>
      <c r="P17" s="352" t="s">
        <v>1068</v>
      </c>
      <c r="Q17" s="352" t="s">
        <v>1069</v>
      </c>
      <c r="R17" s="353" t="s">
        <v>232</v>
      </c>
    </row>
    <row r="18" spans="1:18" ht="60.75">
      <c r="A18" s="922"/>
      <c r="B18" s="806"/>
      <c r="C18" s="806"/>
      <c r="D18" s="806"/>
      <c r="E18" s="806"/>
      <c r="F18" s="806"/>
      <c r="G18" s="806"/>
      <c r="H18" s="812"/>
      <c r="I18" s="809"/>
      <c r="J18" s="806"/>
      <c r="K18" s="806"/>
      <c r="L18" s="806"/>
      <c r="M18" s="806"/>
      <c r="N18" s="806"/>
      <c r="O18" s="577">
        <v>2</v>
      </c>
      <c r="P18" s="578" t="s">
        <v>1070</v>
      </c>
      <c r="Q18" s="578" t="s">
        <v>140</v>
      </c>
      <c r="R18" s="639" t="s">
        <v>235</v>
      </c>
    </row>
    <row r="19" spans="1:18" ht="60.75">
      <c r="A19" s="916" t="s">
        <v>141</v>
      </c>
      <c r="B19" s="917"/>
      <c r="C19" s="918" t="s">
        <v>1071</v>
      </c>
      <c r="D19" s="918"/>
      <c r="E19" s="918"/>
      <c r="F19" s="918"/>
      <c r="G19" s="918" t="s">
        <v>1066</v>
      </c>
      <c r="H19" s="919" t="str">
        <f>'Objetos de Dominio'!$B$22</f>
        <v>Publicación</v>
      </c>
      <c r="I19" s="920" t="s">
        <v>1072</v>
      </c>
      <c r="J19" s="915" t="s">
        <v>144</v>
      </c>
      <c r="K19" s="915" t="s">
        <v>144</v>
      </c>
      <c r="L19" s="915"/>
      <c r="M19" s="915"/>
      <c r="N19" s="915"/>
      <c r="O19" s="640">
        <v>3</v>
      </c>
      <c r="P19" s="641" t="s">
        <v>1073</v>
      </c>
      <c r="Q19" s="641" t="s">
        <v>140</v>
      </c>
      <c r="R19" s="642" t="s">
        <v>138</v>
      </c>
    </row>
    <row r="20" spans="1:18" ht="30.75">
      <c r="A20" s="693"/>
      <c r="B20" s="694"/>
      <c r="C20" s="727"/>
      <c r="D20" s="727"/>
      <c r="E20" s="727"/>
      <c r="F20" s="727"/>
      <c r="G20" s="727"/>
      <c r="H20" s="715"/>
      <c r="I20" s="728"/>
      <c r="J20" s="726"/>
      <c r="K20" s="726"/>
      <c r="L20" s="726"/>
      <c r="M20" s="726"/>
      <c r="N20" s="726"/>
      <c r="O20" s="350">
        <v>4</v>
      </c>
      <c r="P20" s="352" t="s">
        <v>1074</v>
      </c>
      <c r="Q20" s="352" t="s">
        <v>1075</v>
      </c>
      <c r="R20" s="353" t="s">
        <v>138</v>
      </c>
    </row>
    <row r="21" spans="1:18" ht="45.75">
      <c r="A21" s="693"/>
      <c r="B21" s="694"/>
      <c r="C21" s="727"/>
      <c r="D21" s="727"/>
      <c r="E21" s="727"/>
      <c r="F21" s="727"/>
      <c r="G21" s="727"/>
      <c r="H21" s="715"/>
      <c r="I21" s="728"/>
      <c r="J21" s="726"/>
      <c r="K21" s="726"/>
      <c r="L21" s="726"/>
      <c r="M21" s="726"/>
      <c r="N21" s="726"/>
      <c r="O21" s="350">
        <v>5</v>
      </c>
      <c r="P21" s="352" t="s">
        <v>1076</v>
      </c>
      <c r="Q21" s="352" t="s">
        <v>1077</v>
      </c>
      <c r="R21" s="353" t="s">
        <v>138</v>
      </c>
    </row>
    <row r="22" spans="1:18" ht="45.75">
      <c r="A22" s="693" t="s">
        <v>220</v>
      </c>
      <c r="B22" s="694"/>
      <c r="C22" s="727" t="s">
        <v>1078</v>
      </c>
      <c r="D22" s="727"/>
      <c r="E22" s="727"/>
      <c r="F22" s="727"/>
      <c r="G22" s="350" t="s">
        <v>1066</v>
      </c>
      <c r="H22" s="278" t="str">
        <f>'Objetos de Dominio'!$B$22</f>
        <v>Publicación</v>
      </c>
      <c r="I22" s="351" t="s">
        <v>1079</v>
      </c>
      <c r="J22" s="278" t="s">
        <v>1080</v>
      </c>
      <c r="K22" s="726" t="s">
        <v>1081</v>
      </c>
      <c r="L22" s="726"/>
      <c r="M22" s="726"/>
      <c r="N22" s="726"/>
      <c r="O22" s="352" t="s">
        <v>144</v>
      </c>
      <c r="P22" s="352" t="s">
        <v>144</v>
      </c>
      <c r="Q22" s="352" t="s">
        <v>144</v>
      </c>
      <c r="R22" s="353" t="s">
        <v>144</v>
      </c>
    </row>
    <row r="23" spans="1:18" ht="60.75">
      <c r="A23" s="693" t="s">
        <v>697</v>
      </c>
      <c r="B23" s="694"/>
      <c r="C23" s="694" t="s">
        <v>1082</v>
      </c>
      <c r="D23" s="694"/>
      <c r="E23" s="694"/>
      <c r="F23" s="694"/>
      <c r="G23" s="694" t="s">
        <v>1083</v>
      </c>
      <c r="H23" s="696" t="s">
        <v>99</v>
      </c>
      <c r="I23" s="712" t="s">
        <v>1084</v>
      </c>
      <c r="J23" s="694"/>
      <c r="K23" s="694"/>
      <c r="L23" s="694"/>
      <c r="M23" s="694"/>
      <c r="N23" s="694"/>
      <c r="O23" s="265">
        <v>6</v>
      </c>
      <c r="P23" s="279" t="s">
        <v>1085</v>
      </c>
      <c r="Q23" s="279" t="s">
        <v>140</v>
      </c>
      <c r="R23" s="353" t="s">
        <v>138</v>
      </c>
    </row>
    <row r="24" spans="1:18" ht="45.75" customHeight="1">
      <c r="A24" s="693"/>
      <c r="B24" s="694"/>
      <c r="C24" s="694"/>
      <c r="D24" s="694"/>
      <c r="E24" s="694"/>
      <c r="F24" s="694"/>
      <c r="G24" s="694"/>
      <c r="H24" s="715"/>
      <c r="I24" s="712"/>
      <c r="J24" s="694"/>
      <c r="K24" s="694"/>
      <c r="L24" s="694"/>
      <c r="M24" s="694"/>
      <c r="N24" s="694"/>
      <c r="O24" s="265">
        <v>7</v>
      </c>
      <c r="P24" s="279" t="s">
        <v>1074</v>
      </c>
      <c r="Q24" s="279" t="s">
        <v>1086</v>
      </c>
      <c r="R24" s="353" t="s">
        <v>138</v>
      </c>
    </row>
    <row r="25" spans="1:18" ht="30.75">
      <c r="A25" s="693"/>
      <c r="B25" s="694"/>
      <c r="C25" s="694"/>
      <c r="D25" s="694"/>
      <c r="E25" s="694"/>
      <c r="F25" s="694"/>
      <c r="G25" s="694"/>
      <c r="H25" s="715"/>
      <c r="I25" s="712"/>
      <c r="J25" s="694"/>
      <c r="K25" s="694"/>
      <c r="L25" s="694"/>
      <c r="M25" s="694"/>
      <c r="N25" s="694"/>
      <c r="O25" s="265">
        <v>8</v>
      </c>
      <c r="P25" s="279" t="s">
        <v>1087</v>
      </c>
      <c r="Q25" s="279" t="s">
        <v>1088</v>
      </c>
      <c r="R25" s="353" t="s">
        <v>138</v>
      </c>
    </row>
    <row r="26" spans="1:18" ht="45.75">
      <c r="A26" s="693" t="s">
        <v>263</v>
      </c>
      <c r="B26" s="694"/>
      <c r="C26" s="727" t="s">
        <v>1089</v>
      </c>
      <c r="D26" s="727"/>
      <c r="E26" s="727"/>
      <c r="F26" s="727"/>
      <c r="G26" s="350" t="s">
        <v>1066</v>
      </c>
      <c r="H26" s="278" t="str">
        <f>'Objetos de Dominio'!$B$22</f>
        <v>Publicación</v>
      </c>
      <c r="I26" s="351" t="s">
        <v>1090</v>
      </c>
      <c r="J26" s="278" t="s">
        <v>1091</v>
      </c>
      <c r="K26" s="726" t="s">
        <v>1092</v>
      </c>
      <c r="L26" s="726"/>
      <c r="M26" s="726"/>
      <c r="N26" s="726"/>
      <c r="O26" s="352" t="s">
        <v>144</v>
      </c>
      <c r="P26" s="352" t="s">
        <v>144</v>
      </c>
      <c r="Q26" s="352" t="s">
        <v>144</v>
      </c>
      <c r="R26" s="353" t="s">
        <v>144</v>
      </c>
    </row>
    <row r="27" spans="1:18" ht="32.25" customHeight="1">
      <c r="A27" s="707" t="s">
        <v>198</v>
      </c>
      <c r="B27" s="708"/>
      <c r="C27" s="709" t="s">
        <v>1093</v>
      </c>
      <c r="D27" s="709"/>
      <c r="E27" s="709"/>
      <c r="F27" s="709"/>
      <c r="G27" s="531"/>
      <c r="H27" s="362"/>
      <c r="I27" s="408"/>
      <c r="J27" s="362" t="s">
        <v>20</v>
      </c>
      <c r="K27" s="710" t="s">
        <v>1094</v>
      </c>
      <c r="L27" s="710"/>
      <c r="M27" s="710"/>
      <c r="N27" s="710"/>
      <c r="O27" s="306" t="s">
        <v>144</v>
      </c>
      <c r="P27" s="306" t="s">
        <v>144</v>
      </c>
      <c r="Q27" s="306" t="s">
        <v>144</v>
      </c>
      <c r="R27" s="284" t="s">
        <v>144</v>
      </c>
    </row>
  </sheetData>
  <mergeCells count="39">
    <mergeCell ref="B2:P2"/>
    <mergeCell ref="B3:P3"/>
    <mergeCell ref="A17:B18"/>
    <mergeCell ref="C17:F18"/>
    <mergeCell ref="A15:B16"/>
    <mergeCell ref="C15:F16"/>
    <mergeCell ref="G15:I15"/>
    <mergeCell ref="J15:N15"/>
    <mergeCell ref="O15:P15"/>
    <mergeCell ref="Q15:R15"/>
    <mergeCell ref="K16:N16"/>
    <mergeCell ref="G17:G18"/>
    <mergeCell ref="H17:H18"/>
    <mergeCell ref="I17:I18"/>
    <mergeCell ref="J17:J18"/>
    <mergeCell ref="K17:N18"/>
    <mergeCell ref="J19:J21"/>
    <mergeCell ref="K19:N21"/>
    <mergeCell ref="A22:B22"/>
    <mergeCell ref="C22:F22"/>
    <mergeCell ref="K22:N22"/>
    <mergeCell ref="A19:B21"/>
    <mergeCell ref="C19:F21"/>
    <mergeCell ref="G19:G21"/>
    <mergeCell ref="H19:H21"/>
    <mergeCell ref="I19:I21"/>
    <mergeCell ref="K23:N25"/>
    <mergeCell ref="A26:B26"/>
    <mergeCell ref="C26:F26"/>
    <mergeCell ref="K26:N26"/>
    <mergeCell ref="A27:B27"/>
    <mergeCell ref="C27:F27"/>
    <mergeCell ref="K27:N27"/>
    <mergeCell ref="A23:B25"/>
    <mergeCell ref="C23:F25"/>
    <mergeCell ref="G23:G25"/>
    <mergeCell ref="H23:H25"/>
    <mergeCell ref="I23:I25"/>
    <mergeCell ref="J23:J25"/>
  </mergeCells>
  <hyperlinks>
    <hyperlink ref="A1" location="'Objetos de Dominio'!A1" display="&lt;- Volver al inicio" xr:uid="{36427905-B05C-49FE-B8FE-D00D6C2E25A5}"/>
    <hyperlink ref="A4" location="'Administrador Estructura - M'!A1" display="Datos simulados" xr:uid="{7B6B0E43-764A-4BB6-B8CA-3C01D0E78731}"/>
    <hyperlink ref="B11" location="'Autor Publicación - M'!A1" display="Autor Publicación" xr:uid="{B140775B-FCDB-4A5E-90C7-7279381724A1}"/>
    <hyperlink ref="H17" location="'Escritor - E'!A1" display="='Objetos de Dominio'!$B$2" xr:uid="{2F0ADE1E-1224-46FE-933C-D0B10268A0AD}"/>
    <hyperlink ref="H17:H18" location="'Objetos de Dominio'!B22" display="='Objetos de Dominio'!$B$2" xr:uid="{0A9E0D02-9830-48DE-B527-90CF3679E714}"/>
    <hyperlink ref="H19" location="'Escritor - E'!A1" display="='Objetos de Dominio'!$B$2" xr:uid="{EC0BF61B-8A18-4F89-BB6C-C5877613CFF4}"/>
    <hyperlink ref="H19:H21" location="'Objetos de Dominio'!B22" display="='Objetos de Dominio'!$B$2" xr:uid="{4E1F33B8-24B7-43C7-84DA-C3469DE53E7E}"/>
    <hyperlink ref="H22" location="'Objetos de Dominio'!B22" display="='Objetos de Dominio'!$B$2" xr:uid="{B091F5F8-9B15-4E97-8EFB-4D8E0BBBCC2C}"/>
    <hyperlink ref="H22:H24" location="'Escritor - E'!A1" display="='Objetos de Dominio'!$B$2" xr:uid="{E0AFE4E7-299A-4608-B009-AA5132E04A39}"/>
    <hyperlink ref="H23" location="'Escritor - E'!A1" display="='Objetos de Dominio'!$B$2" xr:uid="{7EEEBA8D-9329-4F8B-B26C-9FCB8B84CF17}"/>
    <hyperlink ref="H23:H25" location="'Objetos de Dominio'!B22" display="='Objetos de Dominio'!$B$2" xr:uid="{A8D624B8-EE13-43E9-B425-1B5146F4388F}"/>
    <hyperlink ref="J22" location="'Publicación - E'!A1" display="Publicación[]_x000a__x000a_" xr:uid="{80C47EAF-9033-4B37-BA3D-C413373B1A94}"/>
    <hyperlink ref="J26" location="'Publicación - E'!A1" display="Publicación[]_x000a__x000a_" xr:uid="{6FC00118-62FF-4184-AFF2-F75985FF151D}"/>
    <hyperlink ref="J27" location="'estados - E'!A1" display="Estado" xr:uid="{A5C95A41-3DC9-49BB-BDDB-8745571532E4}"/>
    <hyperlink ref="Q5" location="'Publicación - E'!A17" display="=A17" xr:uid="{868A5A01-8B65-436C-BDA1-FDEC8D3FC656}"/>
    <hyperlink ref="R5" location="'Publicación - E'!A19" display="=A19" xr:uid="{EC8BE4A3-DC94-43D9-A517-246D5DA26369}"/>
    <hyperlink ref="S5" location="'Publicación - E'!A22" display="=A22" xr:uid="{6BB33153-9196-4CEF-A48F-22618550431B}"/>
    <hyperlink ref="T5" location="'Publicación - E'!A23" display="=A23" xr:uid="{54B7327F-A396-4E67-83B8-6604889993E4}"/>
    <hyperlink ref="U5" location="'Publicación - E'!A26" display="=A26" xr:uid="{832BD322-B0B7-4D27-B7B9-84DF918D6D1A}"/>
    <hyperlink ref="V5" location="'Publicación - E'!A27" display="=A27" xr:uid="{CA02C30D-6AD1-45AA-9AA2-5B70C886E364}"/>
    <hyperlink ref="H26" location="'Objetos de Dominio'!B22" display="='Objetos de Dominio'!$B$2" xr:uid="{C21CDF74-FF8A-4B19-9685-AF82C430303A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4ED6-D987-456C-82FE-A85D1A1D7762}">
  <sheetPr>
    <tabColor rgb="FFD9E1F2"/>
  </sheetPr>
  <dimension ref="A1:F9"/>
  <sheetViews>
    <sheetView workbookViewId="0">
      <selection activeCell="H5" sqref="H5"/>
    </sheetView>
  </sheetViews>
  <sheetFormatPr defaultRowHeight="15"/>
  <cols>
    <col min="1" max="1" width="15.7109375" customWidth="1"/>
    <col min="2" max="2" width="33.28515625" customWidth="1"/>
    <col min="3" max="3" width="17.42578125" customWidth="1"/>
    <col min="4" max="4" width="54.7109375" bestFit="1" customWidth="1"/>
    <col min="5" max="5" width="25.85546875" customWidth="1"/>
    <col min="6" max="6" width="65.140625" bestFit="1" customWidth="1"/>
  </cols>
  <sheetData>
    <row r="1" spans="1:6">
      <c r="A1" s="22" t="s">
        <v>74</v>
      </c>
    </row>
    <row r="2" spans="1:6" s="37" customFormat="1">
      <c r="A2" s="210" t="s">
        <v>76</v>
      </c>
      <c r="B2" s="190" t="s">
        <v>1095</v>
      </c>
      <c r="C2" s="190" t="s">
        <v>780</v>
      </c>
      <c r="D2" s="190" t="s">
        <v>350</v>
      </c>
      <c r="E2" s="190" t="s">
        <v>216</v>
      </c>
      <c r="F2" s="211" t="s">
        <v>167</v>
      </c>
    </row>
    <row r="3" spans="1:6" ht="27" customHeight="1">
      <c r="A3" s="154">
        <v>1</v>
      </c>
      <c r="B3" s="197" t="str">
        <f>'Publicación - M'!$H$3</f>
        <v>Semilleros uco Ingeniería sistemas 2023 - 1</v>
      </c>
      <c r="C3" s="366" t="str">
        <f>'Tipo Reacción - M'!$D$3</f>
        <v>Bien</v>
      </c>
      <c r="D3" s="197" t="str">
        <f>'Participante Grupo - M'!$F$5</f>
        <v>Wilder.Sánchez6789 Calculo Integral 1 2022-2 Grupo1</v>
      </c>
      <c r="E3" s="209">
        <v>45234</v>
      </c>
      <c r="F3" s="109" t="str">
        <f xml:space="preserve"> _xlfn.CONCAT("R ", D3, " - ", E3)</f>
        <v>R Wilder.Sánchez6789 Calculo Integral 1 2022-2 Grupo1 - 45234</v>
      </c>
    </row>
    <row r="4" spans="1:6" ht="30.75">
      <c r="A4" s="154">
        <v>2</v>
      </c>
      <c r="B4" s="197" t="str">
        <f>'Publicación - M'!$H$4</f>
        <v>Horario - 2</v>
      </c>
      <c r="C4" s="366" t="str">
        <f>'Tipo Reacción - M'!$D$4</f>
        <v>Risas</v>
      </c>
      <c r="D4" s="197" t="str">
        <f>'Participante Grupo - M'!$F$3</f>
        <v>Valentina.Llanos3233 Matemáticas Especiales 2023-1 Grupo1</v>
      </c>
      <c r="E4" s="209">
        <v>45234</v>
      </c>
      <c r="F4" s="109" t="str">
        <f t="shared" ref="F4:F5" si="0" xml:space="preserve"> _xlfn.CONCAT("R ", D4, " - ", E4)</f>
        <v>R Valentina.Llanos3233 Matemáticas Especiales 2023-1 Grupo1 - 45234</v>
      </c>
    </row>
    <row r="5" spans="1:6" ht="30.75">
      <c r="A5" s="155">
        <v>3</v>
      </c>
      <c r="B5" s="204" t="str">
        <f>'Publicación - M'!$H$6</f>
        <v>Signos en una ecuacion  - 4</v>
      </c>
      <c r="C5" s="367" t="str">
        <f>'Tipo Reacción - M'!$D$6</f>
        <v>Tristeza</v>
      </c>
      <c r="D5" s="204" t="str">
        <f>'Participante Grupo - M'!$F$10</f>
        <v>Elkin.Narvaéz2222 Diseno Orientado a Objetos 2023-1 Grupo1</v>
      </c>
      <c r="E5" s="212">
        <v>45234</v>
      </c>
      <c r="F5" s="112" t="str">
        <f t="shared" si="0"/>
        <v>R Elkin.Narvaéz2222 Diseno Orientado a Objetos 2023-1 Grupo1 - 45234</v>
      </c>
    </row>
    <row r="6" spans="1:6">
      <c r="A6" s="37"/>
      <c r="B6" s="15"/>
      <c r="C6" s="368"/>
      <c r="D6" s="15"/>
      <c r="E6" s="16"/>
    </row>
    <row r="7" spans="1:6">
      <c r="A7" s="37"/>
      <c r="B7" s="5"/>
      <c r="D7" s="11"/>
      <c r="E7" s="16"/>
    </row>
    <row r="8" spans="1:6">
      <c r="A8" s="37"/>
      <c r="E8" s="5"/>
    </row>
    <row r="9" spans="1:6">
      <c r="A9" s="37"/>
    </row>
  </sheetData>
  <hyperlinks>
    <hyperlink ref="A1" location="'Objetos de Dominio'!A1" display="&lt;- Volver al inicio" xr:uid="{56487B0E-4255-49E9-B731-C5D46D756D33}"/>
    <hyperlink ref="D3" location="'Participante grupo - M'!A5" display="='Participante Grupo - M'!$F$5" xr:uid="{D2217280-0F2D-4466-AFD9-DEF6118333CA}"/>
    <hyperlink ref="D5" location="'Participante grupo - M'!A10" display="='Participante - M'!$B$8" xr:uid="{2272AC24-3F0D-45AC-9815-2E58EFFE79B2}"/>
    <hyperlink ref="D4" location="'Participante grupo - M'!A3" display="='Participante Grupo - M'!$F$3" xr:uid="{68A0CDDC-47A3-4A32-95B3-CD91C60EB34A}"/>
    <hyperlink ref="B3" location="'Publicación - M'!A4" display="2" xr:uid="{A7CF1B51-B5E1-47AA-A79E-905DE647EBB7}"/>
    <hyperlink ref="B5" location="'Publicación - M'!A6" display="4" xr:uid="{420438B9-1AB2-4139-B847-96B30112D9A8}"/>
    <hyperlink ref="B4" location="'Publicación - M'!A4" display="2" xr:uid="{1A31C744-851A-4D74-ACFF-6AE4ED05AC78}"/>
    <hyperlink ref="C3" location="'Tipo Reacción - M'!A3" display="'Tipo Reacción - M'!$a$3" xr:uid="{E3713B7C-4C95-4189-BC1C-B01C498F8614}"/>
    <hyperlink ref="C4:C5" location="'Tipo Reacción - M'!A3" display="'Tipo Reacción - M'!$a$3" xr:uid="{FFBDF360-E846-4975-8C06-84BAC985D951}"/>
    <hyperlink ref="C4" location="'Tipo Reacción - M'!A4" display="='Tipo Reacción - M'!$B$4" xr:uid="{FD6BC510-95BA-43F0-8F76-2BA47E61C10E}"/>
    <hyperlink ref="C5" location="'Tipo Reacción - M'!A6" display="='Tipo Reacción - M'!$B$6" xr:uid="{EE335058-94D6-4F57-9F1B-0CD09E41C113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D404-A4EE-4BC6-91D4-CC190C81D3FD}">
  <sheetPr>
    <tabColor rgb="FFD9E1F2"/>
  </sheetPr>
  <dimension ref="A1:W24"/>
  <sheetViews>
    <sheetView topLeftCell="J1" workbookViewId="0">
      <selection activeCell="G26" sqref="G26"/>
    </sheetView>
  </sheetViews>
  <sheetFormatPr defaultRowHeight="15"/>
  <cols>
    <col min="1" max="1" width="20.7109375" customWidth="1"/>
    <col min="2" max="2" width="19.5703125" customWidth="1"/>
    <col min="3" max="7" width="15.7109375" customWidth="1"/>
    <col min="8" max="8" width="50.7109375" customWidth="1"/>
    <col min="9" max="9" width="35.42578125" customWidth="1"/>
    <col min="10" max="10" width="28.7109375" customWidth="1"/>
    <col min="11" max="15" width="15.7109375" customWidth="1"/>
    <col min="16" max="16" width="46.42578125" customWidth="1"/>
    <col min="17" max="17" width="46.7109375" customWidth="1"/>
    <col min="18" max="18" width="38.7109375" customWidth="1"/>
    <col min="19" max="19" width="31.140625" customWidth="1"/>
    <col min="20" max="20" width="17.5703125" customWidth="1"/>
  </cols>
  <sheetData>
    <row r="1" spans="1:20">
      <c r="A1" s="22" t="s">
        <v>74</v>
      </c>
    </row>
    <row r="2" spans="1:20">
      <c r="A2" s="23" t="s">
        <v>81</v>
      </c>
      <c r="B2" s="964" t="str">
        <f>'Objetos de Dominio'!$B$27</f>
        <v>Reporte Publicación</v>
      </c>
      <c r="C2" s="965"/>
      <c r="D2" s="965"/>
      <c r="E2" s="965"/>
      <c r="F2" s="965"/>
      <c r="G2" s="965"/>
      <c r="H2" s="965"/>
      <c r="I2" s="965"/>
      <c r="J2" s="965"/>
      <c r="K2" s="965"/>
      <c r="L2" s="965"/>
      <c r="M2" s="965"/>
      <c r="N2" s="965"/>
      <c r="O2" s="965"/>
      <c r="P2" s="967"/>
    </row>
    <row r="3" spans="1:20" ht="15" customHeight="1">
      <c r="A3" s="23" t="s">
        <v>82</v>
      </c>
      <c r="B3" s="788" t="str">
        <f>'Objetos de Dominio'!$E$27</f>
        <v>Objeto de dominio que representa la respuesta que efectuó el administrador frente a un Reporte Publicación.</v>
      </c>
      <c r="C3" s="789"/>
      <c r="D3" s="789"/>
      <c r="E3" s="789"/>
      <c r="F3" s="789"/>
      <c r="G3" s="789"/>
      <c r="H3" s="789"/>
      <c r="I3" s="789"/>
      <c r="J3" s="789"/>
      <c r="K3" s="789"/>
      <c r="L3" s="789"/>
      <c r="M3" s="789"/>
      <c r="N3" s="789"/>
      <c r="O3" s="789"/>
      <c r="P3" s="921"/>
    </row>
    <row r="4" spans="1:20">
      <c r="A4" s="1" t="s">
        <v>83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20">
      <c r="A5" s="24" t="s">
        <v>84</v>
      </c>
      <c r="B5" s="25" t="s">
        <v>85</v>
      </c>
      <c r="C5" s="25" t="s">
        <v>86</v>
      </c>
      <c r="D5" s="25" t="s">
        <v>87</v>
      </c>
      <c r="E5" s="25" t="s">
        <v>88</v>
      </c>
      <c r="F5" s="25" t="s">
        <v>89</v>
      </c>
      <c r="G5" s="25" t="s">
        <v>90</v>
      </c>
      <c r="H5" s="25" t="s">
        <v>91</v>
      </c>
      <c r="I5" s="25" t="s">
        <v>92</v>
      </c>
      <c r="J5" s="25" t="s">
        <v>93</v>
      </c>
      <c r="K5" s="25" t="s">
        <v>94</v>
      </c>
      <c r="L5" s="25" t="s">
        <v>95</v>
      </c>
      <c r="M5" s="25" t="s">
        <v>96</v>
      </c>
      <c r="N5" s="25" t="s">
        <v>97</v>
      </c>
      <c r="O5" s="25" t="s">
        <v>98</v>
      </c>
      <c r="P5" s="409" t="s">
        <v>4</v>
      </c>
      <c r="Q5" s="647" t="str">
        <f>A18</f>
        <v>Reaccionar</v>
      </c>
      <c r="R5" s="647" t="str">
        <f>A21</f>
        <v xml:space="preserve">Eliminar </v>
      </c>
      <c r="S5" s="647" t="str">
        <f>A23</f>
        <v>Mostrar</v>
      </c>
      <c r="T5" s="647" t="str">
        <f>A24</f>
        <v>Obtener Estado Real</v>
      </c>
    </row>
    <row r="6" spans="1:20" ht="27">
      <c r="A6" s="35" t="s">
        <v>76</v>
      </c>
      <c r="B6" s="177" t="s">
        <v>211</v>
      </c>
      <c r="C6" s="177">
        <v>36</v>
      </c>
      <c r="D6" s="177">
        <v>36</v>
      </c>
      <c r="E6" s="36"/>
      <c r="F6" s="36"/>
      <c r="G6" s="36"/>
      <c r="H6" s="177" t="s">
        <v>100</v>
      </c>
      <c r="I6" s="36"/>
      <c r="J6" s="36"/>
      <c r="K6" s="177" t="s">
        <v>102</v>
      </c>
      <c r="L6" s="177" t="s">
        <v>103</v>
      </c>
      <c r="M6" s="177" t="s">
        <v>221</v>
      </c>
      <c r="N6" s="177" t="s">
        <v>103</v>
      </c>
      <c r="O6" s="177" t="s">
        <v>102</v>
      </c>
      <c r="P6" s="410" t="s">
        <v>1096</v>
      </c>
      <c r="Q6" s="648" t="s">
        <v>105</v>
      </c>
      <c r="R6" s="648" t="s">
        <v>105</v>
      </c>
      <c r="S6" s="648" t="s">
        <v>975</v>
      </c>
      <c r="T6" s="648" t="s">
        <v>107</v>
      </c>
    </row>
    <row r="7" spans="1:20" ht="27">
      <c r="A7" s="26" t="s">
        <v>48</v>
      </c>
      <c r="B7" s="644" t="s">
        <v>48</v>
      </c>
      <c r="C7" s="27"/>
      <c r="D7" s="27"/>
      <c r="E7" s="27"/>
      <c r="F7" s="27"/>
      <c r="G7" s="27"/>
      <c r="H7" s="27"/>
      <c r="I7" s="27"/>
      <c r="J7" s="33"/>
      <c r="K7" s="27" t="s">
        <v>103</v>
      </c>
      <c r="L7" s="177" t="s">
        <v>103</v>
      </c>
      <c r="M7" s="27" t="s">
        <v>103</v>
      </c>
      <c r="N7" s="177" t="s">
        <v>103</v>
      </c>
      <c r="O7" s="27" t="s">
        <v>103</v>
      </c>
      <c r="P7" s="411" t="s">
        <v>1097</v>
      </c>
      <c r="Q7" s="648" t="s">
        <v>105</v>
      </c>
      <c r="R7" s="648" t="s">
        <v>107</v>
      </c>
      <c r="S7" s="649" t="s">
        <v>1098</v>
      </c>
      <c r="T7" s="648" t="s">
        <v>107</v>
      </c>
    </row>
    <row r="8" spans="1:20" ht="27">
      <c r="A8" s="26" t="s">
        <v>780</v>
      </c>
      <c r="B8" s="644" t="s">
        <v>72</v>
      </c>
      <c r="C8" s="644"/>
      <c r="D8" s="27"/>
      <c r="E8" s="27"/>
      <c r="F8" s="27"/>
      <c r="G8" s="27"/>
      <c r="H8" s="27"/>
      <c r="I8" s="27"/>
      <c r="J8" s="34"/>
      <c r="K8" s="27" t="s">
        <v>103</v>
      </c>
      <c r="L8" s="177" t="s">
        <v>103</v>
      </c>
      <c r="M8" s="27" t="s">
        <v>103</v>
      </c>
      <c r="N8" s="177" t="s">
        <v>103</v>
      </c>
      <c r="O8" s="27" t="s">
        <v>103</v>
      </c>
      <c r="P8" s="411" t="s">
        <v>1099</v>
      </c>
      <c r="Q8" s="648" t="s">
        <v>105</v>
      </c>
      <c r="R8" s="648" t="s">
        <v>107</v>
      </c>
      <c r="S8" s="648" t="s">
        <v>978</v>
      </c>
      <c r="T8" s="648" t="s">
        <v>107</v>
      </c>
    </row>
    <row r="9" spans="1:20" ht="27">
      <c r="A9" s="26" t="s">
        <v>350</v>
      </c>
      <c r="B9" s="644" t="s">
        <v>346</v>
      </c>
      <c r="C9" s="27"/>
      <c r="D9" s="27"/>
      <c r="E9" s="27"/>
      <c r="F9" s="27"/>
      <c r="G9" s="27"/>
      <c r="H9" s="27"/>
      <c r="I9" s="27"/>
      <c r="J9" s="34"/>
      <c r="K9" s="27" t="s">
        <v>103</v>
      </c>
      <c r="L9" s="177" t="s">
        <v>103</v>
      </c>
      <c r="M9" s="27" t="s">
        <v>103</v>
      </c>
      <c r="N9" s="177" t="s">
        <v>103</v>
      </c>
      <c r="O9" s="27" t="s">
        <v>103</v>
      </c>
      <c r="P9" s="411" t="s">
        <v>1100</v>
      </c>
      <c r="Q9" s="648" t="s">
        <v>105</v>
      </c>
      <c r="R9" s="648" t="s">
        <v>107</v>
      </c>
      <c r="S9" s="648" t="s">
        <v>975</v>
      </c>
      <c r="T9" s="648" t="s">
        <v>107</v>
      </c>
    </row>
    <row r="10" spans="1:20">
      <c r="A10" s="26" t="s">
        <v>216</v>
      </c>
      <c r="B10" s="27" t="s">
        <v>680</v>
      </c>
      <c r="C10" s="27"/>
      <c r="D10" s="27"/>
      <c r="E10" s="27"/>
      <c r="F10" s="27"/>
      <c r="G10" s="27"/>
      <c r="H10" s="27" t="s">
        <v>340</v>
      </c>
      <c r="I10" s="27"/>
      <c r="J10" s="34"/>
      <c r="K10" s="27" t="s">
        <v>103</v>
      </c>
      <c r="L10" s="177" t="s">
        <v>103</v>
      </c>
      <c r="M10" s="27" t="s">
        <v>103</v>
      </c>
      <c r="N10" s="177" t="s">
        <v>103</v>
      </c>
      <c r="O10" s="27" t="s">
        <v>103</v>
      </c>
      <c r="P10" s="411" t="s">
        <v>1101</v>
      </c>
      <c r="Q10" s="648" t="s">
        <v>105</v>
      </c>
      <c r="R10" s="648" t="s">
        <v>107</v>
      </c>
      <c r="S10" s="648" t="s">
        <v>978</v>
      </c>
      <c r="T10" s="648" t="s">
        <v>107</v>
      </c>
    </row>
    <row r="11" spans="1:20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20">
      <c r="A12" s="738" t="s">
        <v>114</v>
      </c>
      <c r="B12" s="739"/>
      <c r="C12" s="739"/>
      <c r="D12" s="740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20">
      <c r="A13" s="477" t="s">
        <v>115</v>
      </c>
      <c r="B13" s="476" t="s">
        <v>4</v>
      </c>
      <c r="C13" s="736" t="s">
        <v>116</v>
      </c>
      <c r="D13" s="737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20" ht="67.5">
      <c r="A14" s="431" t="s">
        <v>42</v>
      </c>
      <c r="B14" s="432" t="s">
        <v>1102</v>
      </c>
      <c r="C14" s="478" t="s">
        <v>42</v>
      </c>
      <c r="D14" s="486" t="s">
        <v>48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6" spans="1:20" ht="15" customHeight="1">
      <c r="A16" s="701" t="s">
        <v>119</v>
      </c>
      <c r="B16" s="755"/>
      <c r="C16" s="702" t="s">
        <v>4</v>
      </c>
      <c r="D16" s="702"/>
      <c r="E16" s="702"/>
      <c r="F16" s="702"/>
      <c r="G16" s="702" t="s">
        <v>120</v>
      </c>
      <c r="H16" s="702"/>
      <c r="I16" s="702"/>
      <c r="J16" s="702" t="s">
        <v>121</v>
      </c>
      <c r="K16" s="702"/>
      <c r="L16" s="702"/>
      <c r="M16" s="702"/>
      <c r="N16" s="702"/>
      <c r="O16" s="702" t="s">
        <v>122</v>
      </c>
      <c r="P16" s="702"/>
      <c r="Q16" s="702" t="s">
        <v>123</v>
      </c>
      <c r="R16" s="713"/>
    </row>
    <row r="17" spans="1:23" ht="15" customHeight="1">
      <c r="A17" s="931"/>
      <c r="B17" s="932"/>
      <c r="C17" s="926"/>
      <c r="D17" s="926"/>
      <c r="E17" s="926"/>
      <c r="F17" s="926"/>
      <c r="G17" s="651" t="s">
        <v>124</v>
      </c>
      <c r="H17" s="651" t="s">
        <v>125</v>
      </c>
      <c r="I17" s="651" t="s">
        <v>4</v>
      </c>
      <c r="J17" s="651" t="s">
        <v>85</v>
      </c>
      <c r="K17" s="926" t="s">
        <v>4</v>
      </c>
      <c r="L17" s="926"/>
      <c r="M17" s="926"/>
      <c r="N17" s="926"/>
      <c r="O17" s="651" t="s">
        <v>126</v>
      </c>
      <c r="P17" s="651" t="s">
        <v>4</v>
      </c>
      <c r="Q17" s="651" t="s">
        <v>127</v>
      </c>
      <c r="R17" s="652" t="s">
        <v>128</v>
      </c>
    </row>
    <row r="18" spans="1:23" ht="45.75" customHeight="1">
      <c r="A18" s="927" t="s">
        <v>1103</v>
      </c>
      <c r="B18" s="928"/>
      <c r="C18" s="929" t="s">
        <v>1104</v>
      </c>
      <c r="D18" s="929"/>
      <c r="E18" s="929"/>
      <c r="F18" s="929"/>
      <c r="G18" s="929" t="s">
        <v>1105</v>
      </c>
      <c r="H18" s="930" t="str">
        <f>'Objetos de Dominio'!$B$27</f>
        <v>Reporte Publicación</v>
      </c>
      <c r="I18" s="929" t="s">
        <v>1106</v>
      </c>
      <c r="J18" s="928"/>
      <c r="K18" s="928"/>
      <c r="L18" s="928"/>
      <c r="M18" s="928"/>
      <c r="N18" s="928"/>
      <c r="O18" s="653">
        <v>1</v>
      </c>
      <c r="P18" s="654" t="s">
        <v>1107</v>
      </c>
      <c r="Q18" s="654" t="s">
        <v>1108</v>
      </c>
      <c r="R18" s="655" t="s">
        <v>232</v>
      </c>
    </row>
    <row r="19" spans="1:23" ht="45.75">
      <c r="A19" s="924"/>
      <c r="B19" s="923"/>
      <c r="C19" s="694"/>
      <c r="D19" s="694"/>
      <c r="E19" s="694"/>
      <c r="F19" s="694"/>
      <c r="G19" s="694"/>
      <c r="H19" s="925"/>
      <c r="I19" s="923"/>
      <c r="J19" s="923"/>
      <c r="K19" s="923"/>
      <c r="L19" s="923"/>
      <c r="M19" s="923"/>
      <c r="N19" s="923"/>
      <c r="O19" s="355">
        <v>2</v>
      </c>
      <c r="P19" s="279" t="s">
        <v>1102</v>
      </c>
      <c r="Q19" s="279" t="s">
        <v>1109</v>
      </c>
      <c r="R19" s="493" t="s">
        <v>235</v>
      </c>
    </row>
    <row r="20" spans="1:23" ht="60.75">
      <c r="A20" s="924"/>
      <c r="B20" s="923"/>
      <c r="C20" s="694"/>
      <c r="D20" s="694"/>
      <c r="E20" s="694"/>
      <c r="F20" s="694"/>
      <c r="G20" s="694"/>
      <c r="H20" s="925"/>
      <c r="I20" s="923"/>
      <c r="J20" s="923"/>
      <c r="K20" s="923"/>
      <c r="L20" s="923"/>
      <c r="M20" s="923"/>
      <c r="N20" s="923"/>
      <c r="O20" s="355">
        <v>3</v>
      </c>
      <c r="P20" s="279" t="s">
        <v>1110</v>
      </c>
      <c r="Q20" s="279" t="s">
        <v>140</v>
      </c>
      <c r="R20" s="493" t="s">
        <v>235</v>
      </c>
    </row>
    <row r="21" spans="1:23" ht="60.75">
      <c r="A21" s="693" t="s">
        <v>156</v>
      </c>
      <c r="B21" s="923"/>
      <c r="C21" s="694" t="s">
        <v>1111</v>
      </c>
      <c r="D21" s="923"/>
      <c r="E21" s="923"/>
      <c r="F21" s="923"/>
      <c r="G21" s="694" t="s">
        <v>1112</v>
      </c>
      <c r="H21" s="925" t="s">
        <v>99</v>
      </c>
      <c r="I21" s="694" t="s">
        <v>1113</v>
      </c>
      <c r="J21" s="923"/>
      <c r="K21" s="923"/>
      <c r="L21" s="923"/>
      <c r="M21" s="923"/>
      <c r="N21" s="923"/>
      <c r="O21" s="355">
        <v>4</v>
      </c>
      <c r="P21" s="279" t="s">
        <v>1114</v>
      </c>
      <c r="Q21" s="279" t="s">
        <v>140</v>
      </c>
      <c r="R21" s="650" t="s">
        <v>138</v>
      </c>
    </row>
    <row r="22" spans="1:23" ht="45.75">
      <c r="A22" s="924"/>
      <c r="B22" s="923"/>
      <c r="C22" s="923"/>
      <c r="D22" s="923"/>
      <c r="E22" s="923"/>
      <c r="F22" s="923"/>
      <c r="G22" s="694"/>
      <c r="H22" s="925"/>
      <c r="I22" s="923"/>
      <c r="J22" s="923"/>
      <c r="K22" s="923"/>
      <c r="L22" s="923"/>
      <c r="M22" s="923"/>
      <c r="N22" s="923"/>
      <c r="O22" s="355">
        <v>5</v>
      </c>
      <c r="P22" s="279" t="s">
        <v>1115</v>
      </c>
      <c r="Q22" s="279" t="s">
        <v>1116</v>
      </c>
      <c r="R22" s="650" t="s">
        <v>138</v>
      </c>
    </row>
    <row r="23" spans="1:23" ht="45.75" customHeight="1">
      <c r="A23" s="924" t="s">
        <v>1117</v>
      </c>
      <c r="B23" s="923"/>
      <c r="C23" s="694" t="s">
        <v>1118</v>
      </c>
      <c r="D23" s="694"/>
      <c r="E23" s="694"/>
      <c r="F23" s="694"/>
      <c r="G23" s="265" t="s">
        <v>1119</v>
      </c>
      <c r="H23" s="380" t="str">
        <f>'Objetos de Dominio'!$B$27</f>
        <v>Reporte Publicación</v>
      </c>
      <c r="I23" s="279" t="s">
        <v>1120</v>
      </c>
      <c r="J23" s="380" t="s">
        <v>1121</v>
      </c>
      <c r="K23" s="694" t="s">
        <v>1122</v>
      </c>
      <c r="L23" s="694"/>
      <c r="M23" s="694"/>
      <c r="N23" s="694"/>
      <c r="O23" s="381"/>
      <c r="P23" s="381"/>
      <c r="Q23" s="381"/>
      <c r="R23" s="650"/>
    </row>
    <row r="24" spans="1:23" ht="57" customHeight="1">
      <c r="A24" s="707" t="s">
        <v>164</v>
      </c>
      <c r="B24" s="708"/>
      <c r="C24" s="709" t="s">
        <v>1123</v>
      </c>
      <c r="D24" s="709"/>
      <c r="E24" s="709"/>
      <c r="F24" s="709"/>
      <c r="G24" s="531"/>
      <c r="H24" s="362"/>
      <c r="I24" s="408"/>
      <c r="J24" s="362" t="s">
        <v>20</v>
      </c>
      <c r="K24" s="710" t="s">
        <v>1124</v>
      </c>
      <c r="L24" s="710"/>
      <c r="M24" s="710"/>
      <c r="N24" s="710"/>
      <c r="O24" s="306" t="s">
        <v>144</v>
      </c>
      <c r="P24" s="306" t="s">
        <v>144</v>
      </c>
      <c r="Q24" s="306" t="s">
        <v>144</v>
      </c>
      <c r="R24" s="284" t="s">
        <v>144</v>
      </c>
      <c r="S24" s="12"/>
      <c r="T24" s="12"/>
      <c r="U24" s="12"/>
      <c r="V24" s="12"/>
      <c r="W24" s="12"/>
    </row>
  </sheetData>
  <mergeCells count="31">
    <mergeCell ref="Q16:R16"/>
    <mergeCell ref="K17:N17"/>
    <mergeCell ref="A18:B20"/>
    <mergeCell ref="C18:F20"/>
    <mergeCell ref="G18:G20"/>
    <mergeCell ref="H18:H20"/>
    <mergeCell ref="I18:I20"/>
    <mergeCell ref="J18:J20"/>
    <mergeCell ref="K18:N20"/>
    <mergeCell ref="A16:B17"/>
    <mergeCell ref="C16:F17"/>
    <mergeCell ref="G16:I16"/>
    <mergeCell ref="J16:N16"/>
    <mergeCell ref="B2:P2"/>
    <mergeCell ref="B3:P3"/>
    <mergeCell ref="O16:P16"/>
    <mergeCell ref="A21:B22"/>
    <mergeCell ref="C21:F22"/>
    <mergeCell ref="G21:G22"/>
    <mergeCell ref="H21:H22"/>
    <mergeCell ref="I21:I22"/>
    <mergeCell ref="C13:D13"/>
    <mergeCell ref="A12:D12"/>
    <mergeCell ref="A24:B24"/>
    <mergeCell ref="C24:F24"/>
    <mergeCell ref="K24:N24"/>
    <mergeCell ref="J21:J22"/>
    <mergeCell ref="K21:N22"/>
    <mergeCell ref="A23:B23"/>
    <mergeCell ref="C23:F23"/>
    <mergeCell ref="K23:N23"/>
  </mergeCells>
  <hyperlinks>
    <hyperlink ref="A1" location="'Objetos de Dominio'!A1" display="&lt;- Volver al inicio" xr:uid="{7FFCAB93-845F-4841-A392-6EB3EB839C06}"/>
    <hyperlink ref="A4" location="'Administrador Estructura - M'!A1" display="Datos simulados" xr:uid="{0D7DE126-6F1E-4978-99E9-AE997F8F49FC}"/>
    <hyperlink ref="C14" location="'Participante - E'!A1" display="Participante" xr:uid="{EAC2D2DA-CB17-450B-AD8E-33E064E7CDFD}"/>
    <hyperlink ref="B7" location="'Publicación - m'!A1" display="Publicación" xr:uid="{059C3CEC-1B22-417A-8F04-03AEF7C515D0}"/>
    <hyperlink ref="B8" location="'Tipo Reacción - m'!A1" display="Tipo Reacción" xr:uid="{ECFAA4DD-19F2-487F-856E-18306F02B465}"/>
    <hyperlink ref="B9" location="'Participante Grupo - e'!A1" display="Participante Grupo" xr:uid="{A13DA85A-9433-4F0F-B36B-32F9BD41CA14}"/>
    <hyperlink ref="H18:H20" location="'Objetos de Dominio'!A27" display="='Objetos de Dominio'!$B$23" xr:uid="{4DF56772-038E-4637-9B05-53D10EBFC611}"/>
    <hyperlink ref="H21:H22" location="'Objetos de Dominio'!B23" display="='Objetos de Dominio'!$B$23" xr:uid="{B420D56F-542E-42A7-A13C-072D070B2F1E}"/>
    <hyperlink ref="H23" location="'Objetos de Dominio'!B27" display="='Objetos de Dominio'!$B$23" xr:uid="{05E9928C-09D3-406C-89D1-8AD137C32EBD}"/>
    <hyperlink ref="J23" location="'Reacción - M'!A1" display="Reacción[]" xr:uid="{231DB6A9-9B76-42F9-9B60-6157F23D909B}"/>
    <hyperlink ref="D14" location="'Publicación - E'!A1" display="Publicación" xr:uid="{084D7174-0A14-4DA8-8D3B-9E16E0B37720}"/>
    <hyperlink ref="J24" location="'estados - e'!A1" display="Estado" xr:uid="{9771A626-79D4-4F16-98EB-F0AFEB647192}"/>
    <hyperlink ref="Q5" location="'Reacción - E'!A18" display="=A18" xr:uid="{33D5E1C8-8065-4A8F-B8BB-3D8DC6927CD7}"/>
    <hyperlink ref="R5" location="'Reacción - E'!A21" display="=A21" xr:uid="{13CAA6A7-349D-4615-A567-DA7DBC677223}"/>
    <hyperlink ref="S5" location="'Reacción - E'!A23" display="=A23" xr:uid="{3D735328-43C9-47C6-B93D-AD228763C857}"/>
    <hyperlink ref="T5" location="'Reacción - E'!A24" display="=A24" xr:uid="{925695D7-0D74-4A51-9497-7A7D66C8F85A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CBC5-83DA-457D-996B-B1C54710962A}">
  <sheetPr>
    <tabColor rgb="FFD9E1F2"/>
  </sheetPr>
  <dimension ref="A1:H6"/>
  <sheetViews>
    <sheetView workbookViewId="0"/>
  </sheetViews>
  <sheetFormatPr defaultRowHeight="15"/>
  <cols>
    <col min="1" max="1" width="15.7109375" style="9" customWidth="1"/>
    <col min="2" max="2" width="41.85546875" style="9" bestFit="1" customWidth="1"/>
    <col min="3" max="3" width="17.42578125" style="9" bestFit="1" customWidth="1"/>
    <col min="4" max="4" width="54.7109375" style="9" customWidth="1"/>
    <col min="5" max="5" width="10.85546875" style="9" bestFit="1" customWidth="1"/>
    <col min="6" max="6" width="38.5703125" style="9" bestFit="1" customWidth="1"/>
    <col min="7" max="7" width="81" style="9" bestFit="1" customWidth="1"/>
    <col min="8" max="8" width="80.28515625" style="9" bestFit="1" customWidth="1"/>
    <col min="9" max="16384" width="9.140625" style="9"/>
  </cols>
  <sheetData>
    <row r="1" spans="1:8">
      <c r="A1" s="22" t="s">
        <v>74</v>
      </c>
      <c r="B1" s="716" t="s">
        <v>201</v>
      </c>
      <c r="C1" s="716"/>
    </row>
    <row r="2" spans="1:8" s="14" customFormat="1">
      <c r="A2" s="298" t="s">
        <v>76</v>
      </c>
      <c r="B2" s="96" t="s">
        <v>18</v>
      </c>
      <c r="C2" s="96" t="s">
        <v>1125</v>
      </c>
      <c r="D2" s="96" t="s">
        <v>350</v>
      </c>
      <c r="E2" s="299" t="s">
        <v>1126</v>
      </c>
      <c r="F2" s="299" t="s">
        <v>20</v>
      </c>
      <c r="G2" s="522" t="s">
        <v>167</v>
      </c>
      <c r="H2" s="523"/>
    </row>
    <row r="3" spans="1:8" ht="60.75" customHeight="1">
      <c r="A3" s="187">
        <v>1</v>
      </c>
      <c r="B3" s="175" t="str">
        <f>'Comentario - M'!$H$3</f>
        <v>C 2023-11-04 - 00-00-00 Wilder.Sánchez6789 Calculo Integral 1 2022-2 Grupo1</v>
      </c>
      <c r="C3" s="196">
        <f ca="1">TODAY()</f>
        <v>45048</v>
      </c>
      <c r="D3" s="197" t="str">
        <f>'Participante Grupo - M'!$F$3</f>
        <v>Valentina.Llanos3233 Matemáticas Especiales 2023-1 Grupo1</v>
      </c>
      <c r="E3" s="175" t="s">
        <v>277</v>
      </c>
      <c r="F3" s="175" t="str">
        <f>'Estados - M'!E45</f>
        <v>Penalizado</v>
      </c>
      <c r="G3" s="526" t="str">
        <f ca="1">CONCATENATE("RC ",TEXT(D3, "yyyy-mm-dd")," - ",TEXT(C3, "hh-mm-ss")," - ", E3)</f>
        <v>RC Valentina.Llanos3233 Matemáticas Especiales 2023-1 Grupo1 - 00-00-00 - Fake News</v>
      </c>
    </row>
    <row r="4" spans="1:8" ht="60.75" customHeight="1">
      <c r="A4" s="207">
        <v>2</v>
      </c>
      <c r="B4" s="208" t="str">
        <f>'Comentario - M'!$H$4</f>
        <v>C 2023-11-04 - 11-00-00 Valentina.Llanos3233 Matemáticas Especiales 2023-1 Grupo1</v>
      </c>
      <c r="C4" s="203">
        <v>44974.625</v>
      </c>
      <c r="D4" s="204" t="str">
        <f>'Participante Grupo - M'!$F$10</f>
        <v>Elkin.Narvaéz2222 Diseno Orientado a Objetos 2023-1 Grupo1</v>
      </c>
      <c r="E4" s="205" t="s">
        <v>276</v>
      </c>
      <c r="F4" s="205" t="str">
        <f>'Estados - M'!E46</f>
        <v>Anulado</v>
      </c>
      <c r="G4" s="527" t="str">
        <f>CONCATENATE("RC ",TEXT(D4, "yyyy-mm-dd")," - ",TEXT(C4, "hh-mm-ss")," - ", E4)</f>
        <v>RC Elkin.Narvaéz2222 Diseno Orientado a Objetos 2023-1 Grupo1 - 15-00-00 - Terrorismo</v>
      </c>
    </row>
    <row r="5" spans="1:8">
      <c r="D5" s="15"/>
      <c r="H5"/>
    </row>
    <row r="6" spans="1:8">
      <c r="B6" s="54"/>
      <c r="H6"/>
    </row>
  </sheetData>
  <mergeCells count="1">
    <mergeCell ref="B1:C1"/>
  </mergeCells>
  <hyperlinks>
    <hyperlink ref="F3" location="'Estados - M'!A45" display="='Estados - M'!E45" xr:uid="{0D1C66FD-380B-4B50-8A30-2CEF4DFE08C3}"/>
    <hyperlink ref="E3" location="'Causa Reporte - M'!A8" display="Fake News" xr:uid="{C9CDEF5A-D3F9-4627-9745-3628232449E9}"/>
    <hyperlink ref="E4" location="'Causa Reporte - M'!A7" display="Terrorismo" xr:uid="{07FC648E-C591-408C-813C-F2B6D4E800B3}"/>
    <hyperlink ref="A1" location="'Objetos de Dominio'!A1" display="&lt;- Volver al inicio" xr:uid="{3C2D2989-5A39-46EB-8BDD-8628B1772B70}"/>
    <hyperlink ref="D3" location="'Participante grupo - M'!A3" display="='Participante Grupo - M'!$F$3" xr:uid="{414513E5-B666-414C-A39E-8282E35C0176}"/>
    <hyperlink ref="B3" location="'Comentario - M'!A6" display="1" xr:uid="{972182CE-8DE7-4501-A249-CE20793E950A}"/>
    <hyperlink ref="F4" location="'Estados - M'!A46" display="='Estados - M'!E46" xr:uid="{36DE7BB9-222C-49B8-8F00-999276B59C2E}"/>
    <hyperlink ref="B4" location="'Comentario - M'!A4" display="=CONCAT('Comentario - M'!$A$4, &quot; -&gt; &quot;, 'Comentario - M'!$D$4)" xr:uid="{585C7AFB-20BA-4340-9772-AC3693EF8004}"/>
    <hyperlink ref="B1" location="Causa Reporte - E!A4" display="Modelo enriquecido" xr:uid="{6D6F416E-F2F5-4834-BA96-D6567FCA568C}"/>
    <hyperlink ref="B1:C1" location="'Reporte Comentario - E'!A4" display="Modelo enriquecido" xr:uid="{DD756300-98C1-4154-8A6F-D06F962E09F4}"/>
    <hyperlink ref="D4" location="'Participante grupo - M'!A10" display="='Participante Grupo - M'!$F$10" xr:uid="{5F339DC7-9049-427D-AE37-1A2E8B398577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EFF5C-706C-4A14-B2F2-E2D06E7A6F7D}">
  <sheetPr>
    <tabColor rgb="FFD9E1F2"/>
  </sheetPr>
  <dimension ref="A1:T30"/>
  <sheetViews>
    <sheetView topLeftCell="A18" workbookViewId="0">
      <selection activeCell="A26" sqref="A26:R26"/>
    </sheetView>
  </sheetViews>
  <sheetFormatPr defaultRowHeight="15"/>
  <cols>
    <col min="1" max="1" width="20.7109375" style="9" customWidth="1"/>
    <col min="2" max="2" width="25.42578125" style="9" customWidth="1"/>
    <col min="3" max="3" width="14.28515625" style="9" bestFit="1" customWidth="1"/>
    <col min="4" max="4" width="14.5703125" style="9" bestFit="1" customWidth="1"/>
    <col min="5" max="5" width="10.7109375" style="9" customWidth="1"/>
    <col min="6" max="6" width="13.5703125" style="9" customWidth="1"/>
    <col min="7" max="7" width="25.28515625" style="9" customWidth="1"/>
    <col min="8" max="8" width="43.7109375" style="9" customWidth="1"/>
    <col min="9" max="9" width="47.7109375" style="9" customWidth="1"/>
    <col min="10" max="10" width="37.140625" style="9" customWidth="1"/>
    <col min="11" max="11" width="14.28515625" style="9" customWidth="1"/>
    <col min="12" max="12" width="10.7109375" style="9" customWidth="1"/>
    <col min="13" max="13" width="11.42578125" style="9" customWidth="1"/>
    <col min="14" max="14" width="10.7109375" style="9" customWidth="1"/>
    <col min="15" max="15" width="18.28515625" style="9" customWidth="1"/>
    <col min="16" max="16" width="43.5703125" style="9" customWidth="1"/>
    <col min="17" max="17" width="40.5703125" style="9" customWidth="1"/>
    <col min="18" max="18" width="34.42578125" style="9" customWidth="1"/>
    <col min="19" max="19" width="28.85546875" style="9" customWidth="1"/>
    <col min="20" max="20" width="39" style="9" customWidth="1"/>
    <col min="21" max="16384" width="9.140625" style="9"/>
  </cols>
  <sheetData>
    <row r="1" spans="1:20">
      <c r="A1" s="22" t="s">
        <v>74</v>
      </c>
    </row>
    <row r="2" spans="1:20" s="14" customFormat="1">
      <c r="A2" s="159" t="s">
        <v>81</v>
      </c>
      <c r="B2" s="904" t="str">
        <f>'Objetos de Dominio'!$B$30</f>
        <v>Respuesta Reporte Publicacion</v>
      </c>
      <c r="C2" s="731"/>
      <c r="D2" s="731"/>
      <c r="E2" s="731"/>
      <c r="F2" s="731"/>
      <c r="G2" s="731"/>
      <c r="H2" s="731"/>
      <c r="I2" s="731"/>
      <c r="J2" s="731"/>
      <c r="K2" s="731"/>
      <c r="L2" s="731"/>
      <c r="M2" s="731"/>
      <c r="N2" s="731"/>
      <c r="O2" s="731"/>
      <c r="P2" s="732"/>
    </row>
    <row r="3" spans="1:20">
      <c r="A3" s="310" t="s">
        <v>82</v>
      </c>
      <c r="B3" s="934">
        <f>'Objetos de Dominio'!$E$30</f>
        <v>0</v>
      </c>
      <c r="C3" s="908"/>
      <c r="D3" s="908"/>
      <c r="E3" s="908"/>
      <c r="F3" s="908"/>
      <c r="G3" s="908"/>
      <c r="H3" s="908"/>
      <c r="I3" s="908"/>
      <c r="J3" s="908"/>
      <c r="K3" s="908"/>
      <c r="L3" s="908"/>
      <c r="M3" s="908"/>
      <c r="N3" s="908"/>
      <c r="O3" s="908"/>
      <c r="P3" s="935"/>
    </row>
    <row r="4" spans="1:20">
      <c r="A4" s="311" t="s">
        <v>83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312"/>
    </row>
    <row r="5" spans="1:20" s="12" customFormat="1">
      <c r="A5" s="293" t="s">
        <v>84</v>
      </c>
      <c r="B5" s="294" t="s">
        <v>85</v>
      </c>
      <c r="C5" s="294" t="s">
        <v>86</v>
      </c>
      <c r="D5" s="294" t="s">
        <v>87</v>
      </c>
      <c r="E5" s="294" t="s">
        <v>88</v>
      </c>
      <c r="F5" s="294" t="s">
        <v>89</v>
      </c>
      <c r="G5" s="294" t="s">
        <v>90</v>
      </c>
      <c r="H5" s="294" t="s">
        <v>91</v>
      </c>
      <c r="I5" s="294" t="s">
        <v>92</v>
      </c>
      <c r="J5" s="294" t="s">
        <v>93</v>
      </c>
      <c r="K5" s="294" t="s">
        <v>94</v>
      </c>
      <c r="L5" s="294" t="s">
        <v>95</v>
      </c>
      <c r="M5" s="294" t="s">
        <v>96</v>
      </c>
      <c r="N5" s="294" t="s">
        <v>97</v>
      </c>
      <c r="O5" s="294" t="s">
        <v>98</v>
      </c>
      <c r="P5" s="294" t="s">
        <v>4</v>
      </c>
      <c r="Q5" s="676" t="str">
        <f>A23</f>
        <v>Reportar</v>
      </c>
      <c r="R5" s="676" t="str">
        <f>A26</f>
        <v>Abrir</v>
      </c>
      <c r="S5" s="676" t="str">
        <f>A27</f>
        <v>Cambiar Estado</v>
      </c>
      <c r="T5" s="620" t="str">
        <f>A30</f>
        <v>ObtenerEstadoReal</v>
      </c>
    </row>
    <row r="6" spans="1:20" s="12" customFormat="1" ht="53.25">
      <c r="A6" s="132" t="s">
        <v>76</v>
      </c>
      <c r="B6" s="76" t="s">
        <v>99</v>
      </c>
      <c r="C6" s="133">
        <v>36</v>
      </c>
      <c r="D6" s="133">
        <v>36</v>
      </c>
      <c r="E6" s="133"/>
      <c r="F6" s="133"/>
      <c r="G6" s="133"/>
      <c r="H6" s="76" t="s">
        <v>100</v>
      </c>
      <c r="I6" s="76"/>
      <c r="J6" s="74" t="s">
        <v>435</v>
      </c>
      <c r="K6" s="76" t="s">
        <v>102</v>
      </c>
      <c r="L6" s="76" t="s">
        <v>103</v>
      </c>
      <c r="M6" s="76" t="s">
        <v>102</v>
      </c>
      <c r="N6" s="76" t="s">
        <v>103</v>
      </c>
      <c r="O6" s="76" t="s">
        <v>102</v>
      </c>
      <c r="P6" s="73" t="s">
        <v>1127</v>
      </c>
      <c r="Q6" s="625" t="s">
        <v>105</v>
      </c>
      <c r="R6" s="625" t="s">
        <v>913</v>
      </c>
      <c r="S6" s="625" t="s">
        <v>105</v>
      </c>
      <c r="T6" s="621" t="s">
        <v>107</v>
      </c>
    </row>
    <row r="7" spans="1:20" s="12" customFormat="1" ht="27">
      <c r="A7" s="132" t="s">
        <v>18</v>
      </c>
      <c r="B7" s="624" t="s">
        <v>18</v>
      </c>
      <c r="C7" s="133"/>
      <c r="D7" s="133"/>
      <c r="E7" s="133"/>
      <c r="F7" s="133"/>
      <c r="G7" s="133"/>
      <c r="H7" s="76"/>
      <c r="I7" s="76"/>
      <c r="J7" s="74"/>
      <c r="K7" s="73" t="s">
        <v>103</v>
      </c>
      <c r="L7" s="73" t="s">
        <v>103</v>
      </c>
      <c r="M7" s="73" t="s">
        <v>102</v>
      </c>
      <c r="N7" s="73" t="s">
        <v>103</v>
      </c>
      <c r="O7" s="73" t="s">
        <v>103</v>
      </c>
      <c r="P7" s="73" t="s">
        <v>1128</v>
      </c>
      <c r="Q7" s="625" t="s">
        <v>105</v>
      </c>
      <c r="R7" s="625" t="s">
        <v>913</v>
      </c>
      <c r="S7" s="625" t="s">
        <v>107</v>
      </c>
      <c r="T7" s="621" t="s">
        <v>107</v>
      </c>
    </row>
    <row r="8" spans="1:20" s="12" customFormat="1" ht="27">
      <c r="A8" s="132" t="s">
        <v>1125</v>
      </c>
      <c r="B8" s="76" t="s">
        <v>1125</v>
      </c>
      <c r="C8" s="133"/>
      <c r="D8" s="133"/>
      <c r="E8" s="133"/>
      <c r="F8" s="133"/>
      <c r="G8" s="133"/>
      <c r="H8" s="76" t="s">
        <v>340</v>
      </c>
      <c r="I8" s="76" t="s">
        <v>341</v>
      </c>
      <c r="J8" s="74" t="s">
        <v>282</v>
      </c>
      <c r="K8" s="76" t="s">
        <v>342</v>
      </c>
      <c r="L8" s="76" t="s">
        <v>103</v>
      </c>
      <c r="M8" s="76" t="s">
        <v>102</v>
      </c>
      <c r="N8" s="76" t="s">
        <v>103</v>
      </c>
      <c r="O8" s="76" t="s">
        <v>103</v>
      </c>
      <c r="P8" s="76" t="s">
        <v>1129</v>
      </c>
      <c r="Q8" s="625" t="s">
        <v>105</v>
      </c>
      <c r="R8" s="625" t="s">
        <v>978</v>
      </c>
      <c r="S8" s="625" t="s">
        <v>107</v>
      </c>
      <c r="T8" s="621" t="s">
        <v>107</v>
      </c>
    </row>
    <row r="9" spans="1:20" s="12" customFormat="1" ht="33" customHeight="1">
      <c r="A9" s="132" t="s">
        <v>350</v>
      </c>
      <c r="B9" s="624" t="s">
        <v>346</v>
      </c>
      <c r="C9" s="133"/>
      <c r="D9" s="133"/>
      <c r="E9" s="133"/>
      <c r="F9" s="133"/>
      <c r="G9" s="133"/>
      <c r="H9" s="76"/>
      <c r="I9" s="76"/>
      <c r="J9" s="74"/>
      <c r="K9" s="73" t="s">
        <v>103</v>
      </c>
      <c r="L9" s="73" t="s">
        <v>103</v>
      </c>
      <c r="M9" s="73" t="s">
        <v>102</v>
      </c>
      <c r="N9" s="73" t="s">
        <v>103</v>
      </c>
      <c r="O9" s="73" t="s">
        <v>103</v>
      </c>
      <c r="P9" s="76" t="s">
        <v>1130</v>
      </c>
      <c r="Q9" s="625" t="s">
        <v>105</v>
      </c>
      <c r="R9" s="625" t="s">
        <v>913</v>
      </c>
      <c r="S9" s="625" t="s">
        <v>107</v>
      </c>
      <c r="T9" s="621" t="s">
        <v>107</v>
      </c>
    </row>
    <row r="10" spans="1:20" s="12" customFormat="1" ht="27">
      <c r="A10" s="132" t="s">
        <v>1126</v>
      </c>
      <c r="B10" s="624" t="s">
        <v>14</v>
      </c>
      <c r="C10" s="133"/>
      <c r="D10" s="133"/>
      <c r="E10" s="133"/>
      <c r="F10" s="133"/>
      <c r="G10" s="133"/>
      <c r="H10" s="76"/>
      <c r="I10" s="76"/>
      <c r="J10" s="74"/>
      <c r="K10" s="73" t="s">
        <v>103</v>
      </c>
      <c r="L10" s="73" t="s">
        <v>103</v>
      </c>
      <c r="M10" s="73" t="s">
        <v>102</v>
      </c>
      <c r="N10" s="73" t="s">
        <v>103</v>
      </c>
      <c r="O10" s="73" t="s">
        <v>103</v>
      </c>
      <c r="P10" s="76" t="s">
        <v>1131</v>
      </c>
      <c r="Q10" s="625" t="s">
        <v>123</v>
      </c>
      <c r="R10" s="625" t="s">
        <v>978</v>
      </c>
      <c r="S10" s="625" t="s">
        <v>107</v>
      </c>
      <c r="T10" s="621" t="s">
        <v>107</v>
      </c>
    </row>
    <row r="11" spans="1:20" s="12" customFormat="1" ht="57" customHeight="1">
      <c r="A11" s="132" t="s">
        <v>1132</v>
      </c>
      <c r="B11" s="624" t="s">
        <v>59</v>
      </c>
      <c r="C11" s="133"/>
      <c r="D11" s="133"/>
      <c r="E11" s="133"/>
      <c r="F11" s="133"/>
      <c r="G11" s="133"/>
      <c r="H11" s="76"/>
      <c r="I11" s="73"/>
      <c r="J11" s="74"/>
      <c r="K11" s="76" t="s">
        <v>103</v>
      </c>
      <c r="L11" s="76" t="s">
        <v>103</v>
      </c>
      <c r="M11" s="76" t="s">
        <v>102</v>
      </c>
      <c r="N11" s="76" t="s">
        <v>103</v>
      </c>
      <c r="O11" s="76" t="s">
        <v>103</v>
      </c>
      <c r="P11" s="73" t="s">
        <v>1133</v>
      </c>
      <c r="Q11" s="625" t="s">
        <v>107</v>
      </c>
      <c r="R11" s="625" t="s">
        <v>220</v>
      </c>
      <c r="S11" s="625" t="s">
        <v>107</v>
      </c>
      <c r="T11" s="621" t="s">
        <v>107</v>
      </c>
    </row>
    <row r="12" spans="1:20" s="12" customFormat="1" ht="30" customHeight="1">
      <c r="A12" s="295" t="s">
        <v>20</v>
      </c>
      <c r="B12" s="611" t="s">
        <v>20</v>
      </c>
      <c r="C12" s="349"/>
      <c r="D12" s="349"/>
      <c r="E12" s="349"/>
      <c r="F12" s="349"/>
      <c r="G12" s="349"/>
      <c r="H12" s="121"/>
      <c r="I12" s="121" t="s">
        <v>1134</v>
      </c>
      <c r="J12" s="122"/>
      <c r="K12" s="261" t="s">
        <v>103</v>
      </c>
      <c r="L12" s="261" t="s">
        <v>103</v>
      </c>
      <c r="M12" s="261" t="s">
        <v>102</v>
      </c>
      <c r="N12" s="261" t="s">
        <v>103</v>
      </c>
      <c r="O12" s="261" t="s">
        <v>103</v>
      </c>
      <c r="P12" s="261" t="s">
        <v>1135</v>
      </c>
      <c r="Q12" s="626" t="s">
        <v>105</v>
      </c>
      <c r="R12" s="626" t="s">
        <v>913</v>
      </c>
      <c r="S12" s="626" t="s">
        <v>877</v>
      </c>
      <c r="T12" s="662" t="s">
        <v>107</v>
      </c>
    </row>
    <row r="13" spans="1:20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20">
      <c r="A14" s="794" t="s">
        <v>114</v>
      </c>
      <c r="B14" s="795"/>
      <c r="C14" s="796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20">
      <c r="A15" s="51" t="s">
        <v>115</v>
      </c>
      <c r="B15" s="52" t="s">
        <v>4</v>
      </c>
      <c r="C15" s="53" t="s">
        <v>116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20" ht="40.5" customHeight="1">
      <c r="A16" s="913" t="s">
        <v>1136</v>
      </c>
      <c r="B16" s="933" t="s">
        <v>1137</v>
      </c>
      <c r="C16" s="49" t="s">
        <v>350</v>
      </c>
      <c r="D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8">
      <c r="A17" s="913"/>
      <c r="B17" s="933"/>
      <c r="C17" s="50" t="s">
        <v>1125</v>
      </c>
    </row>
    <row r="18" spans="1:18" ht="26.25" customHeight="1">
      <c r="A18" s="913" t="s">
        <v>1138</v>
      </c>
      <c r="B18" s="933" t="s">
        <v>1139</v>
      </c>
      <c r="C18" s="49" t="s">
        <v>350</v>
      </c>
    </row>
    <row r="19" spans="1:18" ht="28.5" customHeight="1">
      <c r="A19" s="913"/>
      <c r="B19" s="933"/>
      <c r="C19" s="50" t="str">
        <f>$A$7</f>
        <v>Comentario</v>
      </c>
    </row>
    <row r="21" spans="1:18" ht="15" customHeight="1">
      <c r="A21" s="747" t="s">
        <v>119</v>
      </c>
      <c r="B21" s="752"/>
      <c r="C21" s="704" t="s">
        <v>4</v>
      </c>
      <c r="D21" s="704"/>
      <c r="E21" s="704"/>
      <c r="F21" s="704"/>
      <c r="G21" s="704" t="s">
        <v>120</v>
      </c>
      <c r="H21" s="704"/>
      <c r="I21" s="704"/>
      <c r="J21" s="704" t="s">
        <v>121</v>
      </c>
      <c r="K21" s="704"/>
      <c r="L21" s="704"/>
      <c r="M21" s="704"/>
      <c r="N21" s="704"/>
      <c r="O21" s="704" t="s">
        <v>122</v>
      </c>
      <c r="P21" s="704"/>
      <c r="Q21" s="704" t="s">
        <v>123</v>
      </c>
      <c r="R21" s="704"/>
    </row>
    <row r="22" spans="1:18" ht="15" customHeight="1">
      <c r="A22" s="749"/>
      <c r="B22" s="754"/>
      <c r="C22" s="704"/>
      <c r="D22" s="704"/>
      <c r="E22" s="704"/>
      <c r="F22" s="704"/>
      <c r="G22" s="266" t="s">
        <v>124</v>
      </c>
      <c r="H22" s="266" t="s">
        <v>125</v>
      </c>
      <c r="I22" s="266" t="s">
        <v>4</v>
      </c>
      <c r="J22" s="266" t="s">
        <v>85</v>
      </c>
      <c r="K22" s="704" t="s">
        <v>4</v>
      </c>
      <c r="L22" s="704"/>
      <c r="M22" s="704"/>
      <c r="N22" s="704"/>
      <c r="O22" s="266" t="s">
        <v>126</v>
      </c>
      <c r="P22" s="266" t="s">
        <v>4</v>
      </c>
      <c r="Q22" s="266" t="s">
        <v>127</v>
      </c>
      <c r="R22" s="266" t="s">
        <v>128</v>
      </c>
    </row>
    <row r="23" spans="1:18" ht="45.75">
      <c r="A23" s="741" t="s">
        <v>1140</v>
      </c>
      <c r="B23" s="936"/>
      <c r="C23" s="727" t="s">
        <v>1141</v>
      </c>
      <c r="D23" s="727"/>
      <c r="E23" s="727"/>
      <c r="F23" s="727"/>
      <c r="G23" s="727" t="s">
        <v>1142</v>
      </c>
      <c r="H23" s="715" t="str">
        <f>'Objetos de Dominio'!$B$30</f>
        <v>Respuesta Reporte Publicacion</v>
      </c>
      <c r="I23" s="728" t="s">
        <v>1143</v>
      </c>
      <c r="J23" s="727"/>
      <c r="K23" s="727"/>
      <c r="L23" s="727"/>
      <c r="M23" s="727"/>
      <c r="N23" s="727"/>
      <c r="O23" s="350">
        <v>1</v>
      </c>
      <c r="P23" s="352" t="s">
        <v>1144</v>
      </c>
      <c r="Q23" s="352" t="s">
        <v>1145</v>
      </c>
      <c r="R23" s="352" t="s">
        <v>232</v>
      </c>
    </row>
    <row r="24" spans="1:18" ht="45.75">
      <c r="A24" s="741"/>
      <c r="B24" s="936"/>
      <c r="C24" s="727"/>
      <c r="D24" s="727"/>
      <c r="E24" s="727"/>
      <c r="F24" s="727"/>
      <c r="G24" s="727"/>
      <c r="H24" s="715"/>
      <c r="I24" s="728"/>
      <c r="J24" s="727"/>
      <c r="K24" s="727"/>
      <c r="L24" s="727"/>
      <c r="M24" s="727"/>
      <c r="N24" s="727"/>
      <c r="O24" s="350">
        <v>2</v>
      </c>
      <c r="P24" s="352" t="s">
        <v>1146</v>
      </c>
      <c r="Q24" s="352" t="s">
        <v>1147</v>
      </c>
      <c r="R24" s="352" t="s">
        <v>235</v>
      </c>
    </row>
    <row r="25" spans="1:18" ht="60.75">
      <c r="A25" s="741"/>
      <c r="B25" s="936"/>
      <c r="C25" s="727"/>
      <c r="D25" s="727"/>
      <c r="E25" s="727"/>
      <c r="F25" s="727"/>
      <c r="G25" s="727"/>
      <c r="H25" s="715"/>
      <c r="I25" s="728"/>
      <c r="J25" s="727"/>
      <c r="K25" s="727"/>
      <c r="L25" s="727"/>
      <c r="M25" s="727"/>
      <c r="N25" s="727"/>
      <c r="O25" s="350">
        <v>3</v>
      </c>
      <c r="P25" s="352" t="s">
        <v>1148</v>
      </c>
      <c r="Q25" s="352" t="s">
        <v>140</v>
      </c>
      <c r="R25" s="352" t="s">
        <v>235</v>
      </c>
    </row>
    <row r="26" spans="1:18" ht="72" customHeight="1">
      <c r="A26" s="693" t="s">
        <v>263</v>
      </c>
      <c r="B26" s="909"/>
      <c r="C26" s="727" t="s">
        <v>1149</v>
      </c>
      <c r="D26" s="727"/>
      <c r="E26" s="727"/>
      <c r="F26" s="727"/>
      <c r="G26" s="350" t="s">
        <v>1142</v>
      </c>
      <c r="H26" s="278" t="str">
        <f>'Objetos de Dominio'!$B$30</f>
        <v>Respuesta Reporte Publicacion</v>
      </c>
      <c r="I26" s="351" t="s">
        <v>1150</v>
      </c>
      <c r="J26" s="278" t="s">
        <v>1151</v>
      </c>
      <c r="K26" s="726" t="s">
        <v>1152</v>
      </c>
      <c r="L26" s="726"/>
      <c r="M26" s="726"/>
      <c r="N26" s="726"/>
      <c r="O26" s="352" t="s">
        <v>144</v>
      </c>
      <c r="P26" s="352" t="s">
        <v>144</v>
      </c>
      <c r="Q26" s="352" t="s">
        <v>144</v>
      </c>
      <c r="R26" s="352" t="s">
        <v>144</v>
      </c>
    </row>
    <row r="27" spans="1:18" ht="60.75">
      <c r="A27" s="693" t="s">
        <v>1153</v>
      </c>
      <c r="B27" s="909"/>
      <c r="C27" s="727" t="s">
        <v>1154</v>
      </c>
      <c r="D27" s="727"/>
      <c r="E27" s="727"/>
      <c r="F27" s="727"/>
      <c r="G27" s="727" t="s">
        <v>1142</v>
      </c>
      <c r="H27" s="715" t="str">
        <f>'Objetos de Dominio'!$B$30</f>
        <v>Respuesta Reporte Publicacion</v>
      </c>
      <c r="I27" s="728" t="s">
        <v>1155</v>
      </c>
      <c r="J27" s="726" t="s">
        <v>144</v>
      </c>
      <c r="K27" s="726" t="s">
        <v>144</v>
      </c>
      <c r="L27" s="726"/>
      <c r="M27" s="726"/>
      <c r="N27" s="726"/>
      <c r="O27" s="350">
        <v>4</v>
      </c>
      <c r="P27" s="352" t="s">
        <v>1156</v>
      </c>
      <c r="Q27" s="352" t="s">
        <v>140</v>
      </c>
      <c r="R27" s="352" t="s">
        <v>138</v>
      </c>
    </row>
    <row r="28" spans="1:18" ht="45.75">
      <c r="A28" s="693"/>
      <c r="B28" s="909"/>
      <c r="C28" s="727"/>
      <c r="D28" s="727"/>
      <c r="E28" s="727"/>
      <c r="F28" s="727"/>
      <c r="G28" s="727"/>
      <c r="H28" s="715"/>
      <c r="I28" s="728"/>
      <c r="J28" s="726"/>
      <c r="K28" s="726"/>
      <c r="L28" s="726"/>
      <c r="M28" s="726"/>
      <c r="N28" s="726"/>
      <c r="O28" s="350">
        <v>5</v>
      </c>
      <c r="P28" s="352" t="s">
        <v>1157</v>
      </c>
      <c r="Q28" s="352" t="s">
        <v>1158</v>
      </c>
      <c r="R28" s="352" t="s">
        <v>138</v>
      </c>
    </row>
    <row r="29" spans="1:18" ht="45.75">
      <c r="A29" s="693"/>
      <c r="B29" s="909"/>
      <c r="C29" s="727"/>
      <c r="D29" s="727"/>
      <c r="E29" s="727"/>
      <c r="F29" s="727"/>
      <c r="G29" s="727"/>
      <c r="H29" s="715"/>
      <c r="I29" s="728"/>
      <c r="J29" s="726"/>
      <c r="K29" s="726"/>
      <c r="L29" s="726"/>
      <c r="M29" s="726"/>
      <c r="N29" s="726"/>
      <c r="O29" s="350">
        <v>6</v>
      </c>
      <c r="P29" s="352" t="s">
        <v>1159</v>
      </c>
      <c r="Q29" s="352" t="s">
        <v>1160</v>
      </c>
      <c r="R29" s="352" t="s">
        <v>138</v>
      </c>
    </row>
    <row r="30" spans="1:18" s="12" customFormat="1" ht="45.75" customHeight="1">
      <c r="A30" s="693" t="s">
        <v>198</v>
      </c>
      <c r="B30" s="694"/>
      <c r="C30" s="727" t="s">
        <v>1161</v>
      </c>
      <c r="D30" s="727"/>
      <c r="E30" s="727"/>
      <c r="F30" s="727"/>
      <c r="G30" s="350"/>
      <c r="H30" s="278"/>
      <c r="I30" s="351"/>
      <c r="J30" s="278" t="s">
        <v>20</v>
      </c>
      <c r="K30" s="726" t="s">
        <v>1162</v>
      </c>
      <c r="L30" s="726"/>
      <c r="M30" s="726"/>
      <c r="N30" s="726"/>
      <c r="O30" s="352" t="s">
        <v>144</v>
      </c>
      <c r="P30" s="352" t="s">
        <v>144</v>
      </c>
      <c r="Q30" s="352" t="s">
        <v>144</v>
      </c>
      <c r="R30" s="353" t="s">
        <v>144</v>
      </c>
    </row>
  </sheetData>
  <mergeCells count="34">
    <mergeCell ref="A30:B30"/>
    <mergeCell ref="C30:F30"/>
    <mergeCell ref="K30:N30"/>
    <mergeCell ref="A26:B26"/>
    <mergeCell ref="C26:F26"/>
    <mergeCell ref="K26:N26"/>
    <mergeCell ref="A27:B29"/>
    <mergeCell ref="C27:F29"/>
    <mergeCell ref="G27:G29"/>
    <mergeCell ref="H27:H29"/>
    <mergeCell ref="I27:I29"/>
    <mergeCell ref="J27:J29"/>
    <mergeCell ref="K27:N29"/>
    <mergeCell ref="Q21:R21"/>
    <mergeCell ref="K22:N22"/>
    <mergeCell ref="A23:B25"/>
    <mergeCell ref="C23:F25"/>
    <mergeCell ref="G23:G25"/>
    <mergeCell ref="H23:H25"/>
    <mergeCell ref="I23:I25"/>
    <mergeCell ref="J23:J25"/>
    <mergeCell ref="K23:N25"/>
    <mergeCell ref="A21:B22"/>
    <mergeCell ref="C21:F22"/>
    <mergeCell ref="G21:I21"/>
    <mergeCell ref="J21:N21"/>
    <mergeCell ref="O21:P21"/>
    <mergeCell ref="A18:A19"/>
    <mergeCell ref="B18:B19"/>
    <mergeCell ref="B2:P2"/>
    <mergeCell ref="B3:P3"/>
    <mergeCell ref="A14:C14"/>
    <mergeCell ref="A16:A17"/>
    <mergeCell ref="B16:B17"/>
  </mergeCells>
  <hyperlinks>
    <hyperlink ref="A1" location="'Objetos de Dominio'!A1" display="&lt;- Volver al inicio" xr:uid="{1FCC28E5-6EF2-4C91-AF0D-7385AEFC2FDD}"/>
    <hyperlink ref="A4" location="'Reporte Comentario - M'!B1" display="Datos simulados" xr:uid="{213EAD5B-F4A9-47E3-9A16-A2D76168D764}"/>
    <hyperlink ref="C16" location="'Participante - E'!A1" display="Autor" xr:uid="{30FBEF71-6FF1-4467-A7D3-AA02ED66C073}"/>
    <hyperlink ref="B9" location="'Participante grupo - E'!A1" display="Participante Grupo" xr:uid="{D7C62315-90C0-4BF6-A3CA-1C3AB3C35991}"/>
    <hyperlink ref="B12" location="'Estado Reporte - E'!A1" display="Estado Reporte" xr:uid="{697FF252-5A97-4F1D-B054-8183D72A28D9}"/>
    <hyperlink ref="B10" location="'Causa Reporte - E'!A1" display="Causa Reporte" xr:uid="{3FF54D94-ECC6-4D5B-ADB3-B75581A0D592}"/>
    <hyperlink ref="C17" location="'Reporte Comentario - E'!A8" display="Fecha Hora" xr:uid="{FFAC56E0-04B0-4FA3-993F-E49F1E5EE0DF}"/>
    <hyperlink ref="C19" location="'Comentario - E'!A1" display="=$A$7" xr:uid="{FE62F747-AF21-402E-A1E5-C96820DAB832}"/>
    <hyperlink ref="B7" location="'Comentario - E'!A1" display="Comentario" xr:uid="{3B5C54F6-3C7A-4C6A-B848-C9344F41B219}"/>
    <hyperlink ref="Q5" location="'Reporte Comentario - E'!A24" display="=A24" xr:uid="{997EC82D-7582-4FD5-B4DB-FE4DF7F68DD8}"/>
    <hyperlink ref="R5" location="'Reporte Comentario - E'!A27" display="=A27" xr:uid="{072A85A9-20C2-4FB1-8219-71BD8024E5DB}"/>
    <hyperlink ref="S5" location="'Reporte Comentario - E'!A28" display="=A28" xr:uid="{14C89033-4A0C-4CE6-A90A-1CB6A8D7004C}"/>
    <hyperlink ref="H23" location="'Escritor - E'!A1" display="='Objetos de Dominio'!$B$2" xr:uid="{E25D3FC5-4E0A-4C33-8A87-528C2D63346E}"/>
    <hyperlink ref="H23:H25" location="'Objetos de Dominio'!B30" display="='Objetos de Dominio'!$B$24" xr:uid="{8C226517-26E7-4617-A61C-B3775F4282F1}"/>
    <hyperlink ref="H27" location="'Escritor - E'!A1" display="='Objetos de Dominio'!$B$2" xr:uid="{0D6BC298-2732-48C1-B511-7F7606F015B8}"/>
    <hyperlink ref="H27:H29" location="'Objetos de Dominio'!B30" display="='Objetos de Dominio'!$B$24" xr:uid="{2CD4C216-FCBF-41F9-8F4C-FFB47181640B}"/>
    <hyperlink ref="H26" location="'objetos de dominio'!B2" display="='Objetos de Dominio'!$B$2" xr:uid="{209FE545-DA29-43A8-B9E8-EF6A31C7A8A7}"/>
    <hyperlink ref="H26" location="'Objetos de Dominio'!B30" display="='Objetos de Dominio'!$B$24" xr:uid="{085223C9-07D9-41AB-8A09-CDEA99ED6DD6}"/>
    <hyperlink ref="J26" location="'Reporte Comentario - E'!A1" display="Reporte Comentario[]" xr:uid="{8FDB2ADC-17CD-4852-983F-48D8F261A3CF}"/>
    <hyperlink ref="C18" location="'Participante - E'!A1" display="Autor" xr:uid="{6E09EC05-0CF7-48F4-A4BC-F9D7BFDB9C8C}"/>
    <hyperlink ref="J30" location="'estados - E'!A1" display="Estado" xr:uid="{2AA2E65B-5E8E-4411-B822-3975851F71C1}"/>
    <hyperlink ref="B11" location="'RespuestaReporteComentario - e'!A1" display="Respuesta Reporte Comentario" xr:uid="{871FAE30-413B-4E86-A6B7-AADDDA61518F}"/>
    <hyperlink ref="T5" location="'Reporte Comentario - E'!A30" display="=A30" xr:uid="{B753E3F1-65C4-49C8-AEAB-CAE9CB08BC8F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AB6-5CC4-4032-8C58-927E1C5F5873}">
  <sheetPr>
    <tabColor rgb="FFD9E1F2"/>
  </sheetPr>
  <dimension ref="A1:H5"/>
  <sheetViews>
    <sheetView workbookViewId="0">
      <selection activeCell="F19" sqref="F19"/>
    </sheetView>
  </sheetViews>
  <sheetFormatPr defaultRowHeight="15"/>
  <cols>
    <col min="1" max="1" width="15.7109375" customWidth="1"/>
    <col min="2" max="2" width="75.5703125" customWidth="1"/>
    <col min="3" max="3" width="20.140625" customWidth="1"/>
    <col min="4" max="4" width="57.140625" customWidth="1"/>
    <col min="5" max="6" width="17.28515625" customWidth="1"/>
    <col min="7" max="7" width="36.140625" bestFit="1" customWidth="1"/>
    <col min="8" max="8" width="48.28515625" bestFit="1" customWidth="1"/>
  </cols>
  <sheetData>
    <row r="1" spans="1:8">
      <c r="A1" s="22" t="s">
        <v>74</v>
      </c>
      <c r="B1" s="725" t="s">
        <v>201</v>
      </c>
      <c r="C1" s="725"/>
    </row>
    <row r="2" spans="1:8" s="37" customFormat="1">
      <c r="A2" s="198" t="s">
        <v>76</v>
      </c>
      <c r="B2" s="125" t="s">
        <v>34</v>
      </c>
      <c r="C2" s="125" t="s">
        <v>1125</v>
      </c>
      <c r="D2" s="125" t="s">
        <v>350</v>
      </c>
      <c r="E2" s="199" t="s">
        <v>1126</v>
      </c>
      <c r="F2" s="199" t="s">
        <v>20</v>
      </c>
      <c r="G2" s="525" t="s">
        <v>167</v>
      </c>
      <c r="H2" s="524"/>
    </row>
    <row r="3" spans="1:8" s="9" customFormat="1" ht="30.75" customHeight="1">
      <c r="A3" s="200">
        <v>1</v>
      </c>
      <c r="B3" s="175" t="str">
        <f>'Mensaje - M'!$H$3</f>
        <v>M 2023-10-10 - Valentina.Llanos3233 Matemáticas Especiales 2023-1 Grupo1</v>
      </c>
      <c r="C3" s="196">
        <v>44942.875</v>
      </c>
      <c r="D3" s="197" t="str">
        <f>'Participante Grupo - M'!$F$3</f>
        <v>Valentina.Llanos3233 Matemáticas Especiales 2023-1 Grupo1</v>
      </c>
      <c r="E3" s="175" t="s">
        <v>277</v>
      </c>
      <c r="F3" s="175" t="str">
        <f>'Estados - M'!E44</f>
        <v>Pendiente</v>
      </c>
      <c r="G3" s="526" t="str">
        <f xml:space="preserve"> CONCATENATE("RM ",TEXT(C3, "yyyy-mm-dd")," - ",TEXT(C3, "hh-mm-ss")," - ",E3)</f>
        <v>RM 2023-01-16 - 21-00-00 - Fake News</v>
      </c>
    </row>
    <row r="4" spans="1:8" ht="30.75" customHeight="1">
      <c r="A4" s="201">
        <v>2</v>
      </c>
      <c r="B4" s="202" t="str">
        <f>'Mensaje - M'!$H$6</f>
        <v>M 2023-10-13 - Manuel.Torres6712 Antropología 1 2023-1 Grupo3</v>
      </c>
      <c r="C4" s="203">
        <v>44974.541666666664</v>
      </c>
      <c r="D4" s="204" t="str">
        <f>'Participante Grupo - M'!$F$10</f>
        <v>Elkin.Narvaéz2222 Diseno Orientado a Objetos 2023-1 Grupo1</v>
      </c>
      <c r="E4" s="205" t="s">
        <v>276</v>
      </c>
      <c r="F4" s="202" t="str">
        <f>'Estados - M'!E45</f>
        <v>Penalizado</v>
      </c>
      <c r="G4" s="527" t="str">
        <f xml:space="preserve"> CONCATENATE("RM ",TEXT(C4, "yyyy-mm-dd")," - ",TEXT(C4, "hh-mm-ss")," - ",E4)</f>
        <v>RM 2023-02-17 - 13-00-00 - Terrorismo</v>
      </c>
      <c r="H4" s="9"/>
    </row>
    <row r="5" spans="1:8">
      <c r="D5" s="15"/>
      <c r="H5" s="9"/>
    </row>
  </sheetData>
  <mergeCells count="1">
    <mergeCell ref="B1:C1"/>
  </mergeCells>
  <hyperlinks>
    <hyperlink ref="F3" location="'Estados - M'!A44" display="Pendiente" xr:uid="{2E106B15-3BA0-4096-8461-A47BE8C78810}"/>
    <hyperlink ref="B4" location="'Mensaje - M'!A6" display="='Mensaje - M'!$I$3" xr:uid="{92DF9795-35D9-4A88-8FFB-98CEBAA0DD6A}"/>
    <hyperlink ref="F4" location="'Estados - M'!A45" display="Penalizado" xr:uid="{C689DA51-F3F0-4E47-98E8-48987A79AC97}"/>
    <hyperlink ref="A1" location="'Objetos de Dominio'!A1" display="&lt;- Volver al inicio" xr:uid="{65B61445-7DBC-4118-8FA4-68BAF8D823BB}"/>
    <hyperlink ref="B3" location="'Publicación - M'!A3" display="Publicación" xr:uid="{2E1CFDFD-F383-425E-8432-95AB64009860}"/>
    <hyperlink ref="E3" location="'Causa Reporte - M'!A8" display="Fake News" xr:uid="{54938510-5B19-4E1A-8B22-D4E287F91C21}"/>
    <hyperlink ref="E4" location="'Causa Reporte - M'!A7" display="Terrorismo" xr:uid="{C7200E17-7E7F-45FA-9610-6B7649300B25}"/>
    <hyperlink ref="B1" location="Causa Reporte - E!A4" display="Modelo enriquecido" xr:uid="{1EB225DF-86D1-498E-9BFC-98BCFFDA4412}"/>
    <hyperlink ref="B1:C1" location="'Reporte Mensaje - E'!A4" display="Modelo enriquecido" xr:uid="{477D7DA3-6560-4781-887B-FBB31B236F8A}"/>
    <hyperlink ref="D3" location="'Participante grupo - M'!A3" display="='Participante Grupo - M'!$F$3" xr:uid="{7BF448C4-F37F-4565-96CD-BA7360B154B2}"/>
    <hyperlink ref="D4" location="'Participante grupo - M'!A10" display="='Participante Grupo - M'!$F$10" xr:uid="{35F09F57-E2B6-49E0-8177-A2117013792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C1D9-FDBA-4F86-B3CC-4C13974E2648}">
  <sheetPr>
    <tabColor rgb="FFD9E1F2"/>
  </sheetPr>
  <dimension ref="A1:E6"/>
  <sheetViews>
    <sheetView workbookViewId="0">
      <selection activeCell="F26" sqref="F26"/>
    </sheetView>
  </sheetViews>
  <sheetFormatPr defaultRowHeight="15"/>
  <cols>
    <col min="1" max="1" width="15.28515625" style="9" customWidth="1"/>
    <col min="2" max="2" width="24" style="9" customWidth="1"/>
    <col min="3" max="3" width="14.28515625" style="9" customWidth="1"/>
    <col min="4" max="5" width="24.7109375" style="9" customWidth="1"/>
    <col min="6" max="6" width="27.140625" style="9" customWidth="1"/>
    <col min="7" max="7" width="32.28515625" style="9" customWidth="1"/>
    <col min="8" max="16384" width="9.140625" style="9"/>
  </cols>
  <sheetData>
    <row r="1" spans="1:5">
      <c r="A1" s="22" t="s">
        <v>74</v>
      </c>
      <c r="B1" s="716" t="s">
        <v>75</v>
      </c>
      <c r="C1" s="716"/>
    </row>
    <row r="2" spans="1:5">
      <c r="A2" s="179" t="s">
        <v>76</v>
      </c>
      <c r="B2" s="180" t="s">
        <v>46</v>
      </c>
      <c r="C2" s="180" t="s">
        <v>20</v>
      </c>
      <c r="D2" s="372" t="s">
        <v>167</v>
      </c>
      <c r="E2" s="373" t="s">
        <v>77</v>
      </c>
    </row>
    <row r="3" spans="1:5">
      <c r="A3" s="69">
        <v>1</v>
      </c>
      <c r="B3" s="175" t="str">
        <f>'Persona - M'!$F$12</f>
        <v>Wilder.Sánchez6789</v>
      </c>
      <c r="C3" s="579" t="s">
        <v>79</v>
      </c>
      <c r="D3" s="55" t="str">
        <f>_xlfn.CONCAT(B3, " AdmO")</f>
        <v>Wilder.Sánchez6789 AdmO</v>
      </c>
      <c r="E3" s="147" t="str">
        <f>IF(AND(C3="Activo", 'Persona - M'!L12 = "Accesible"), "Activo", "Inactivo")</f>
        <v>Activo</v>
      </c>
    </row>
    <row r="4" spans="1:5" ht="28.5" customHeight="1">
      <c r="A4" s="70">
        <v>2</v>
      </c>
      <c r="B4" s="205" t="str">
        <f>'Persona - M'!$F$14</f>
        <v>Elkin.Narvaéz2222</v>
      </c>
      <c r="C4" s="205" t="s">
        <v>79</v>
      </c>
      <c r="D4" s="56" t="str">
        <f>_xlfn.CONCAT(B4, " AdmO")</f>
        <v>Elkin.Narvaéz2222 AdmO</v>
      </c>
      <c r="E4" s="148" t="str">
        <f>IF(AND(C4="Activo", 'Persona - M'!L14 = "Accesible"), "Activo", "Inactivo")</f>
        <v>Activo</v>
      </c>
    </row>
    <row r="5" spans="1:5">
      <c r="A5" s="6"/>
      <c r="B5" s="8"/>
      <c r="C5" s="8"/>
    </row>
    <row r="6" spans="1:5">
      <c r="A6" s="6"/>
      <c r="B6" s="8"/>
      <c r="C6" s="8"/>
    </row>
  </sheetData>
  <mergeCells count="1">
    <mergeCell ref="B1:C1"/>
  </mergeCells>
  <hyperlinks>
    <hyperlink ref="B3" location="'Persona - M'!A12" display="='Persona - M'!$F$12" xr:uid="{506CA433-7F51-4721-A35D-B11EF02F9E96}"/>
    <hyperlink ref="C3" location="'Estados - M'!A50" display="Activo" xr:uid="{B95315BB-0085-4250-95CA-F3A6A27E34B6}"/>
    <hyperlink ref="A1" location="'Objetos de Dominio'!A1" display="&lt;- Volver al inicio" xr:uid="{CAF7DC57-7D17-40FF-89F5-4CE16DD7BAD5}"/>
    <hyperlink ref="B4" location="'Persona - M'!A14" display="='Persona - M'!$F$14" xr:uid="{574142A8-18EB-48D3-9931-09165D5D9E79}"/>
    <hyperlink ref="B1" location="Estructura - E!A4" display="Modelo Enriquecido" xr:uid="{AE37E7F2-A642-4DC3-9303-FA8B3B953EA9}"/>
    <hyperlink ref="B1:C1" location="'Administrador Organización - E'!A4" display="Modelo Enriquecido" xr:uid="{8AC9CC3F-16A5-4B55-803F-F3FE80E8D82F}"/>
    <hyperlink ref="C4" location="'Estados - M'!A50" display="Activo" xr:uid="{D38B21A6-C31C-47A4-B21D-D8BDFD5BD98A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8001-E665-4491-A4A2-F489436C3656}">
  <sheetPr>
    <tabColor rgb="FFD9E1F2"/>
  </sheetPr>
  <dimension ref="A1:T30"/>
  <sheetViews>
    <sheetView workbookViewId="0">
      <selection activeCell="A26" sqref="A26:R26"/>
    </sheetView>
  </sheetViews>
  <sheetFormatPr defaultRowHeight="15"/>
  <cols>
    <col min="1" max="1" width="20.7109375" style="9" customWidth="1"/>
    <col min="2" max="2" width="25.140625" style="9" customWidth="1"/>
    <col min="3" max="6" width="15.7109375" style="9" customWidth="1"/>
    <col min="7" max="7" width="21.140625" style="9" customWidth="1"/>
    <col min="8" max="8" width="50.7109375" style="9" customWidth="1"/>
    <col min="9" max="9" width="47.7109375" style="9" customWidth="1"/>
    <col min="10" max="10" width="37.140625" style="9" customWidth="1"/>
    <col min="11" max="11" width="14.42578125" style="9" bestFit="1" customWidth="1"/>
    <col min="12" max="12" width="10.42578125" style="9" bestFit="1" customWidth="1"/>
    <col min="13" max="13" width="11.5703125" style="9" bestFit="1" customWidth="1"/>
    <col min="14" max="14" width="9.28515625" style="9" bestFit="1" customWidth="1"/>
    <col min="15" max="15" width="18.42578125" style="9" bestFit="1" customWidth="1"/>
    <col min="16" max="16" width="43.5703125" style="9" customWidth="1"/>
    <col min="17" max="17" width="53" style="9" customWidth="1"/>
    <col min="18" max="19" width="36" style="9" customWidth="1"/>
    <col min="20" max="20" width="22.28515625" style="9" customWidth="1"/>
    <col min="21" max="16384" width="9.140625" style="9"/>
  </cols>
  <sheetData>
    <row r="1" spans="1:20">
      <c r="A1" s="22" t="s">
        <v>74</v>
      </c>
    </row>
    <row r="2" spans="1:20" s="14" customFormat="1">
      <c r="A2" s="159" t="s">
        <v>81</v>
      </c>
      <c r="B2" s="904" t="str">
        <f>'Objetos de Dominio'!$B$25</f>
        <v>Reporte Mensaje</v>
      </c>
      <c r="C2" s="731"/>
      <c r="D2" s="731"/>
      <c r="E2" s="731"/>
      <c r="F2" s="731"/>
      <c r="G2" s="731"/>
      <c r="H2" s="731"/>
      <c r="I2" s="731"/>
      <c r="J2" s="731"/>
      <c r="K2" s="731"/>
      <c r="L2" s="731"/>
      <c r="M2" s="731"/>
      <c r="N2" s="731"/>
      <c r="O2" s="731"/>
      <c r="P2" s="732"/>
    </row>
    <row r="3" spans="1:20">
      <c r="A3" s="160" t="s">
        <v>82</v>
      </c>
      <c r="B3" s="733" t="str">
        <f>'Objetos de Dominio'!$E$25</f>
        <v>Objeto de dominio que representa el Reporte Mensaje que tiene un Mensaje. Por ejemplo, en un momento determinado un mensaje reportado pudiera ser reportado y evaluado por el administrador de estructura el resultado del sistema.</v>
      </c>
      <c r="C3" s="734"/>
      <c r="D3" s="734"/>
      <c r="E3" s="734"/>
      <c r="F3" s="734"/>
      <c r="G3" s="734"/>
      <c r="H3" s="734"/>
      <c r="I3" s="734"/>
      <c r="J3" s="734"/>
      <c r="K3" s="734"/>
      <c r="L3" s="734"/>
      <c r="M3" s="734"/>
      <c r="N3" s="734"/>
      <c r="O3" s="734"/>
      <c r="P3" s="735"/>
    </row>
    <row r="4" spans="1:20">
      <c r="A4" s="8" t="s">
        <v>83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 s="12" customFormat="1" ht="15" customHeight="1">
      <c r="A5" s="293" t="s">
        <v>84</v>
      </c>
      <c r="B5" s="294" t="s">
        <v>85</v>
      </c>
      <c r="C5" s="294" t="s">
        <v>86</v>
      </c>
      <c r="D5" s="294" t="s">
        <v>87</v>
      </c>
      <c r="E5" s="294" t="s">
        <v>88</v>
      </c>
      <c r="F5" s="294" t="s">
        <v>89</v>
      </c>
      <c r="G5" s="294" t="s">
        <v>90</v>
      </c>
      <c r="H5" s="294" t="s">
        <v>91</v>
      </c>
      <c r="I5" s="294" t="s">
        <v>92</v>
      </c>
      <c r="J5" s="294" t="s">
        <v>93</v>
      </c>
      <c r="K5" s="499" t="s">
        <v>94</v>
      </c>
      <c r="L5" s="499" t="s">
        <v>95</v>
      </c>
      <c r="M5" s="499" t="s">
        <v>96</v>
      </c>
      <c r="N5" s="499" t="s">
        <v>97</v>
      </c>
      <c r="O5" s="499" t="s">
        <v>98</v>
      </c>
      <c r="P5" s="294" t="s">
        <v>4</v>
      </c>
      <c r="Q5" s="676" t="str">
        <f>A23</f>
        <v xml:space="preserve">Reportar </v>
      </c>
      <c r="R5" s="676" t="str">
        <f>A26</f>
        <v>Abrir</v>
      </c>
      <c r="S5" s="620" t="str">
        <f>A27</f>
        <v xml:space="preserve">Cambiar estado </v>
      </c>
      <c r="T5" s="620" t="str">
        <f>A30</f>
        <v>ObtenerEstadoReal</v>
      </c>
    </row>
    <row r="6" spans="1:20" s="12" customFormat="1" ht="53.25">
      <c r="A6" s="132" t="s">
        <v>76</v>
      </c>
      <c r="B6" s="76" t="s">
        <v>99</v>
      </c>
      <c r="C6" s="133">
        <v>36</v>
      </c>
      <c r="D6" s="133">
        <v>36</v>
      </c>
      <c r="E6" s="133"/>
      <c r="F6" s="133"/>
      <c r="G6" s="133"/>
      <c r="H6" s="76" t="s">
        <v>100</v>
      </c>
      <c r="I6" s="76"/>
      <c r="J6" s="74" t="s">
        <v>435</v>
      </c>
      <c r="K6" s="76" t="s">
        <v>102</v>
      </c>
      <c r="L6" s="76" t="s">
        <v>103</v>
      </c>
      <c r="M6" s="76" t="s">
        <v>102</v>
      </c>
      <c r="N6" s="76" t="s">
        <v>103</v>
      </c>
      <c r="O6" s="76" t="s">
        <v>102</v>
      </c>
      <c r="P6" s="73" t="s">
        <v>1163</v>
      </c>
      <c r="Q6" s="625" t="s">
        <v>105</v>
      </c>
      <c r="R6" s="625" t="s">
        <v>913</v>
      </c>
      <c r="S6" s="621" t="s">
        <v>105</v>
      </c>
      <c r="T6" s="621" t="s">
        <v>107</v>
      </c>
    </row>
    <row r="7" spans="1:20" s="12" customFormat="1" ht="27">
      <c r="A7" s="132" t="s">
        <v>34</v>
      </c>
      <c r="B7" s="624" t="s">
        <v>34</v>
      </c>
      <c r="C7" s="133"/>
      <c r="D7" s="133"/>
      <c r="E7" s="133"/>
      <c r="F7" s="133"/>
      <c r="G7" s="133"/>
      <c r="H7" s="76"/>
      <c r="I7" s="76"/>
      <c r="J7" s="74"/>
      <c r="K7" s="73" t="s">
        <v>103</v>
      </c>
      <c r="L7" s="73" t="s">
        <v>103</v>
      </c>
      <c r="M7" s="73" t="s">
        <v>102</v>
      </c>
      <c r="N7" s="73" t="s">
        <v>103</v>
      </c>
      <c r="O7" s="73" t="s">
        <v>103</v>
      </c>
      <c r="P7" s="73" t="s">
        <v>1164</v>
      </c>
      <c r="Q7" s="625" t="s">
        <v>105</v>
      </c>
      <c r="R7" s="625" t="s">
        <v>913</v>
      </c>
      <c r="S7" s="621" t="s">
        <v>107</v>
      </c>
      <c r="T7" s="621" t="s">
        <v>107</v>
      </c>
    </row>
    <row r="8" spans="1:20" s="12" customFormat="1" ht="27">
      <c r="A8" s="132" t="s">
        <v>1125</v>
      </c>
      <c r="B8" s="76" t="s">
        <v>217</v>
      </c>
      <c r="C8" s="133"/>
      <c r="D8" s="133"/>
      <c r="E8" s="133"/>
      <c r="F8" s="133"/>
      <c r="G8" s="133"/>
      <c r="H8" s="76" t="s">
        <v>340</v>
      </c>
      <c r="I8" s="76"/>
      <c r="J8" s="76" t="s">
        <v>341</v>
      </c>
      <c r="K8" s="76" t="s">
        <v>342</v>
      </c>
      <c r="L8" s="76" t="s">
        <v>103</v>
      </c>
      <c r="M8" s="76" t="s">
        <v>102</v>
      </c>
      <c r="N8" s="76" t="s">
        <v>103</v>
      </c>
      <c r="O8" s="76" t="s">
        <v>103</v>
      </c>
      <c r="P8" s="76" t="s">
        <v>1165</v>
      </c>
      <c r="Q8" s="625" t="s">
        <v>105</v>
      </c>
      <c r="R8" s="625" t="s">
        <v>978</v>
      </c>
      <c r="S8" s="621" t="s">
        <v>107</v>
      </c>
      <c r="T8" s="621" t="s">
        <v>107</v>
      </c>
    </row>
    <row r="9" spans="1:20" s="12" customFormat="1" ht="27">
      <c r="A9" s="132" t="s">
        <v>350</v>
      </c>
      <c r="B9" s="624" t="s">
        <v>346</v>
      </c>
      <c r="C9" s="133"/>
      <c r="D9" s="133"/>
      <c r="E9" s="133"/>
      <c r="F9" s="133"/>
      <c r="G9" s="133"/>
      <c r="H9" s="76"/>
      <c r="I9" s="76"/>
      <c r="J9" s="74"/>
      <c r="K9" s="73" t="s">
        <v>103</v>
      </c>
      <c r="L9" s="73" t="s">
        <v>103</v>
      </c>
      <c r="M9" s="73" t="s">
        <v>102</v>
      </c>
      <c r="N9" s="73" t="s">
        <v>103</v>
      </c>
      <c r="O9" s="73" t="s">
        <v>103</v>
      </c>
      <c r="P9" s="76" t="s">
        <v>1166</v>
      </c>
      <c r="Q9" s="625" t="s">
        <v>105</v>
      </c>
      <c r="R9" s="625" t="s">
        <v>913</v>
      </c>
      <c r="S9" s="621" t="s">
        <v>107</v>
      </c>
      <c r="T9" s="621" t="s">
        <v>107</v>
      </c>
    </row>
    <row r="10" spans="1:20" s="12" customFormat="1" ht="27">
      <c r="A10" s="132" t="s">
        <v>1126</v>
      </c>
      <c r="B10" s="624" t="s">
        <v>14</v>
      </c>
      <c r="C10" s="133"/>
      <c r="D10" s="133"/>
      <c r="E10" s="133"/>
      <c r="F10" s="133"/>
      <c r="G10" s="133"/>
      <c r="H10" s="76"/>
      <c r="I10" s="76"/>
      <c r="J10" s="74"/>
      <c r="K10" s="73" t="s">
        <v>103</v>
      </c>
      <c r="L10" s="73" t="s">
        <v>103</v>
      </c>
      <c r="M10" s="73" t="s">
        <v>102</v>
      </c>
      <c r="N10" s="73" t="s">
        <v>103</v>
      </c>
      <c r="O10" s="73" t="s">
        <v>103</v>
      </c>
      <c r="P10" s="76" t="s">
        <v>1167</v>
      </c>
      <c r="Q10" s="625" t="s">
        <v>123</v>
      </c>
      <c r="R10" s="625" t="s">
        <v>978</v>
      </c>
      <c r="S10" s="621" t="s">
        <v>107</v>
      </c>
      <c r="T10" s="621" t="s">
        <v>107</v>
      </c>
    </row>
    <row r="11" spans="1:20" s="12" customFormat="1" ht="40.5">
      <c r="A11" s="132" t="s">
        <v>1132</v>
      </c>
      <c r="B11" s="624" t="s">
        <v>61</v>
      </c>
      <c r="C11" s="133"/>
      <c r="D11" s="133"/>
      <c r="E11" s="133"/>
      <c r="F11" s="133"/>
      <c r="G11" s="133"/>
      <c r="H11" s="76"/>
      <c r="I11" s="73"/>
      <c r="J11" s="74"/>
      <c r="K11" s="76" t="s">
        <v>103</v>
      </c>
      <c r="L11" s="76" t="s">
        <v>103</v>
      </c>
      <c r="M11" s="76" t="s">
        <v>102</v>
      </c>
      <c r="N11" s="76" t="s">
        <v>103</v>
      </c>
      <c r="O11" s="76" t="s">
        <v>103</v>
      </c>
      <c r="P11" s="73" t="s">
        <v>1168</v>
      </c>
      <c r="Q11" s="625" t="s">
        <v>107</v>
      </c>
      <c r="R11" s="625" t="s">
        <v>220</v>
      </c>
      <c r="S11" s="621" t="s">
        <v>107</v>
      </c>
      <c r="T11" s="621" t="s">
        <v>107</v>
      </c>
    </row>
    <row r="12" spans="1:20" s="12" customFormat="1" ht="28.5" customHeight="1">
      <c r="A12" s="295" t="s">
        <v>20</v>
      </c>
      <c r="B12" s="611" t="s">
        <v>1169</v>
      </c>
      <c r="C12" s="349"/>
      <c r="D12" s="349"/>
      <c r="E12" s="349"/>
      <c r="F12" s="349"/>
      <c r="G12" s="349"/>
      <c r="H12" s="121"/>
      <c r="I12" s="121" t="s">
        <v>1134</v>
      </c>
      <c r="J12" s="122"/>
      <c r="K12" s="261" t="s">
        <v>103</v>
      </c>
      <c r="L12" s="261" t="s">
        <v>103</v>
      </c>
      <c r="M12" s="261" t="s">
        <v>102</v>
      </c>
      <c r="N12" s="261" t="s">
        <v>103</v>
      </c>
      <c r="O12" s="261" t="s">
        <v>103</v>
      </c>
      <c r="P12" s="261" t="s">
        <v>1135</v>
      </c>
      <c r="Q12" s="626" t="s">
        <v>105</v>
      </c>
      <c r="R12" s="626" t="s">
        <v>913</v>
      </c>
      <c r="S12" s="662" t="s">
        <v>877</v>
      </c>
      <c r="T12" s="621" t="s">
        <v>107</v>
      </c>
    </row>
    <row r="13" spans="1:20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20">
      <c r="A14" s="794" t="s">
        <v>114</v>
      </c>
      <c r="B14" s="795"/>
      <c r="C14" s="796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20">
      <c r="A15" s="51" t="s">
        <v>115</v>
      </c>
      <c r="B15" s="52" t="s">
        <v>4</v>
      </c>
      <c r="C15" s="53" t="s">
        <v>116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20" ht="40.5" customHeight="1">
      <c r="A16" s="913" t="s">
        <v>1136</v>
      </c>
      <c r="B16" s="933" t="s">
        <v>1137</v>
      </c>
      <c r="C16" s="49" t="s">
        <v>350</v>
      </c>
      <c r="D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8">
      <c r="A17" s="913"/>
      <c r="B17" s="933"/>
      <c r="C17" s="50" t="s">
        <v>1125</v>
      </c>
    </row>
    <row r="18" spans="1:18" ht="26.25" customHeight="1">
      <c r="A18" s="913" t="s">
        <v>1138</v>
      </c>
      <c r="B18" s="933" t="s">
        <v>1170</v>
      </c>
      <c r="C18" s="49" t="s">
        <v>350</v>
      </c>
    </row>
    <row r="19" spans="1:18" ht="28.5" customHeight="1">
      <c r="A19" s="913"/>
      <c r="B19" s="933"/>
      <c r="C19" s="50" t="str">
        <f>$A$7</f>
        <v>Mensaje</v>
      </c>
    </row>
    <row r="21" spans="1:18" ht="15" customHeight="1">
      <c r="A21" s="747" t="s">
        <v>119</v>
      </c>
      <c r="B21" s="752"/>
      <c r="C21" s="704" t="s">
        <v>4</v>
      </c>
      <c r="D21" s="704"/>
      <c r="E21" s="704"/>
      <c r="F21" s="704"/>
      <c r="G21" s="704" t="s">
        <v>120</v>
      </c>
      <c r="H21" s="704"/>
      <c r="I21" s="704"/>
      <c r="J21" s="704" t="s">
        <v>121</v>
      </c>
      <c r="K21" s="704"/>
      <c r="L21" s="704"/>
      <c r="M21" s="704"/>
      <c r="N21" s="704"/>
      <c r="O21" s="704" t="s">
        <v>122</v>
      </c>
      <c r="P21" s="704"/>
      <c r="Q21" s="704" t="s">
        <v>123</v>
      </c>
      <c r="R21" s="704"/>
    </row>
    <row r="22" spans="1:18" ht="22.5" customHeight="1">
      <c r="A22" s="749"/>
      <c r="B22" s="754"/>
      <c r="C22" s="704"/>
      <c r="D22" s="704"/>
      <c r="E22" s="704"/>
      <c r="F22" s="704"/>
      <c r="G22" s="266" t="s">
        <v>124</v>
      </c>
      <c r="H22" s="266" t="s">
        <v>125</v>
      </c>
      <c r="I22" s="266" t="s">
        <v>4</v>
      </c>
      <c r="J22" s="266" t="s">
        <v>85</v>
      </c>
      <c r="K22" s="704" t="s">
        <v>4</v>
      </c>
      <c r="L22" s="704"/>
      <c r="M22" s="704"/>
      <c r="N22" s="704"/>
      <c r="O22" s="266" t="s">
        <v>126</v>
      </c>
      <c r="P22" s="266" t="s">
        <v>4</v>
      </c>
      <c r="Q22" s="266" t="s">
        <v>127</v>
      </c>
      <c r="R22" s="266" t="s">
        <v>128</v>
      </c>
    </row>
    <row r="23" spans="1:18" ht="45.75">
      <c r="A23" s="741" t="s">
        <v>1171</v>
      </c>
      <c r="B23" s="936"/>
      <c r="C23" s="727" t="s">
        <v>1172</v>
      </c>
      <c r="D23" s="727"/>
      <c r="E23" s="727"/>
      <c r="F23" s="727"/>
      <c r="G23" s="727" t="s">
        <v>1173</v>
      </c>
      <c r="H23" s="715" t="str">
        <f>'Objetos de Dominio'!$B$31</f>
        <v>Tipo Estado</v>
      </c>
      <c r="I23" s="728" t="s">
        <v>1174</v>
      </c>
      <c r="J23" s="727"/>
      <c r="K23" s="727"/>
      <c r="L23" s="727"/>
      <c r="M23" s="727"/>
      <c r="N23" s="727"/>
      <c r="O23" s="350">
        <v>1</v>
      </c>
      <c r="P23" s="352" t="s">
        <v>1175</v>
      </c>
      <c r="Q23" s="352" t="s">
        <v>1176</v>
      </c>
      <c r="R23" s="352" t="s">
        <v>232</v>
      </c>
    </row>
    <row r="24" spans="1:18" ht="30.75">
      <c r="A24" s="741"/>
      <c r="B24" s="936"/>
      <c r="C24" s="727"/>
      <c r="D24" s="727"/>
      <c r="E24" s="727"/>
      <c r="F24" s="727"/>
      <c r="G24" s="727"/>
      <c r="H24" s="715"/>
      <c r="I24" s="728"/>
      <c r="J24" s="727"/>
      <c r="K24" s="727"/>
      <c r="L24" s="727"/>
      <c r="M24" s="727"/>
      <c r="N24" s="727"/>
      <c r="O24" s="350">
        <v>2</v>
      </c>
      <c r="P24" s="352" t="s">
        <v>1177</v>
      </c>
      <c r="Q24" s="352" t="s">
        <v>1178</v>
      </c>
      <c r="R24" s="352" t="s">
        <v>235</v>
      </c>
    </row>
    <row r="25" spans="1:18" ht="45.75">
      <c r="A25" s="741"/>
      <c r="B25" s="936"/>
      <c r="C25" s="727"/>
      <c r="D25" s="727"/>
      <c r="E25" s="727"/>
      <c r="F25" s="727"/>
      <c r="G25" s="727"/>
      <c r="H25" s="715"/>
      <c r="I25" s="728"/>
      <c r="J25" s="727"/>
      <c r="K25" s="727"/>
      <c r="L25" s="727"/>
      <c r="M25" s="727"/>
      <c r="N25" s="727"/>
      <c r="O25" s="350">
        <v>3</v>
      </c>
      <c r="P25" s="352" t="s">
        <v>1179</v>
      </c>
      <c r="Q25" s="352" t="s">
        <v>140</v>
      </c>
      <c r="R25" s="352" t="s">
        <v>235</v>
      </c>
    </row>
    <row r="26" spans="1:18" ht="45" customHeight="1">
      <c r="A26" s="693" t="s">
        <v>263</v>
      </c>
      <c r="B26" s="909"/>
      <c r="C26" s="727" t="s">
        <v>1180</v>
      </c>
      <c r="D26" s="727"/>
      <c r="E26" s="727"/>
      <c r="F26" s="727"/>
      <c r="G26" s="350" t="s">
        <v>1173</v>
      </c>
      <c r="H26" s="278" t="str">
        <f>'Objetos de Dominio'!$B$31</f>
        <v>Tipo Estado</v>
      </c>
      <c r="I26" s="351" t="s">
        <v>1181</v>
      </c>
      <c r="J26" s="278" t="s">
        <v>1182</v>
      </c>
      <c r="K26" s="726" t="s">
        <v>1183</v>
      </c>
      <c r="L26" s="726"/>
      <c r="M26" s="726"/>
      <c r="N26" s="726"/>
      <c r="O26" s="352" t="s">
        <v>144</v>
      </c>
      <c r="P26" s="352" t="s">
        <v>144</v>
      </c>
      <c r="Q26" s="352" t="s">
        <v>144</v>
      </c>
      <c r="R26" s="352" t="s">
        <v>144</v>
      </c>
    </row>
    <row r="27" spans="1:18" ht="60.75">
      <c r="A27" s="693" t="s">
        <v>141</v>
      </c>
      <c r="B27" s="909"/>
      <c r="C27" s="727" t="s">
        <v>1184</v>
      </c>
      <c r="D27" s="727"/>
      <c r="E27" s="727"/>
      <c r="F27" s="727"/>
      <c r="G27" s="727" t="s">
        <v>1173</v>
      </c>
      <c r="H27" s="715" t="str">
        <f>'Objetos de Dominio'!$B$31</f>
        <v>Tipo Estado</v>
      </c>
      <c r="I27" s="728" t="s">
        <v>1185</v>
      </c>
      <c r="J27" s="726" t="s">
        <v>144</v>
      </c>
      <c r="K27" s="726" t="s">
        <v>144</v>
      </c>
      <c r="L27" s="726"/>
      <c r="M27" s="726"/>
      <c r="N27" s="726"/>
      <c r="O27" s="350">
        <v>4</v>
      </c>
      <c r="P27" s="352" t="s">
        <v>1186</v>
      </c>
      <c r="Q27" s="352" t="s">
        <v>140</v>
      </c>
      <c r="R27" s="352" t="s">
        <v>138</v>
      </c>
    </row>
    <row r="28" spans="1:18" ht="30.75">
      <c r="A28" s="693"/>
      <c r="B28" s="909"/>
      <c r="C28" s="727"/>
      <c r="D28" s="727"/>
      <c r="E28" s="727"/>
      <c r="F28" s="727"/>
      <c r="G28" s="727"/>
      <c r="H28" s="715"/>
      <c r="I28" s="728"/>
      <c r="J28" s="726"/>
      <c r="K28" s="726"/>
      <c r="L28" s="726"/>
      <c r="M28" s="726"/>
      <c r="N28" s="726"/>
      <c r="O28" s="350">
        <v>5</v>
      </c>
      <c r="P28" s="352" t="s">
        <v>1187</v>
      </c>
      <c r="Q28" s="352" t="s">
        <v>1188</v>
      </c>
      <c r="R28" s="352" t="s">
        <v>138</v>
      </c>
    </row>
    <row r="29" spans="1:18" ht="28.5" customHeight="1">
      <c r="A29" s="693"/>
      <c r="B29" s="909"/>
      <c r="C29" s="727"/>
      <c r="D29" s="727"/>
      <c r="E29" s="727"/>
      <c r="F29" s="727"/>
      <c r="G29" s="727"/>
      <c r="H29" s="715"/>
      <c r="I29" s="728"/>
      <c r="J29" s="726"/>
      <c r="K29" s="726"/>
      <c r="L29" s="726"/>
      <c r="M29" s="726"/>
      <c r="N29" s="726"/>
      <c r="O29" s="350">
        <v>6</v>
      </c>
      <c r="P29" s="352" t="s">
        <v>1189</v>
      </c>
      <c r="Q29" s="352" t="s">
        <v>1190</v>
      </c>
      <c r="R29" s="352" t="s">
        <v>138</v>
      </c>
    </row>
    <row r="30" spans="1:18" s="12" customFormat="1" ht="30.75" customHeight="1">
      <c r="A30" s="693" t="s">
        <v>198</v>
      </c>
      <c r="B30" s="694"/>
      <c r="C30" s="727" t="s">
        <v>1191</v>
      </c>
      <c r="D30" s="727"/>
      <c r="E30" s="727"/>
      <c r="F30" s="727"/>
      <c r="G30" s="350"/>
      <c r="H30" s="278"/>
      <c r="I30" s="351"/>
      <c r="J30" s="278" t="s">
        <v>20</v>
      </c>
      <c r="K30" s="726" t="s">
        <v>1192</v>
      </c>
      <c r="L30" s="726"/>
      <c r="M30" s="726"/>
      <c r="N30" s="726"/>
      <c r="O30" s="352" t="s">
        <v>144</v>
      </c>
      <c r="P30" s="352" t="s">
        <v>144</v>
      </c>
      <c r="Q30" s="352" t="s">
        <v>144</v>
      </c>
      <c r="R30" s="353" t="s">
        <v>144</v>
      </c>
    </row>
  </sheetData>
  <mergeCells count="34">
    <mergeCell ref="A30:B30"/>
    <mergeCell ref="C30:F30"/>
    <mergeCell ref="K30:N30"/>
    <mergeCell ref="A26:B26"/>
    <mergeCell ref="C26:F26"/>
    <mergeCell ref="K26:N26"/>
    <mergeCell ref="A27:B29"/>
    <mergeCell ref="C27:F29"/>
    <mergeCell ref="G27:G29"/>
    <mergeCell ref="H27:H29"/>
    <mergeCell ref="I27:I29"/>
    <mergeCell ref="J27:J29"/>
    <mergeCell ref="K27:N29"/>
    <mergeCell ref="Q21:R21"/>
    <mergeCell ref="K22:N22"/>
    <mergeCell ref="A23:B25"/>
    <mergeCell ref="C23:F25"/>
    <mergeCell ref="G23:G25"/>
    <mergeCell ref="H23:H25"/>
    <mergeCell ref="I23:I25"/>
    <mergeCell ref="J23:J25"/>
    <mergeCell ref="K23:N25"/>
    <mergeCell ref="A21:B22"/>
    <mergeCell ref="C21:F22"/>
    <mergeCell ref="G21:I21"/>
    <mergeCell ref="J21:N21"/>
    <mergeCell ref="O21:P21"/>
    <mergeCell ref="A18:A19"/>
    <mergeCell ref="B18:B19"/>
    <mergeCell ref="B2:P2"/>
    <mergeCell ref="B3:P3"/>
    <mergeCell ref="A14:C14"/>
    <mergeCell ref="A16:A17"/>
    <mergeCell ref="B16:B17"/>
  </mergeCells>
  <hyperlinks>
    <hyperlink ref="A1" location="'Objetos de Dominio'!A1" display="&lt;- Volver al inicio" xr:uid="{1E18A73E-5FD0-42DF-AB58-7B7CCDAE0C0D}"/>
    <hyperlink ref="A4" location="'Reporte Mensaje - M'!B1" display="Datos simulados" xr:uid="{0B807A8C-C8C1-4E26-BDF4-44EDDFCE6CBB}"/>
    <hyperlink ref="B9" location="'Participante grupo - E'!A1" display="Participante" xr:uid="{9C00716C-26F7-476F-A7A4-C893228E7D0D}"/>
    <hyperlink ref="B12" location="'Estado Reporte - E'!A1" display="Estado Reporte" xr:uid="{6B7B5F31-335B-4926-B2B3-179689328D31}"/>
    <hyperlink ref="B10" location="'Causa Reporte - E'!A1" display="Causa Reporte" xr:uid="{704AE026-28E3-42E3-A151-32ABA51564A6}"/>
    <hyperlink ref="B7" location="'Mensaje - E'!A1" display="Mensaje" xr:uid="{0367DB69-ED51-45A0-B560-3BFADF83F982}"/>
    <hyperlink ref="Q5" location="'Reporte Mensaje - E'!A24" display="=A24" xr:uid="{FFD5A0F2-CEBD-49CC-A4B9-068754F4272F}"/>
    <hyperlink ref="R5" location="'Reporte Mensaje - E'!A27" display="=A27" xr:uid="{26255859-F303-46E7-A709-FB3AF76D5426}"/>
    <hyperlink ref="S5" location="'Reporte Mensaje - E'!A28" display="=A28" xr:uid="{DA2C9B10-D396-487E-9825-482D8A2A20B1}"/>
    <hyperlink ref="H23" location="'Escritor - E'!A1" display="='Objetos de Dominio'!$B$2" xr:uid="{9D88DA19-C281-492D-B429-7E339DBFF479}"/>
    <hyperlink ref="H23:H25" location="'Objetos de Dominio'!B31" display="='Objetos de Dominio'!$B$25" xr:uid="{492B329A-434C-4A66-9AAF-B462BBF6643F}"/>
    <hyperlink ref="H27" location="'Escritor - E'!A1" display="='Objetos de Dominio'!$B$2" xr:uid="{CE270EAE-3E2B-4DB4-9408-0D01C17611A5}"/>
    <hyperlink ref="H27:H29" location="'Objetos de Dominio'!B31" display="='Objetos de Dominio'!$B$25" xr:uid="{BFAE83B4-774E-4119-931D-EFDBF0A06D32}"/>
    <hyperlink ref="H26" location="'objetos de dominio'!B2" display="='Objetos de Dominio'!$B$2" xr:uid="{FD9EB884-A3B7-4AF1-8D25-5E018F400189}"/>
    <hyperlink ref="H26" location="'Objetos de Dominio'!B31" display="='Objetos de Dominio'!$B$25" xr:uid="{BD141EEC-23FF-4791-B1D5-BD39F93973E9}"/>
    <hyperlink ref="J26" location="'Reporte Mensaje - E'!A1" display="Reporte Mensaje[]_x000a_" xr:uid="{6F392BB1-336C-4E0C-9F86-FAFE2D8C2541}"/>
    <hyperlink ref="C16" location="'Participante - E'!A1" display="Autor" xr:uid="{CE45D1B4-E695-4FC9-8C57-1CCB6FF9313D}"/>
    <hyperlink ref="C17" location="'Reporte Comentario - E'!A8" display="Fecha Hora" xr:uid="{19D226BC-A3E4-4C42-853F-DCB6CD66D510}"/>
    <hyperlink ref="C19" location="'Comentario - E'!A1" display="=$A$7" xr:uid="{8726F3C0-7B9C-4BA0-9A37-CE2DBA641AB5}"/>
    <hyperlink ref="C18" location="'Participante - E'!A1" display="Autor" xr:uid="{1DA22AB1-A7EF-4FDF-BF09-215CCC41B5F6}"/>
    <hyperlink ref="B11" location="'Respuestareportemensaje - e'!A1" display="Respuesta Reporte Mensaje" xr:uid="{CD35D189-40AA-4D30-9969-627AF2CA751A}"/>
    <hyperlink ref="J30" location="'estados - E'!A1" display="Estado" xr:uid="{14169700-A983-4BE8-A360-E7AE02AFEFC7}"/>
    <hyperlink ref="T5" location="'Reporte Mensaje - E'!A30" display="=A30" xr:uid="{542348CD-F8CF-48D1-8F44-E9641DCE4A7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E86E-227D-4768-A0B7-01126557DBDB}">
  <sheetPr>
    <tabColor rgb="FFD9E1F2"/>
  </sheetPr>
  <dimension ref="A1:H5"/>
  <sheetViews>
    <sheetView workbookViewId="0">
      <selection activeCell="F1" sqref="F1"/>
    </sheetView>
  </sheetViews>
  <sheetFormatPr defaultRowHeight="15"/>
  <cols>
    <col min="1" max="1" width="15.7109375" customWidth="1"/>
    <col min="2" max="2" width="39.42578125" bestFit="1" customWidth="1"/>
    <col min="3" max="3" width="17.42578125" bestFit="1" customWidth="1"/>
    <col min="4" max="4" width="57.28515625" customWidth="1"/>
    <col min="5" max="5" width="10.85546875" bestFit="1" customWidth="1"/>
    <col min="6" max="6" width="12.28515625" bestFit="1" customWidth="1"/>
    <col min="7" max="7" width="35.42578125" bestFit="1" customWidth="1"/>
    <col min="8" max="8" width="46.28515625" customWidth="1"/>
  </cols>
  <sheetData>
    <row r="1" spans="1:8">
      <c r="A1" s="22" t="s">
        <v>74</v>
      </c>
      <c r="B1" s="716" t="s">
        <v>201</v>
      </c>
      <c r="C1" s="716"/>
    </row>
    <row r="2" spans="1:8" s="7" customFormat="1">
      <c r="A2" s="298" t="s">
        <v>76</v>
      </c>
      <c r="B2" s="96" t="s">
        <v>48</v>
      </c>
      <c r="C2" s="96" t="s">
        <v>1125</v>
      </c>
      <c r="D2" s="96" t="s">
        <v>350</v>
      </c>
      <c r="E2" s="299" t="s">
        <v>1126</v>
      </c>
      <c r="F2" s="299" t="s">
        <v>20</v>
      </c>
      <c r="G2" s="300" t="s">
        <v>167</v>
      </c>
      <c r="H2" s="523"/>
    </row>
    <row r="3" spans="1:8" s="9" customFormat="1" ht="30.75" customHeight="1">
      <c r="A3" s="187">
        <v>1</v>
      </c>
      <c r="B3" s="169" t="str">
        <f>'Publicación - M'!$H$3</f>
        <v>Semilleros uco Ingeniería sistemas 2023 - 1</v>
      </c>
      <c r="C3" s="301">
        <f ca="1">TODAY()</f>
        <v>45048</v>
      </c>
      <c r="D3" s="197" t="str">
        <f>'Participante Grupo - M'!$F$3</f>
        <v>Valentina.Llanos3233 Matemáticas Especiales 2023-1 Grupo1</v>
      </c>
      <c r="E3" s="169" t="s">
        <v>277</v>
      </c>
      <c r="F3" s="175" t="str">
        <f>'Estados - M'!E44</f>
        <v>Pendiente</v>
      </c>
      <c r="G3" s="120" t="str">
        <f ca="1" xml:space="preserve"> CONCATENATE("RP ",TEXT(C3, "yyyy-mm-dd")," - ",TEXT(C3, "hh-mm-ss")," - ",E3)</f>
        <v>RP 2023-05-02 - 00-00-00 - Fake News</v>
      </c>
      <c r="H3" s="14"/>
    </row>
    <row r="4" spans="1:8" ht="30.75" customHeight="1">
      <c r="A4" s="207">
        <v>2</v>
      </c>
      <c r="B4" s="172" t="str">
        <f>'Publicación - M'!$H$6</f>
        <v>Signos en una ecuacion  - 4</v>
      </c>
      <c r="C4" s="302">
        <v>44974.625</v>
      </c>
      <c r="D4" s="204" t="str">
        <f>'Participante Grupo - M'!$F$10</f>
        <v>Elkin.Narvaéz2222 Diseno Orientado a Objetos 2023-1 Grupo1</v>
      </c>
      <c r="E4" s="172" t="s">
        <v>276</v>
      </c>
      <c r="F4" s="202" t="str">
        <f>'Estados - M'!E45</f>
        <v>Penalizado</v>
      </c>
      <c r="G4" s="135" t="str">
        <f xml:space="preserve"> CONCATENATE("RP ",TEXT(C4, "yyyy-mm-dd")," - ",TEXT(C4, "hh-mm-ss")," - ",E4)</f>
        <v>RP 2023-02-17 - 15-00-00 - Terrorismo</v>
      </c>
      <c r="H4" s="14"/>
    </row>
    <row r="5" spans="1:8">
      <c r="D5" s="15"/>
    </row>
  </sheetData>
  <mergeCells count="1">
    <mergeCell ref="B1:C1"/>
  </mergeCells>
  <hyperlinks>
    <hyperlink ref="B4" location="'Publicación - M'!A6" display="='Publicación - M'!$I$6" xr:uid="{57A62BC2-B93E-486D-9FF1-0C4BD46DCAD2}"/>
    <hyperlink ref="A1" location="'Objetos de Dominio'!A1" display="&lt;- Volver al inicio" xr:uid="{39FA20E1-2B41-4037-B659-A9D082686078}"/>
    <hyperlink ref="B3" location="'Publicación - M'!A3" display="Publicación" xr:uid="{C294FA10-D4A9-4167-980D-FA6BDA410FEF}"/>
    <hyperlink ref="E3" location="'Causa Reporte - M'!A8" display="Fake News" xr:uid="{3AE9033B-800A-42BD-8280-73687BFADD48}"/>
    <hyperlink ref="E4" location="'Causa Reporte - M'!A7" display="Terrorismo" xr:uid="{FF8F29BF-D919-4C48-A384-752D05B993EF}"/>
    <hyperlink ref="B1" location="Causa Reporte - E!A4" display="Modelo enriquecido" xr:uid="{A718D1C7-8880-4529-BC3F-419433036620}"/>
    <hyperlink ref="B1:C1" location="'Reporte Publicación - E'!A4" display="Modelo enriquecido" xr:uid="{FF514D78-0A89-4F97-A73A-2B36C10E320C}"/>
    <hyperlink ref="D3" location="'Participante grupo - M'!A3" display="='Participante Grupo - M'!$F$3" xr:uid="{F172326B-745F-4390-907D-5877678E40B1}"/>
    <hyperlink ref="D4" location="'Participante grupo - M'!A10" display="='Participante Grupo - M'!$F$10" xr:uid="{FF288671-C99C-492A-AF8A-C7904A11A3FF}"/>
    <hyperlink ref="F3" location="'Estados - M'!A44" display="Pendiente" xr:uid="{32BBB5FA-06AC-4B07-87B4-ECE58E34954C}"/>
    <hyperlink ref="F4" location="'Estados - M'!A45" display="Penalizado" xr:uid="{915CAE2C-2888-44D7-AC38-2543A35F92FE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442D-4585-44D3-8A0F-17C6ED09B785}">
  <sheetPr>
    <tabColor rgb="FFD9E1F2"/>
  </sheetPr>
  <dimension ref="A1:T30"/>
  <sheetViews>
    <sheetView topLeftCell="I1" workbookViewId="0">
      <selection activeCell="B4" sqref="B4"/>
    </sheetView>
  </sheetViews>
  <sheetFormatPr defaultRowHeight="15"/>
  <cols>
    <col min="1" max="1" width="20.7109375" style="9" customWidth="1"/>
    <col min="2" max="2" width="26.140625" style="9" customWidth="1"/>
    <col min="3" max="6" width="15.7109375" style="9" customWidth="1"/>
    <col min="7" max="7" width="30.28515625" style="9" customWidth="1"/>
    <col min="8" max="8" width="43.42578125" style="9" customWidth="1"/>
    <col min="9" max="9" width="47.7109375" style="9" customWidth="1"/>
    <col min="10" max="10" width="37.140625" style="9" customWidth="1"/>
    <col min="11" max="15" width="10.7109375" style="9" customWidth="1"/>
    <col min="16" max="16" width="43.5703125" style="9" customWidth="1"/>
    <col min="17" max="20" width="50.140625" style="9" customWidth="1"/>
    <col min="21" max="16384" width="9.140625" style="9"/>
  </cols>
  <sheetData>
    <row r="1" spans="1:20">
      <c r="A1" s="22" t="s">
        <v>74</v>
      </c>
    </row>
    <row r="2" spans="1:20" s="14" customFormat="1">
      <c r="A2" s="159" t="s">
        <v>81</v>
      </c>
      <c r="B2" s="904" t="str">
        <f>'Objetos de Dominio'!$B$27</f>
        <v>Reporte Publicación</v>
      </c>
      <c r="C2" s="731"/>
      <c r="D2" s="731"/>
      <c r="E2" s="731"/>
      <c r="F2" s="731"/>
      <c r="G2" s="731"/>
      <c r="H2" s="731"/>
      <c r="I2" s="731"/>
      <c r="J2" s="731"/>
      <c r="K2" s="731"/>
      <c r="L2" s="731"/>
      <c r="M2" s="731"/>
      <c r="N2" s="731"/>
      <c r="O2" s="731"/>
      <c r="P2" s="732"/>
    </row>
    <row r="3" spans="1:20">
      <c r="A3" s="160" t="s">
        <v>82</v>
      </c>
      <c r="B3" s="937" t="str">
        <f>'Objetos de Dominio'!$E$27</f>
        <v>Objeto de dominio que representa la respuesta que efectuó el administrador frente a un Reporte Publicación.</v>
      </c>
      <c r="C3" s="691"/>
      <c r="D3" s="691"/>
      <c r="E3" s="691"/>
      <c r="F3" s="691"/>
      <c r="G3" s="691"/>
      <c r="H3" s="691"/>
      <c r="I3" s="691"/>
      <c r="J3" s="691"/>
      <c r="K3" s="691"/>
      <c r="L3" s="691"/>
      <c r="M3" s="691"/>
      <c r="N3" s="691"/>
      <c r="O3" s="691"/>
      <c r="P3" s="692"/>
    </row>
    <row r="4" spans="1:20">
      <c r="A4" s="8" t="s">
        <v>83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 s="12" customFormat="1" ht="27">
      <c r="A5" s="293" t="s">
        <v>84</v>
      </c>
      <c r="B5" s="294" t="s">
        <v>85</v>
      </c>
      <c r="C5" s="294" t="s">
        <v>86</v>
      </c>
      <c r="D5" s="294" t="s">
        <v>87</v>
      </c>
      <c r="E5" s="294" t="s">
        <v>88</v>
      </c>
      <c r="F5" s="294" t="s">
        <v>89</v>
      </c>
      <c r="G5" s="294" t="s">
        <v>90</v>
      </c>
      <c r="H5" s="294" t="s">
        <v>91</v>
      </c>
      <c r="I5" s="294" t="s">
        <v>92</v>
      </c>
      <c r="J5" s="294" t="s">
        <v>93</v>
      </c>
      <c r="K5" s="294" t="s">
        <v>94</v>
      </c>
      <c r="L5" s="294" t="s">
        <v>95</v>
      </c>
      <c r="M5" s="294" t="s">
        <v>96</v>
      </c>
      <c r="N5" s="294" t="s">
        <v>97</v>
      </c>
      <c r="O5" s="294" t="s">
        <v>98</v>
      </c>
      <c r="P5" s="294" t="s">
        <v>4</v>
      </c>
      <c r="Q5" s="501" t="str">
        <f>A23</f>
        <v>Reportar</v>
      </c>
      <c r="R5" s="501" t="str">
        <f>A26</f>
        <v>Abrir</v>
      </c>
      <c r="S5" s="502" t="str">
        <f>A27</f>
        <v>Cambiar estado</v>
      </c>
      <c r="T5" s="492" t="str">
        <f>A30</f>
        <v>ObtenerEstadoReal</v>
      </c>
    </row>
    <row r="6" spans="1:20" s="12" customFormat="1" ht="33" customHeight="1">
      <c r="A6" s="132" t="s">
        <v>76</v>
      </c>
      <c r="B6" s="76" t="s">
        <v>99</v>
      </c>
      <c r="C6" s="133">
        <v>36</v>
      </c>
      <c r="D6" s="133">
        <v>36</v>
      </c>
      <c r="E6" s="133"/>
      <c r="F6" s="133"/>
      <c r="G6" s="133"/>
      <c r="H6" s="76" t="s">
        <v>100</v>
      </c>
      <c r="I6" s="76"/>
      <c r="J6" s="74" t="s">
        <v>435</v>
      </c>
      <c r="K6" s="76" t="s">
        <v>102</v>
      </c>
      <c r="L6" s="76" t="s">
        <v>103</v>
      </c>
      <c r="M6" s="76" t="s">
        <v>102</v>
      </c>
      <c r="N6" s="76" t="s">
        <v>103</v>
      </c>
      <c r="O6" s="76" t="s">
        <v>102</v>
      </c>
      <c r="P6" s="73" t="s">
        <v>1193</v>
      </c>
      <c r="Q6" s="279" t="s">
        <v>105</v>
      </c>
      <c r="R6" s="279" t="s">
        <v>913</v>
      </c>
      <c r="S6" s="493" t="s">
        <v>105</v>
      </c>
      <c r="T6" s="493" t="s">
        <v>107</v>
      </c>
    </row>
    <row r="7" spans="1:20" s="12" customFormat="1" ht="27">
      <c r="A7" s="132" t="s">
        <v>48</v>
      </c>
      <c r="B7" s="259" t="s">
        <v>48</v>
      </c>
      <c r="C7" s="133"/>
      <c r="D7" s="133"/>
      <c r="E7" s="133"/>
      <c r="F7" s="133"/>
      <c r="G7" s="133"/>
      <c r="H7" s="76"/>
      <c r="I7" s="76"/>
      <c r="J7" s="74"/>
      <c r="K7" s="73" t="s">
        <v>103</v>
      </c>
      <c r="L7" s="73" t="s">
        <v>103</v>
      </c>
      <c r="M7" s="73" t="s">
        <v>102</v>
      </c>
      <c r="N7" s="73" t="s">
        <v>103</v>
      </c>
      <c r="O7" s="73" t="s">
        <v>103</v>
      </c>
      <c r="P7" s="73" t="s">
        <v>1194</v>
      </c>
      <c r="Q7" s="279" t="s">
        <v>105</v>
      </c>
      <c r="R7" s="279" t="s">
        <v>913</v>
      </c>
      <c r="S7" s="493" t="s">
        <v>107</v>
      </c>
      <c r="T7" s="493" t="s">
        <v>107</v>
      </c>
    </row>
    <row r="8" spans="1:20" s="12" customFormat="1" ht="27">
      <c r="A8" s="132" t="s">
        <v>1125</v>
      </c>
      <c r="B8" s="76" t="s">
        <v>217</v>
      </c>
      <c r="C8" s="133"/>
      <c r="D8" s="133"/>
      <c r="E8" s="133"/>
      <c r="F8" s="133"/>
      <c r="G8" s="133"/>
      <c r="H8" s="76" t="s">
        <v>340</v>
      </c>
      <c r="I8" s="76" t="s">
        <v>1195</v>
      </c>
      <c r="J8" s="74" t="s">
        <v>282</v>
      </c>
      <c r="K8" s="76" t="s">
        <v>342</v>
      </c>
      <c r="L8" s="76" t="s">
        <v>103</v>
      </c>
      <c r="M8" s="76" t="s">
        <v>102</v>
      </c>
      <c r="N8" s="76" t="s">
        <v>103</v>
      </c>
      <c r="O8" s="76" t="s">
        <v>103</v>
      </c>
      <c r="P8" s="76" t="s">
        <v>1196</v>
      </c>
      <c r="Q8" s="279" t="s">
        <v>105</v>
      </c>
      <c r="R8" s="279" t="s">
        <v>978</v>
      </c>
      <c r="S8" s="493" t="s">
        <v>107</v>
      </c>
      <c r="T8" s="493" t="s">
        <v>107</v>
      </c>
    </row>
    <row r="9" spans="1:20" s="12" customFormat="1" ht="33" customHeight="1">
      <c r="A9" s="132" t="s">
        <v>350</v>
      </c>
      <c r="B9" s="259" t="s">
        <v>346</v>
      </c>
      <c r="C9" s="133"/>
      <c r="D9" s="133"/>
      <c r="E9" s="133"/>
      <c r="F9" s="133"/>
      <c r="G9" s="133"/>
      <c r="H9" s="76"/>
      <c r="I9" s="76"/>
      <c r="J9" s="74"/>
      <c r="K9" s="73" t="s">
        <v>103</v>
      </c>
      <c r="L9" s="73" t="s">
        <v>103</v>
      </c>
      <c r="M9" s="73" t="s">
        <v>102</v>
      </c>
      <c r="N9" s="73" t="s">
        <v>103</v>
      </c>
      <c r="O9" s="73" t="s">
        <v>103</v>
      </c>
      <c r="P9" s="76" t="s">
        <v>1197</v>
      </c>
      <c r="Q9" s="279" t="s">
        <v>105</v>
      </c>
      <c r="R9" s="279" t="s">
        <v>913</v>
      </c>
      <c r="S9" s="493" t="s">
        <v>107</v>
      </c>
      <c r="T9" s="493" t="s">
        <v>107</v>
      </c>
    </row>
    <row r="10" spans="1:20" s="12" customFormat="1" ht="27">
      <c r="A10" s="132" t="s">
        <v>1126</v>
      </c>
      <c r="B10" s="259" t="s">
        <v>14</v>
      </c>
      <c r="C10" s="133"/>
      <c r="D10" s="133"/>
      <c r="E10" s="133"/>
      <c r="F10" s="133"/>
      <c r="G10" s="133"/>
      <c r="H10" s="76"/>
      <c r="I10" s="76"/>
      <c r="J10" s="74"/>
      <c r="K10" s="73" t="s">
        <v>103</v>
      </c>
      <c r="L10" s="73" t="s">
        <v>103</v>
      </c>
      <c r="M10" s="73" t="s">
        <v>102</v>
      </c>
      <c r="N10" s="73" t="s">
        <v>103</v>
      </c>
      <c r="O10" s="73" t="s">
        <v>103</v>
      </c>
      <c r="P10" s="76" t="s">
        <v>1131</v>
      </c>
      <c r="Q10" s="279" t="s">
        <v>123</v>
      </c>
      <c r="R10" s="279" t="s">
        <v>978</v>
      </c>
      <c r="S10" s="493" t="s">
        <v>107</v>
      </c>
      <c r="T10" s="493" t="s">
        <v>107</v>
      </c>
    </row>
    <row r="11" spans="1:20" s="12" customFormat="1" ht="55.5" customHeight="1">
      <c r="A11" s="132" t="s">
        <v>1132</v>
      </c>
      <c r="B11" s="259" t="s">
        <v>63</v>
      </c>
      <c r="C11" s="133"/>
      <c r="D11" s="133"/>
      <c r="E11" s="133"/>
      <c r="F11" s="133"/>
      <c r="G11" s="133"/>
      <c r="H11" s="76"/>
      <c r="I11" s="73"/>
      <c r="J11" s="74"/>
      <c r="K11" s="76" t="s">
        <v>103</v>
      </c>
      <c r="L11" s="76" t="s">
        <v>103</v>
      </c>
      <c r="M11" s="76" t="s">
        <v>102</v>
      </c>
      <c r="N11" s="76" t="s">
        <v>103</v>
      </c>
      <c r="O11" s="76" t="s">
        <v>103</v>
      </c>
      <c r="P11" s="73" t="s">
        <v>1198</v>
      </c>
      <c r="Q11" s="279" t="s">
        <v>107</v>
      </c>
      <c r="R11" s="279" t="s">
        <v>220</v>
      </c>
      <c r="S11" s="493" t="s">
        <v>107</v>
      </c>
      <c r="T11" s="493" t="s">
        <v>107</v>
      </c>
    </row>
    <row r="12" spans="1:20" s="12" customFormat="1" ht="32.25" customHeight="1">
      <c r="A12" s="295" t="s">
        <v>20</v>
      </c>
      <c r="B12" s="260" t="s">
        <v>1169</v>
      </c>
      <c r="C12" s="349"/>
      <c r="D12" s="349"/>
      <c r="E12" s="349"/>
      <c r="F12" s="349"/>
      <c r="G12" s="349"/>
      <c r="H12" s="121"/>
      <c r="I12" s="121" t="s">
        <v>1134</v>
      </c>
      <c r="J12" s="122"/>
      <c r="K12" s="261" t="s">
        <v>103</v>
      </c>
      <c r="L12" s="261" t="s">
        <v>103</v>
      </c>
      <c r="M12" s="261" t="s">
        <v>102</v>
      </c>
      <c r="N12" s="261" t="s">
        <v>103</v>
      </c>
      <c r="O12" s="261" t="s">
        <v>103</v>
      </c>
      <c r="P12" s="261" t="s">
        <v>1135</v>
      </c>
      <c r="Q12" s="283" t="s">
        <v>105</v>
      </c>
      <c r="R12" s="283" t="s">
        <v>913</v>
      </c>
      <c r="S12" s="494" t="s">
        <v>877</v>
      </c>
      <c r="T12" s="493" t="s">
        <v>107</v>
      </c>
    </row>
    <row r="13" spans="1:20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20">
      <c r="A14" s="938" t="s">
        <v>114</v>
      </c>
      <c r="B14" s="939"/>
      <c r="C14" s="94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20">
      <c r="A15" s="308" t="s">
        <v>115</v>
      </c>
      <c r="B15" s="52" t="s">
        <v>4</v>
      </c>
      <c r="C15" s="309" t="s">
        <v>116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20" ht="40.5" customHeight="1">
      <c r="A16" s="913" t="s">
        <v>1136</v>
      </c>
      <c r="B16" s="933" t="s">
        <v>1137</v>
      </c>
      <c r="C16" s="49" t="s">
        <v>350</v>
      </c>
      <c r="D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8">
      <c r="A17" s="913"/>
      <c r="B17" s="933"/>
      <c r="C17" s="50" t="s">
        <v>1125</v>
      </c>
    </row>
    <row r="18" spans="1:18" ht="26.25" customHeight="1">
      <c r="A18" s="913" t="s">
        <v>1138</v>
      </c>
      <c r="B18" s="933" t="s">
        <v>1199</v>
      </c>
      <c r="C18" s="49" t="s">
        <v>350</v>
      </c>
    </row>
    <row r="19" spans="1:18" ht="28.5" customHeight="1">
      <c r="A19" s="913"/>
      <c r="B19" s="933"/>
      <c r="C19" s="50" t="str">
        <f>$A$7</f>
        <v>Publicación</v>
      </c>
    </row>
    <row r="21" spans="1:18">
      <c r="A21" s="701" t="s">
        <v>119</v>
      </c>
      <c r="B21" s="702"/>
      <c r="C21" s="702" t="s">
        <v>4</v>
      </c>
      <c r="D21" s="702"/>
      <c r="E21" s="702"/>
      <c r="F21" s="702"/>
      <c r="G21" s="702" t="s">
        <v>120</v>
      </c>
      <c r="H21" s="702"/>
      <c r="I21" s="702"/>
      <c r="J21" s="702" t="s">
        <v>121</v>
      </c>
      <c r="K21" s="702"/>
      <c r="L21" s="702"/>
      <c r="M21" s="702"/>
      <c r="N21" s="702"/>
      <c r="O21" s="702" t="s">
        <v>122</v>
      </c>
      <c r="P21" s="702"/>
      <c r="Q21" s="702" t="s">
        <v>123</v>
      </c>
      <c r="R21" s="713"/>
    </row>
    <row r="22" spans="1:18">
      <c r="A22" s="703"/>
      <c r="B22" s="704"/>
      <c r="C22" s="704"/>
      <c r="D22" s="704"/>
      <c r="E22" s="704"/>
      <c r="F22" s="704"/>
      <c r="G22" s="266" t="s">
        <v>124</v>
      </c>
      <c r="H22" s="266" t="s">
        <v>125</v>
      </c>
      <c r="I22" s="266" t="s">
        <v>4</v>
      </c>
      <c r="J22" s="266" t="s">
        <v>85</v>
      </c>
      <c r="K22" s="704" t="s">
        <v>4</v>
      </c>
      <c r="L22" s="704"/>
      <c r="M22" s="704"/>
      <c r="N22" s="704"/>
      <c r="O22" s="266" t="s">
        <v>126</v>
      </c>
      <c r="P22" s="266" t="s">
        <v>4</v>
      </c>
      <c r="Q22" s="266" t="s">
        <v>127</v>
      </c>
      <c r="R22" s="280" t="s">
        <v>128</v>
      </c>
    </row>
    <row r="23" spans="1:18" ht="30" customHeight="1">
      <c r="A23" s="714" t="s">
        <v>1140</v>
      </c>
      <c r="B23" s="695"/>
      <c r="C23" s="695" t="s">
        <v>1200</v>
      </c>
      <c r="D23" s="695"/>
      <c r="E23" s="695"/>
      <c r="F23" s="695"/>
      <c r="G23" s="695" t="s">
        <v>1201</v>
      </c>
      <c r="H23" s="715" t="s">
        <v>1202</v>
      </c>
      <c r="I23" s="697" t="s">
        <v>1203</v>
      </c>
      <c r="J23" s="695"/>
      <c r="K23" s="695"/>
      <c r="L23" s="695"/>
      <c r="M23" s="695"/>
      <c r="N23" s="695"/>
      <c r="O23" s="262">
        <v>1</v>
      </c>
      <c r="P23" s="264" t="s">
        <v>1204</v>
      </c>
      <c r="Q23" s="264" t="s">
        <v>1205</v>
      </c>
      <c r="R23" s="281" t="s">
        <v>232</v>
      </c>
    </row>
    <row r="24" spans="1:18" ht="30.75">
      <c r="A24" s="714"/>
      <c r="B24" s="695"/>
      <c r="C24" s="695"/>
      <c r="D24" s="695"/>
      <c r="E24" s="695"/>
      <c r="F24" s="695"/>
      <c r="G24" s="695"/>
      <c r="H24" s="696"/>
      <c r="I24" s="697"/>
      <c r="J24" s="695"/>
      <c r="K24" s="695"/>
      <c r="L24" s="695"/>
      <c r="M24" s="695"/>
      <c r="N24" s="695"/>
      <c r="O24" s="262">
        <v>2</v>
      </c>
      <c r="P24" s="264" t="s">
        <v>1206</v>
      </c>
      <c r="Q24" s="264" t="s">
        <v>1207</v>
      </c>
      <c r="R24" s="281" t="s">
        <v>235</v>
      </c>
    </row>
    <row r="25" spans="1:18" ht="45" customHeight="1">
      <c r="A25" s="714"/>
      <c r="B25" s="695"/>
      <c r="C25" s="695"/>
      <c r="D25" s="695"/>
      <c r="E25" s="695"/>
      <c r="F25" s="695"/>
      <c r="G25" s="695"/>
      <c r="H25" s="696"/>
      <c r="I25" s="697"/>
      <c r="J25" s="695"/>
      <c r="K25" s="695"/>
      <c r="L25" s="695"/>
      <c r="M25" s="695"/>
      <c r="N25" s="695"/>
      <c r="O25" s="262">
        <v>3</v>
      </c>
      <c r="P25" s="264" t="s">
        <v>1208</v>
      </c>
      <c r="Q25" s="264" t="s">
        <v>140</v>
      </c>
      <c r="R25" s="281" t="s">
        <v>235</v>
      </c>
    </row>
    <row r="26" spans="1:18" ht="45.75" customHeight="1">
      <c r="A26" s="944" t="s">
        <v>263</v>
      </c>
      <c r="B26" s="840"/>
      <c r="C26" s="945" t="s">
        <v>1209</v>
      </c>
      <c r="D26" s="945"/>
      <c r="E26" s="945"/>
      <c r="F26" s="945"/>
      <c r="G26" s="674" t="s">
        <v>1201</v>
      </c>
      <c r="H26" s="278" t="s">
        <v>1202</v>
      </c>
      <c r="I26" s="675" t="s">
        <v>1210</v>
      </c>
      <c r="J26" s="278" t="s">
        <v>1211</v>
      </c>
      <c r="K26" s="706" t="s">
        <v>1212</v>
      </c>
      <c r="L26" s="706"/>
      <c r="M26" s="706"/>
      <c r="N26" s="706"/>
      <c r="O26" s="264" t="s">
        <v>144</v>
      </c>
      <c r="P26" s="264" t="s">
        <v>144</v>
      </c>
      <c r="Q26" s="264" t="s">
        <v>144</v>
      </c>
      <c r="R26" s="281" t="s">
        <v>144</v>
      </c>
    </row>
    <row r="27" spans="1:18" ht="60.75">
      <c r="A27" s="694" t="s">
        <v>508</v>
      </c>
      <c r="B27" s="694"/>
      <c r="C27" s="946" t="s">
        <v>1213</v>
      </c>
      <c r="D27" s="695"/>
      <c r="E27" s="695"/>
      <c r="F27" s="947"/>
      <c r="G27" s="695" t="s">
        <v>1201</v>
      </c>
      <c r="H27" s="948" t="s">
        <v>1202</v>
      </c>
      <c r="I27" s="697" t="s">
        <v>1214</v>
      </c>
      <c r="J27" s="943" t="s">
        <v>144</v>
      </c>
      <c r="K27" s="706" t="s">
        <v>144</v>
      </c>
      <c r="L27" s="706"/>
      <c r="M27" s="706"/>
      <c r="N27" s="706"/>
      <c r="O27" s="262">
        <v>4</v>
      </c>
      <c r="P27" s="264" t="s">
        <v>1215</v>
      </c>
      <c r="Q27" s="264" t="s">
        <v>140</v>
      </c>
      <c r="R27" s="281" t="s">
        <v>138</v>
      </c>
    </row>
    <row r="28" spans="1:18" ht="30" customHeight="1">
      <c r="A28" s="694"/>
      <c r="B28" s="694"/>
      <c r="C28" s="946"/>
      <c r="D28" s="695"/>
      <c r="E28" s="695"/>
      <c r="F28" s="947"/>
      <c r="G28" s="695"/>
      <c r="H28" s="949"/>
      <c r="I28" s="697"/>
      <c r="J28" s="943"/>
      <c r="K28" s="706"/>
      <c r="L28" s="706"/>
      <c r="M28" s="706"/>
      <c r="N28" s="706"/>
      <c r="O28" s="262">
        <v>5</v>
      </c>
      <c r="P28" s="264" t="s">
        <v>1216</v>
      </c>
      <c r="Q28" s="264" t="s">
        <v>1217</v>
      </c>
      <c r="R28" s="281" t="s">
        <v>138</v>
      </c>
    </row>
    <row r="29" spans="1:18" ht="45" customHeight="1">
      <c r="A29" s="694"/>
      <c r="B29" s="694"/>
      <c r="C29" s="946"/>
      <c r="D29" s="695"/>
      <c r="E29" s="695"/>
      <c r="F29" s="947"/>
      <c r="G29" s="695"/>
      <c r="H29" s="949"/>
      <c r="I29" s="697"/>
      <c r="J29" s="943"/>
      <c r="K29" s="706"/>
      <c r="L29" s="706"/>
      <c r="M29" s="706"/>
      <c r="N29" s="706"/>
      <c r="O29" s="262">
        <v>6</v>
      </c>
      <c r="P29" s="264" t="s">
        <v>1218</v>
      </c>
      <c r="Q29" s="264" t="s">
        <v>1219</v>
      </c>
      <c r="R29" s="281" t="s">
        <v>138</v>
      </c>
    </row>
    <row r="30" spans="1:18" s="12" customFormat="1" ht="45" customHeight="1">
      <c r="A30" s="941" t="s">
        <v>198</v>
      </c>
      <c r="B30" s="842"/>
      <c r="C30" s="942" t="s">
        <v>1220</v>
      </c>
      <c r="D30" s="942"/>
      <c r="E30" s="942"/>
      <c r="F30" s="942"/>
      <c r="G30" s="672"/>
      <c r="H30" s="362"/>
      <c r="I30" s="673"/>
      <c r="J30" s="362" t="s">
        <v>20</v>
      </c>
      <c r="K30" s="722" t="s">
        <v>1221</v>
      </c>
      <c r="L30" s="722"/>
      <c r="M30" s="722"/>
      <c r="N30" s="722"/>
      <c r="O30" s="357" t="s">
        <v>144</v>
      </c>
      <c r="P30" s="357" t="s">
        <v>144</v>
      </c>
      <c r="Q30" s="357" t="s">
        <v>144</v>
      </c>
      <c r="R30" s="354" t="s">
        <v>144</v>
      </c>
    </row>
  </sheetData>
  <mergeCells count="34">
    <mergeCell ref="A30:B30"/>
    <mergeCell ref="C30:F30"/>
    <mergeCell ref="K30:N30"/>
    <mergeCell ref="A18:A19"/>
    <mergeCell ref="B18:B19"/>
    <mergeCell ref="J27:J29"/>
    <mergeCell ref="K27:N29"/>
    <mergeCell ref="A26:B26"/>
    <mergeCell ref="C26:F26"/>
    <mergeCell ref="K26:N26"/>
    <mergeCell ref="A27:B29"/>
    <mergeCell ref="C27:F29"/>
    <mergeCell ref="G27:G29"/>
    <mergeCell ref="H27:H29"/>
    <mergeCell ref="I27:I29"/>
    <mergeCell ref="B2:P2"/>
    <mergeCell ref="B3:P3"/>
    <mergeCell ref="A14:C14"/>
    <mergeCell ref="B16:B17"/>
    <mergeCell ref="A16:A17"/>
    <mergeCell ref="Q21:R21"/>
    <mergeCell ref="K22:N22"/>
    <mergeCell ref="A23:B25"/>
    <mergeCell ref="C23:F25"/>
    <mergeCell ref="G23:G25"/>
    <mergeCell ref="H23:H25"/>
    <mergeCell ref="I23:I25"/>
    <mergeCell ref="J23:J25"/>
    <mergeCell ref="K23:N25"/>
    <mergeCell ref="A21:B22"/>
    <mergeCell ref="C21:F22"/>
    <mergeCell ref="G21:I21"/>
    <mergeCell ref="J21:N21"/>
    <mergeCell ref="O21:P21"/>
  </mergeCells>
  <hyperlinks>
    <hyperlink ref="A1" location="'Objetos de Dominio'!A1" display="&lt;- Volver al inicio" xr:uid="{CA9E44AC-3283-41C4-A74D-5F8B19A39DF1}"/>
    <hyperlink ref="A4" location="'Reporte Publicación - M'!B1" display="Datos simulados" xr:uid="{F5A904A4-AA7B-4869-8ED1-7EE00070D781}"/>
    <hyperlink ref="B9" location="'Participante grupo - E'!A1" display="Participante" xr:uid="{AA9107E2-673A-446F-AA1F-5AD87E68A210}"/>
    <hyperlink ref="B12" location="'Estado Reporte - E'!A1" display="Estado Reporte" xr:uid="{43F7BC96-249E-43B0-B0FA-4ABAF4473638}"/>
    <hyperlink ref="B10" location="'Causa Reporte - E'!A1" display="Causa Reporte" xr:uid="{19E117D3-8DE9-4F85-8D7C-27C4F8AD768F}"/>
    <hyperlink ref="B7" location="'Publicación - E'!A1" display="Publicación" xr:uid="{2F7B82E1-6874-4136-B644-93386B2630F5}"/>
    <hyperlink ref="H23" location="'Escritor - E'!A1" display="='Objetos de Dominio'!$B$2" xr:uid="{CF34505F-D91B-4C9D-B002-CB0D34FE74C5}"/>
    <hyperlink ref="H23:H25" location="'Objetos de Dominio'!B32" display="='Objetos de Dominio'!$B$26" xr:uid="{9FEE81B6-6056-485A-9BF9-4FE14E65CC2B}"/>
    <hyperlink ref="H27" location="'Escritor - E'!A1" display="='Objetos de Dominio'!$B$2" xr:uid="{3478BC25-6005-4BF0-BE13-B211D19502A4}"/>
    <hyperlink ref="H27:H29" location="'Objetos de Dominio'!B32" display="='Objetos de Dominio'!$B$26" xr:uid="{92474333-6AE0-4767-BB32-9AF5066326EE}"/>
    <hyperlink ref="H26" location="'objetos de dominio'!B2" display="='Objetos de Dominio'!$B$2" xr:uid="{3CDDDE11-F054-4655-BE15-71E96BEEE942}"/>
    <hyperlink ref="H26" location="'Objetos de Dominio'!B32" display="='Objetos de Dominio'!$B$26" xr:uid="{E31A8D7F-94F9-4177-95BB-40FDFDCC2F9B}"/>
    <hyperlink ref="J26" location="'Reporte Publicación - E'!A1" display="Reporte Publicación[]_x000a__x000a_" xr:uid="{245874B6-7A5B-4EF3-936C-B1075514D36F}"/>
    <hyperlink ref="Q5" location="'Reporte Publicación - E'!A24" display="=A24" xr:uid="{06260633-84C9-46F0-A106-758C62E3C972}"/>
    <hyperlink ref="R5" location="'Reporte Publicación - E'!A27" display="=A25" xr:uid="{04853ED4-3C0A-40A1-B141-701780D86BCD}"/>
    <hyperlink ref="S5" location="'Reporte Publicación - E'!A28" display="=A28" xr:uid="{9155F781-0924-4104-B1AB-B138DC47FE36}"/>
    <hyperlink ref="C16" location="'Participante - E'!A1" display="Autor" xr:uid="{1A3A32FC-3ED0-4A2F-AC79-1B281FCEC096}"/>
    <hyperlink ref="C17" location="'Reporte Comentario - E'!A8" display="Fecha Hora" xr:uid="{CAA9F7FD-E46A-4280-8578-216AF9718AD4}"/>
    <hyperlink ref="C19" location="'Comentario - E'!A1" display="=$A$7" xr:uid="{B3382394-DCEF-470F-B060-7B41DC9FCB2F}"/>
    <hyperlink ref="C18" location="'Participante - E'!A1" display="Autor" xr:uid="{9FB1CD23-C50B-4D5E-9008-8FBC71739839}"/>
    <hyperlink ref="B11" location="'respuestareportepublicacion - e'!A1" display="Respuesta Reporte Publicacion" xr:uid="{F13A2AAF-934A-44F0-9EAE-FF67809D5A98}"/>
    <hyperlink ref="J30" location="'estados - E'!A1" display="Estado" xr:uid="{7BEF3ADF-E35C-4D48-87E1-8A09DF04ADB5}"/>
    <hyperlink ref="T5" location="'Reporte Publicación - E'!A30" display="=A30" xr:uid="{24504268-BF9E-40D3-A6D9-224B011478B1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59C4-E234-4B2C-9E45-415E08709896}">
  <dimension ref="A1:F4"/>
  <sheetViews>
    <sheetView workbookViewId="0">
      <selection activeCell="E7" sqref="E7"/>
    </sheetView>
  </sheetViews>
  <sheetFormatPr defaultRowHeight="15"/>
  <cols>
    <col min="1" max="1" width="21" customWidth="1"/>
    <col min="2" max="2" width="40.42578125" customWidth="1"/>
    <col min="3" max="3" width="21.85546875" customWidth="1"/>
    <col min="4" max="4" width="17.140625" customWidth="1"/>
    <col min="5" max="5" width="32.140625" customWidth="1"/>
    <col min="6" max="6" width="34.140625" customWidth="1"/>
  </cols>
  <sheetData>
    <row r="1" spans="1:6">
      <c r="A1" s="22" t="s">
        <v>74</v>
      </c>
      <c r="B1" s="725" t="s">
        <v>201</v>
      </c>
      <c r="C1" s="725"/>
      <c r="D1" s="9"/>
      <c r="E1" s="9"/>
      <c r="F1" s="9"/>
    </row>
    <row r="2" spans="1:6">
      <c r="A2" s="298" t="s">
        <v>76</v>
      </c>
      <c r="B2" s="96" t="s">
        <v>1222</v>
      </c>
      <c r="C2" s="96" t="s">
        <v>1125</v>
      </c>
      <c r="D2" s="299" t="s">
        <v>1223</v>
      </c>
      <c r="E2" s="299" t="s">
        <v>1224</v>
      </c>
      <c r="F2" s="300" t="s">
        <v>167</v>
      </c>
    </row>
    <row r="3" spans="1:6" ht="45.75">
      <c r="A3" s="187">
        <v>1</v>
      </c>
      <c r="B3" s="175" t="s">
        <v>1225</v>
      </c>
      <c r="C3" s="196">
        <f ca="1">TODAY()</f>
        <v>45048</v>
      </c>
      <c r="D3" s="244" t="s">
        <v>1226</v>
      </c>
      <c r="E3" s="38" t="str">
        <f>'Estructura Admin Estruc - M'!$E$4</f>
        <v>Académico Juan.Martinez1111 AdmE</v>
      </c>
      <c r="F3" s="147" t="str">
        <f ca="1">CONCATENATE("ResRC ",TEXT(C3, "yyyy-mm-dd")," - ",TEXT(C3, "hh-mm-ss"))</f>
        <v>ResRC 2023-05-02 - 00-00-00</v>
      </c>
    </row>
    <row r="4" spans="1:6" ht="51" customHeight="1">
      <c r="A4" s="207">
        <v>2</v>
      </c>
      <c r="B4" s="208" t="s">
        <v>1227</v>
      </c>
      <c r="C4" s="203">
        <v>44974.625</v>
      </c>
      <c r="D4" s="129" t="s">
        <v>1228</v>
      </c>
      <c r="E4" s="57" t="str">
        <f>'Estructura Admin Estruc - M'!$E$7</f>
        <v>Facultad Juan.Martinez1111 AdmE</v>
      </c>
      <c r="F4" s="148" t="str">
        <f>CONCATENATE("ResRC ",TEXT(C4, "yyyy-mm-dd")," - ",TEXT(C4, "hh-mm-ss"))</f>
        <v>ResRC 2023-02-17 - 15-00-00</v>
      </c>
    </row>
  </sheetData>
  <mergeCells count="1">
    <mergeCell ref="B1:C1"/>
  </mergeCells>
  <hyperlinks>
    <hyperlink ref="A1" location="'Objetos de Dominio'!A1" display="&lt;- Volver al inicio" xr:uid="{6120143B-57AC-4450-9CCD-300CB8086EDA}"/>
    <hyperlink ref="E3" location="'Estructura admin estruc - M'!A4" display="='Estructura Admin Estruc - M'!$E$4" xr:uid="{71C4C1FB-FF3C-497A-A61F-FE239263FA3E}"/>
    <hyperlink ref="B1" location="Causa Reporte - E!A4" display="Modelo enriquecido" xr:uid="{8D5CF471-AB79-4C42-B76F-E439DDC9DDDF}"/>
    <hyperlink ref="B1:C1" location="'Reporte Comentario - E'!A4" display="Modelo enriquecido" xr:uid="{2561D6F3-E103-4484-9E5E-BA45C72EA894}"/>
    <hyperlink ref="B3" location="'reporte comentario - m'!A3" display="RC Valentina.Llanos3233 - 00-00-00 - Fake News" xr:uid="{8CFB5819-C0DE-448F-9180-4FED238BAEEE}"/>
    <hyperlink ref="B4" location="'Reporte comentario - m'!A4" display="RC Elkin.Narvaéz2222 - 15-00-00 - Terrorismo" xr:uid="{25714B0C-E267-4D5C-9CF8-B30DEF786ACD}"/>
    <hyperlink ref="E4" location="'Estructura Admin Estruc - M'!A7" display="='Estructura Admin Estruc - M'!$E$7" xr:uid="{8D1F4EE2-D4C9-4372-B85D-31995AAEFFD3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2179-DAFC-425C-BE07-F66AB989266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ED66-EBCE-47D2-9238-D15686118301}">
  <dimension ref="A1:F4"/>
  <sheetViews>
    <sheetView workbookViewId="0">
      <selection activeCell="F10" sqref="F10"/>
    </sheetView>
  </sheetViews>
  <sheetFormatPr defaultRowHeight="15"/>
  <cols>
    <col min="2" max="2" width="17.42578125" customWidth="1"/>
    <col min="3" max="3" width="21.42578125" customWidth="1"/>
    <col min="4" max="4" width="18.28515625" customWidth="1"/>
    <col min="5" max="5" width="50.42578125" customWidth="1"/>
    <col min="6" max="6" width="31" customWidth="1"/>
  </cols>
  <sheetData>
    <row r="1" spans="1:6">
      <c r="A1" s="22" t="s">
        <v>74</v>
      </c>
      <c r="B1" s="725" t="s">
        <v>201</v>
      </c>
      <c r="C1" s="725"/>
      <c r="D1" s="9"/>
      <c r="E1" s="9"/>
      <c r="F1" s="9"/>
    </row>
    <row r="2" spans="1:6">
      <c r="A2" s="298" t="s">
        <v>76</v>
      </c>
      <c r="B2" s="96" t="s">
        <v>1229</v>
      </c>
      <c r="C2" s="96" t="s">
        <v>1125</v>
      </c>
      <c r="D2" s="299" t="s">
        <v>1223</v>
      </c>
      <c r="E2" s="299" t="s">
        <v>1224</v>
      </c>
      <c r="F2" s="300" t="s">
        <v>167</v>
      </c>
    </row>
    <row r="3" spans="1:6" ht="54.75" customHeight="1">
      <c r="A3" s="187">
        <v>1</v>
      </c>
      <c r="B3" s="206" t="s">
        <v>1230</v>
      </c>
      <c r="C3" s="196">
        <f ca="1">TODAY()</f>
        <v>45048</v>
      </c>
      <c r="D3" s="244" t="s">
        <v>1226</v>
      </c>
      <c r="E3" s="38" t="str">
        <f>'Estructura Admin Estruc - M'!$E$4</f>
        <v>Académico Juan.Martinez1111 AdmE</v>
      </c>
      <c r="F3" s="147" t="str">
        <f ca="1">CONCATENATE("ResRM ",TEXT(C3, "yyyy-mm-dd")," - ",TEXT(C3, "hh-mm-ss"))</f>
        <v>ResRM 2023-05-02 - 00-00-00</v>
      </c>
    </row>
    <row r="4" spans="1:6" ht="54" customHeight="1">
      <c r="A4" s="207">
        <v>2</v>
      </c>
      <c r="B4" s="208" t="s">
        <v>1231</v>
      </c>
      <c r="C4" s="203">
        <v>44974.625</v>
      </c>
      <c r="D4" s="129" t="s">
        <v>1232</v>
      </c>
      <c r="E4" s="38" t="str">
        <f>'Estructura Admin Estruc - M'!$E$6</f>
        <v>Ciencias Exactas y Naturales Juan.Martinez1111 AdmE</v>
      </c>
      <c r="F4" s="148" t="str">
        <f>CONCATENATE("ResRM ",TEXT(C4, "yyyy-mm-dd")," - ",TEXT(C4, "hh-mm-ss"))</f>
        <v>ResRM 2023-02-17 - 15-00-00</v>
      </c>
    </row>
  </sheetData>
  <mergeCells count="1">
    <mergeCell ref="B1:C1"/>
  </mergeCells>
  <hyperlinks>
    <hyperlink ref="A1" location="'Objetos de Dominio'!A1" display="&lt;- Volver al inicio" xr:uid="{341E541C-7BAA-4046-BBC0-9867DF36B4B5}"/>
    <hyperlink ref="E3" location="'Estructura Admin Estruc - M'!A4" display="='Estructura Admin Estruc - M'!$E$4" xr:uid="{E40900B4-0EF1-403B-AF22-F20D232CAE7E}"/>
    <hyperlink ref="B1" location="Causa Reporte - E!A4" display="Modelo enriquecido" xr:uid="{78FDDEF7-C981-41EE-94A4-FA253E33792C}"/>
    <hyperlink ref="B1:C1" location="'Reporte Comentario - E'!A4" display="Modelo enriquecido" xr:uid="{C92C407C-E7AF-4D65-85EF-6E88A106673A}"/>
    <hyperlink ref="B4" location="'Reporte Mensaje - M'!A3" display="RM 2023-01-16 - 21-00-00 - Fake News" xr:uid="{AAEE7499-AF08-4A80-8CB9-87EB93B19639}"/>
    <hyperlink ref="B3" location="'Reporte Mensaje - M'!A4" display="RM 2023-02-17 - 13-00-00 - Terrorismo" xr:uid="{83A37FE6-BBA6-4E7C-AB3A-B808A7242297}"/>
    <hyperlink ref="E4" location="'Estructura Admin Estruc - M'!A6" display="='Estructura Admin Estruc - M'!$E$6" xr:uid="{3A81A663-98F9-485E-B1BF-3AF427E74C03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2879-6D1A-472A-8B99-EA4DB6D0E73B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DB63-7100-4BFF-A948-4B20F97EE274}">
  <dimension ref="A1:F4"/>
  <sheetViews>
    <sheetView workbookViewId="0">
      <selection activeCell="E8" sqref="E8"/>
    </sheetView>
  </sheetViews>
  <sheetFormatPr defaultRowHeight="15"/>
  <cols>
    <col min="2" max="2" width="29.85546875" customWidth="1"/>
    <col min="3" max="3" width="23.5703125" customWidth="1"/>
    <col min="4" max="4" width="22.28515625" customWidth="1"/>
    <col min="5" max="5" width="36.42578125" customWidth="1"/>
    <col min="6" max="6" width="35.140625" customWidth="1"/>
  </cols>
  <sheetData>
    <row r="1" spans="1:6">
      <c r="A1" s="22" t="s">
        <v>74</v>
      </c>
      <c r="B1" s="725" t="s">
        <v>201</v>
      </c>
      <c r="C1" s="725"/>
      <c r="D1" s="9"/>
      <c r="E1" s="9"/>
      <c r="F1" s="9"/>
    </row>
    <row r="2" spans="1:6">
      <c r="A2" s="298" t="s">
        <v>76</v>
      </c>
      <c r="B2" s="96" t="s">
        <v>1233</v>
      </c>
      <c r="C2" s="96" t="s">
        <v>1125</v>
      </c>
      <c r="D2" s="299" t="s">
        <v>1223</v>
      </c>
      <c r="E2" s="299" t="s">
        <v>1224</v>
      </c>
      <c r="F2" s="300" t="s">
        <v>167</v>
      </c>
    </row>
    <row r="3" spans="1:6" ht="45" customHeight="1">
      <c r="A3" s="187">
        <v>1</v>
      </c>
      <c r="B3" s="206" t="s">
        <v>1234</v>
      </c>
      <c r="C3" s="196">
        <v>44821.791666666664</v>
      </c>
      <c r="D3" s="244" t="s">
        <v>1226</v>
      </c>
      <c r="E3" s="38" t="str">
        <f>'Estructura Admin Estruc - M'!$E$3</f>
        <v>Académico Ivan.Jaramillo9803 AdmE</v>
      </c>
      <c r="F3" s="147" t="str">
        <f>CONCATENATE("ResRM ",TEXT(C3, "yyyy-mm-dd")," - ",TEXT(C3, "hh-mm-ss"))</f>
        <v>ResRM 2022-09-17 - 19-00-00</v>
      </c>
    </row>
    <row r="4" spans="1:6" ht="49.5" customHeight="1">
      <c r="A4" s="207">
        <v>2</v>
      </c>
      <c r="B4" s="208" t="s">
        <v>1235</v>
      </c>
      <c r="C4" s="203">
        <v>44974.333333333336</v>
      </c>
      <c r="D4" s="129" t="s">
        <v>1232</v>
      </c>
      <c r="E4" s="57" t="str">
        <f>'Estructura Admin Estruc - M'!$E$4</f>
        <v>Académico Juan.Martinez1111 AdmE</v>
      </c>
      <c r="F4" s="147" t="str">
        <f>CONCATENATE("ResRM ",TEXT(C4, "yyyy-mm-dd")," - ",TEXT(C4, "hh-mm-ss"))</f>
        <v>ResRM 2023-02-17 - 08-00-00</v>
      </c>
    </row>
  </sheetData>
  <mergeCells count="1">
    <mergeCell ref="B1:C1"/>
  </mergeCells>
  <hyperlinks>
    <hyperlink ref="A1" location="'Objetos de Dominio'!A1" display="&lt;- Volver al inicio" xr:uid="{8CD078E4-E239-43F0-92E7-F91C7A9B6C56}"/>
    <hyperlink ref="E3" location="'Estructura Admin Estruc - M'!A3" display="='Estructura Admin Estruc - M'!$E$3" xr:uid="{FDF2A73B-A220-499B-8C4D-67F2E249E874}"/>
    <hyperlink ref="E4" location="'Estructura Admin Estruc - M'!A6" display="='Estructura Admin Estruc - M'!$E$4" xr:uid="{FCC94E16-E9E8-4B3B-9BAC-91B9B9AD2105}"/>
    <hyperlink ref="B1" location="Causa Reporte - E!A4" display="Modelo enriquecido" xr:uid="{D88BFBCE-99A3-4239-A586-C386E3B67ECE}"/>
    <hyperlink ref="B1:C1" location="'Reporte Comentario - E'!A4" display="Modelo enriquecido" xr:uid="{9C270FAC-7E64-4DF1-885D-85E5E4368307}"/>
    <hyperlink ref="B4" location="'Reporte publicación - M'!A3" display="RP 2023-02-17 - 15-00-00 - Terrorismo" xr:uid="{9D36B600-7418-4A40-8CFC-D3C7C97EC2D3}"/>
    <hyperlink ref="B3" location="'Reporte publicación - M'!A3" display="RP 2023-04-20 - 00-00-00 - Fake News" xr:uid="{4B8F32F8-03D0-474A-AD89-956D2A6A977B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BEDB-DED8-4D3F-8725-6139C885548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52C-D556-4B4E-B6B5-C4A3D05A11A2}">
  <sheetPr>
    <tabColor rgb="FFD9E1F2"/>
  </sheetPr>
  <dimension ref="A1:D17"/>
  <sheetViews>
    <sheetView workbookViewId="0"/>
  </sheetViews>
  <sheetFormatPr defaultRowHeight="15"/>
  <cols>
    <col min="1" max="1" width="16.28515625" bestFit="1" customWidth="1"/>
    <col min="2" max="3" width="25.85546875" bestFit="1" customWidth="1"/>
    <col min="4" max="4" width="12.140625" customWidth="1"/>
  </cols>
  <sheetData>
    <row r="1" spans="1:4">
      <c r="A1" s="8" t="s">
        <v>74</v>
      </c>
      <c r="B1" s="8" t="s">
        <v>201</v>
      </c>
    </row>
    <row r="2" spans="1:4">
      <c r="A2" s="95" t="s">
        <v>76</v>
      </c>
      <c r="B2" s="96" t="s">
        <v>271</v>
      </c>
      <c r="C2" s="505" t="s">
        <v>167</v>
      </c>
      <c r="D2" s="506" t="s">
        <v>1236</v>
      </c>
    </row>
    <row r="3" spans="1:4">
      <c r="A3" s="69">
        <v>1</v>
      </c>
      <c r="B3" s="93" t="s">
        <v>36</v>
      </c>
      <c r="C3" s="93" t="str">
        <f>B3</f>
        <v>Organización</v>
      </c>
      <c r="D3" s="109" t="s">
        <v>1237</v>
      </c>
    </row>
    <row r="4" spans="1:4">
      <c r="A4" s="69">
        <v>2</v>
      </c>
      <c r="B4" s="93" t="s">
        <v>22</v>
      </c>
      <c r="C4" s="93" t="str">
        <f t="shared" ref="C4:C17" si="0">B4</f>
        <v>Estructura</v>
      </c>
      <c r="D4" s="109" t="s">
        <v>1237</v>
      </c>
    </row>
    <row r="5" spans="1:4">
      <c r="A5" s="69">
        <v>3</v>
      </c>
      <c r="B5" s="93" t="s">
        <v>202</v>
      </c>
      <c r="C5" s="93" t="str">
        <f t="shared" si="0"/>
        <v>Grupo</v>
      </c>
      <c r="D5" s="109" t="s">
        <v>1237</v>
      </c>
    </row>
    <row r="6" spans="1:4">
      <c r="A6" s="69">
        <v>4</v>
      </c>
      <c r="B6" s="93" t="s">
        <v>16</v>
      </c>
      <c r="C6" s="93" t="str">
        <f t="shared" si="0"/>
        <v>Chat</v>
      </c>
      <c r="D6" s="109" t="s">
        <v>1237</v>
      </c>
    </row>
    <row r="7" spans="1:4">
      <c r="A7" s="69">
        <v>5</v>
      </c>
      <c r="B7" s="93" t="s">
        <v>18</v>
      </c>
      <c r="C7" s="93" t="str">
        <f t="shared" si="0"/>
        <v>Comentario</v>
      </c>
      <c r="D7" s="109" t="s">
        <v>1237</v>
      </c>
    </row>
    <row r="8" spans="1:4">
      <c r="A8" s="69">
        <v>7</v>
      </c>
      <c r="B8" s="93" t="s">
        <v>34</v>
      </c>
      <c r="C8" s="93" t="str">
        <f t="shared" si="0"/>
        <v>Mensaje</v>
      </c>
      <c r="D8" s="109" t="s">
        <v>1237</v>
      </c>
    </row>
    <row r="9" spans="1:4">
      <c r="A9" s="69">
        <v>8</v>
      </c>
      <c r="B9" s="93" t="s">
        <v>48</v>
      </c>
      <c r="C9" s="93" t="str">
        <f t="shared" si="0"/>
        <v>Publicación</v>
      </c>
      <c r="D9" s="109" t="s">
        <v>1237</v>
      </c>
    </row>
    <row r="10" spans="1:4">
      <c r="A10" s="69">
        <v>9</v>
      </c>
      <c r="B10" s="93" t="s">
        <v>26</v>
      </c>
      <c r="C10" s="93" t="str">
        <f t="shared" si="0"/>
        <v>Evento</v>
      </c>
      <c r="D10" s="109" t="s">
        <v>1237</v>
      </c>
    </row>
    <row r="11" spans="1:4">
      <c r="A11" s="69">
        <v>10</v>
      </c>
      <c r="B11" s="93" t="s">
        <v>1238</v>
      </c>
      <c r="C11" s="93" t="str">
        <f t="shared" si="0"/>
        <v>Historial Lectura</v>
      </c>
      <c r="D11" s="109" t="s">
        <v>1237</v>
      </c>
    </row>
    <row r="12" spans="1:4">
      <c r="A12" s="69">
        <v>11</v>
      </c>
      <c r="B12" s="93" t="s">
        <v>1239</v>
      </c>
      <c r="C12" s="93" t="str">
        <f t="shared" si="0"/>
        <v>Reporte</v>
      </c>
      <c r="D12" s="109" t="s">
        <v>1237</v>
      </c>
    </row>
    <row r="13" spans="1:4">
      <c r="A13" s="69">
        <v>12</v>
      </c>
      <c r="B13" s="93" t="s">
        <v>10</v>
      </c>
      <c r="C13" s="93" t="str">
        <f t="shared" si="0"/>
        <v>Administrador Organización</v>
      </c>
      <c r="D13" s="109" t="s">
        <v>1237</v>
      </c>
    </row>
    <row r="14" spans="1:4">
      <c r="A14" s="69">
        <v>13</v>
      </c>
      <c r="B14" s="93" t="s">
        <v>6</v>
      </c>
      <c r="C14" s="93" t="str">
        <f t="shared" si="0"/>
        <v>Administrador Estructura</v>
      </c>
      <c r="D14" s="109" t="s">
        <v>1237</v>
      </c>
    </row>
    <row r="15" spans="1:4">
      <c r="A15" s="69">
        <v>14</v>
      </c>
      <c r="B15" s="93" t="s">
        <v>42</v>
      </c>
      <c r="C15" s="93" t="str">
        <f t="shared" si="0"/>
        <v>Participante</v>
      </c>
      <c r="D15" s="109" t="s">
        <v>1237</v>
      </c>
    </row>
    <row r="16" spans="1:4">
      <c r="A16" s="69">
        <v>15</v>
      </c>
      <c r="B16" s="93" t="s">
        <v>46</v>
      </c>
      <c r="C16" s="93" t="str">
        <f t="shared" si="0"/>
        <v>Persona</v>
      </c>
      <c r="D16" s="109" t="s">
        <v>1237</v>
      </c>
    </row>
    <row r="17" spans="1:4">
      <c r="A17" s="155">
        <v>16</v>
      </c>
      <c r="B17" s="152" t="s">
        <v>12</v>
      </c>
      <c r="C17" s="152" t="str">
        <f t="shared" si="0"/>
        <v>Agenda</v>
      </c>
      <c r="D17" s="112" t="s">
        <v>1237</v>
      </c>
    </row>
  </sheetData>
  <hyperlinks>
    <hyperlink ref="A1" location="'Objetos de Dominio'!A1" display="&lt;- Volver al inicio" xr:uid="{5D2408DC-DE50-4D81-8D9E-8BA9D375C5AD}"/>
    <hyperlink ref="B1" location="'Tipo Estado - E'!A4" display="Modelo enriquecido" xr:uid="{22A3973B-0AC7-47AE-AABC-573110681F8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3456-AB79-4FAD-A602-D18BE6D5BC77}">
  <sheetPr>
    <tabColor rgb="FFD9E1F2"/>
  </sheetPr>
  <dimension ref="A1:U26"/>
  <sheetViews>
    <sheetView workbookViewId="0"/>
  </sheetViews>
  <sheetFormatPr defaultRowHeight="15"/>
  <cols>
    <col min="1" max="1" width="20.7109375" style="12" customWidth="1"/>
    <col min="2" max="2" width="25.5703125" style="12" customWidth="1"/>
    <col min="3" max="3" width="14.28515625" style="6" bestFit="1" customWidth="1"/>
    <col min="4" max="4" width="14.5703125" style="12" bestFit="1" customWidth="1"/>
    <col min="5" max="5" width="8.140625" style="12" bestFit="1" customWidth="1"/>
    <col min="6" max="6" width="11" style="12" bestFit="1" customWidth="1"/>
    <col min="7" max="7" width="17.85546875" style="12" customWidth="1"/>
    <col min="8" max="8" width="40.42578125" style="12" bestFit="1" customWidth="1"/>
    <col min="9" max="9" width="49.42578125" style="12" customWidth="1"/>
    <col min="10" max="10" width="45.140625" style="12" customWidth="1"/>
    <col min="11" max="11" width="14.42578125" style="12" bestFit="1" customWidth="1"/>
    <col min="12" max="12" width="10.42578125" style="12" bestFit="1" customWidth="1"/>
    <col min="13" max="13" width="11.5703125" style="12" bestFit="1" customWidth="1"/>
    <col min="14" max="14" width="10.85546875" style="12" customWidth="1"/>
    <col min="15" max="15" width="17.85546875" style="12" customWidth="1"/>
    <col min="16" max="16" width="49.42578125" style="12" customWidth="1"/>
    <col min="17" max="17" width="56.85546875" style="12" customWidth="1"/>
    <col min="18" max="18" width="50.140625" style="12" customWidth="1"/>
    <col min="19" max="19" width="40.42578125" style="12" bestFit="1" customWidth="1"/>
    <col min="20" max="20" width="35" style="12" bestFit="1" customWidth="1"/>
    <col min="21" max="21" width="49.85546875" style="12" bestFit="1" customWidth="1"/>
    <col min="22" max="16384" width="9.140625" style="12"/>
  </cols>
  <sheetData>
    <row r="1" spans="1:21">
      <c r="A1" s="22" t="s">
        <v>74</v>
      </c>
      <c r="B1" s="20"/>
      <c r="C1" s="20"/>
      <c r="D1" s="20"/>
      <c r="E1" s="9"/>
      <c r="F1" s="20"/>
      <c r="G1" s="20"/>
      <c r="H1" s="20"/>
      <c r="I1" s="20"/>
      <c r="J1" s="9"/>
      <c r="K1" s="9"/>
      <c r="L1" s="9"/>
      <c r="M1" s="9"/>
      <c r="N1" s="9"/>
      <c r="O1" s="9"/>
      <c r="P1" s="9"/>
      <c r="Q1" s="9"/>
      <c r="R1" s="9"/>
    </row>
    <row r="2" spans="1:21">
      <c r="A2" s="269" t="s">
        <v>81</v>
      </c>
      <c r="B2" s="687" t="str">
        <f>'Objetos de Dominio'!$B$13</f>
        <v>Historial Chat Grupo</v>
      </c>
      <c r="C2" s="688"/>
      <c r="D2" s="688"/>
      <c r="E2" s="688"/>
      <c r="F2" s="688"/>
      <c r="G2" s="688"/>
      <c r="H2" s="688"/>
      <c r="I2" s="688"/>
      <c r="J2" s="688"/>
      <c r="K2" s="688"/>
      <c r="L2" s="688"/>
      <c r="M2" s="688"/>
      <c r="N2" s="688"/>
      <c r="O2" s="688"/>
      <c r="P2" s="689"/>
      <c r="Q2" s="9"/>
      <c r="R2" s="9"/>
    </row>
    <row r="3" spans="1:21" ht="15" customHeight="1">
      <c r="A3" s="270" t="s">
        <v>82</v>
      </c>
      <c r="B3" s="690" t="str">
        <f>'Objetos de Dominio'!$E$13</f>
        <v>Objeto de dominio principalmente asociado a la funcionalidad del chat en un grupo, encargado de almacenar allí todos los mensajes pertenecientes a dicho chat, con su respectiva información</v>
      </c>
      <c r="C3" s="691"/>
      <c r="D3" s="691"/>
      <c r="E3" s="691"/>
      <c r="F3" s="691"/>
      <c r="G3" s="691"/>
      <c r="H3" s="691"/>
      <c r="I3" s="691"/>
      <c r="J3" s="691"/>
      <c r="K3" s="691"/>
      <c r="L3" s="691"/>
      <c r="M3" s="691"/>
      <c r="N3" s="691"/>
      <c r="O3" s="691"/>
      <c r="P3" s="692"/>
      <c r="Q3" s="9"/>
      <c r="R3" s="9"/>
    </row>
    <row r="4" spans="1:21" ht="15" customHeight="1">
      <c r="A4" s="271" t="s">
        <v>83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9"/>
      <c r="R4" s="9"/>
    </row>
    <row r="5" spans="1:21">
      <c r="A5" s="272" t="s">
        <v>84</v>
      </c>
      <c r="B5" s="267" t="s">
        <v>85</v>
      </c>
      <c r="C5" s="267" t="s">
        <v>86</v>
      </c>
      <c r="D5" s="267" t="s">
        <v>87</v>
      </c>
      <c r="E5" s="267" t="s">
        <v>88</v>
      </c>
      <c r="F5" s="267" t="s">
        <v>89</v>
      </c>
      <c r="G5" s="267" t="s">
        <v>90</v>
      </c>
      <c r="H5" s="267" t="s">
        <v>91</v>
      </c>
      <c r="I5" s="267" t="s">
        <v>92</v>
      </c>
      <c r="J5" s="267" t="s">
        <v>93</v>
      </c>
      <c r="K5" s="267" t="s">
        <v>94</v>
      </c>
      <c r="L5" s="267" t="s">
        <v>95</v>
      </c>
      <c r="M5" s="267" t="s">
        <v>96</v>
      </c>
      <c r="N5" s="267" t="s">
        <v>97</v>
      </c>
      <c r="O5" s="267" t="s">
        <v>98</v>
      </c>
      <c r="P5" s="267" t="s">
        <v>4</v>
      </c>
      <c r="Q5" s="296" t="str">
        <f>A16</f>
        <v>Conceder Permisos</v>
      </c>
      <c r="R5" s="296" t="str">
        <f>A19</f>
        <v xml:space="preserve">Cambiar estado </v>
      </c>
      <c r="S5" s="296" t="str">
        <f>A22</f>
        <v>Consultar</v>
      </c>
      <c r="T5" s="296" t="str">
        <f>A23</f>
        <v xml:space="preserve">Eliminar </v>
      </c>
      <c r="U5" s="297" t="str">
        <f>A26</f>
        <v>ObtenerEstadoReal</v>
      </c>
    </row>
    <row r="6" spans="1:21" ht="27">
      <c r="A6" s="113" t="s">
        <v>76</v>
      </c>
      <c r="B6" s="75" t="s">
        <v>99</v>
      </c>
      <c r="C6" s="77">
        <v>36</v>
      </c>
      <c r="D6" s="77">
        <v>36</v>
      </c>
      <c r="E6" s="77"/>
      <c r="F6" s="77"/>
      <c r="G6" s="77"/>
      <c r="H6" s="75" t="s">
        <v>100</v>
      </c>
      <c r="I6" s="75"/>
      <c r="J6" s="74" t="s">
        <v>168</v>
      </c>
      <c r="K6" s="75" t="s">
        <v>102</v>
      </c>
      <c r="L6" s="75" t="s">
        <v>103</v>
      </c>
      <c r="M6" s="75" t="s">
        <v>102</v>
      </c>
      <c r="N6" s="75" t="s">
        <v>103</v>
      </c>
      <c r="O6" s="75" t="s">
        <v>102</v>
      </c>
      <c r="P6" s="73" t="s">
        <v>169</v>
      </c>
      <c r="Q6" s="264" t="s">
        <v>105</v>
      </c>
      <c r="R6" s="264" t="s">
        <v>105</v>
      </c>
      <c r="S6" s="264" t="s">
        <v>106</v>
      </c>
      <c r="T6" s="304" t="s">
        <v>105</v>
      </c>
      <c r="U6" s="81" t="s">
        <v>107</v>
      </c>
    </row>
    <row r="7" spans="1:21" ht="30.75">
      <c r="A7" s="80" t="s">
        <v>108</v>
      </c>
      <c r="B7" s="162" t="s">
        <v>46</v>
      </c>
      <c r="C7" s="62"/>
      <c r="D7" s="62"/>
      <c r="E7" s="62"/>
      <c r="F7" s="62"/>
      <c r="G7" s="62"/>
      <c r="H7" s="62"/>
      <c r="I7" s="62"/>
      <c r="J7" s="530"/>
      <c r="K7" s="62" t="s">
        <v>103</v>
      </c>
      <c r="L7" s="62" t="s">
        <v>103</v>
      </c>
      <c r="M7" s="62" t="s">
        <v>102</v>
      </c>
      <c r="N7" s="62" t="s">
        <v>103</v>
      </c>
      <c r="O7" s="62" t="s">
        <v>103</v>
      </c>
      <c r="P7" s="73" t="s">
        <v>170</v>
      </c>
      <c r="Q7" s="264" t="s">
        <v>105</v>
      </c>
      <c r="R7" s="264" t="s">
        <v>107</v>
      </c>
      <c r="S7" s="264" t="s">
        <v>110</v>
      </c>
      <c r="T7" s="305" t="s">
        <v>107</v>
      </c>
      <c r="U7" s="81" t="s">
        <v>107</v>
      </c>
    </row>
    <row r="8" spans="1:21">
      <c r="A8" s="140" t="s">
        <v>111</v>
      </c>
      <c r="B8" s="163" t="s">
        <v>20</v>
      </c>
      <c r="C8" s="141"/>
      <c r="D8" s="141"/>
      <c r="E8" s="141"/>
      <c r="F8" s="141"/>
      <c r="G8" s="141"/>
      <c r="H8" s="141"/>
      <c r="I8" s="141"/>
      <c r="J8" s="273"/>
      <c r="K8" s="141" t="s">
        <v>103</v>
      </c>
      <c r="L8" s="141" t="s">
        <v>103</v>
      </c>
      <c r="M8" s="141" t="s">
        <v>102</v>
      </c>
      <c r="N8" s="141" t="s">
        <v>103</v>
      </c>
      <c r="O8" s="141" t="s">
        <v>103</v>
      </c>
      <c r="P8" s="261" t="s">
        <v>112</v>
      </c>
      <c r="Q8" s="306" t="s">
        <v>105</v>
      </c>
      <c r="R8" s="306" t="s">
        <v>105</v>
      </c>
      <c r="S8" s="306" t="s">
        <v>113</v>
      </c>
      <c r="T8" s="307" t="s">
        <v>107</v>
      </c>
      <c r="U8" s="116" t="s">
        <v>107</v>
      </c>
    </row>
    <row r="9" spans="1:21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9"/>
      <c r="R9" s="9"/>
      <c r="S9" s="532"/>
      <c r="T9" s="532"/>
      <c r="U9" s="533"/>
    </row>
    <row r="10" spans="1:21">
      <c r="A10" s="698" t="s">
        <v>114</v>
      </c>
      <c r="B10" s="699"/>
      <c r="C10" s="700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9"/>
      <c r="R10" s="9"/>
    </row>
    <row r="11" spans="1:21">
      <c r="A11" s="274" t="s">
        <v>115</v>
      </c>
      <c r="B11" s="60" t="s">
        <v>4</v>
      </c>
      <c r="C11" s="275" t="s">
        <v>116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9"/>
      <c r="R11" s="9"/>
    </row>
    <row r="12" spans="1:21" ht="117.75" customHeight="1">
      <c r="A12" s="276" t="s">
        <v>117</v>
      </c>
      <c r="B12" s="61" t="s">
        <v>171</v>
      </c>
      <c r="C12" s="277" t="s">
        <v>46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9"/>
      <c r="R12" s="9"/>
    </row>
    <row r="13" spans="1:21">
      <c r="A13" s="9"/>
      <c r="B13" s="9"/>
      <c r="C13" s="14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21" ht="15" customHeight="1">
      <c r="A14" s="701" t="s">
        <v>119</v>
      </c>
      <c r="B14" s="702"/>
      <c r="C14" s="702" t="s">
        <v>4</v>
      </c>
      <c r="D14" s="702"/>
      <c r="E14" s="702"/>
      <c r="F14" s="702"/>
      <c r="G14" s="702" t="s">
        <v>120</v>
      </c>
      <c r="H14" s="702"/>
      <c r="I14" s="702"/>
      <c r="J14" s="702" t="s">
        <v>121</v>
      </c>
      <c r="K14" s="702"/>
      <c r="L14" s="702"/>
      <c r="M14" s="702"/>
      <c r="N14" s="702"/>
      <c r="O14" s="702" t="s">
        <v>122</v>
      </c>
      <c r="P14" s="702"/>
      <c r="Q14" s="702" t="s">
        <v>123</v>
      </c>
      <c r="R14" s="713"/>
    </row>
    <row r="15" spans="1:21">
      <c r="A15" s="703"/>
      <c r="B15" s="704"/>
      <c r="C15" s="704"/>
      <c r="D15" s="704"/>
      <c r="E15" s="704"/>
      <c r="F15" s="704"/>
      <c r="G15" s="266" t="s">
        <v>124</v>
      </c>
      <c r="H15" s="266" t="s">
        <v>125</v>
      </c>
      <c r="I15" s="266" t="s">
        <v>4</v>
      </c>
      <c r="J15" s="266" t="s">
        <v>85</v>
      </c>
      <c r="K15" s="704" t="s">
        <v>4</v>
      </c>
      <c r="L15" s="704"/>
      <c r="M15" s="704"/>
      <c r="N15" s="704"/>
      <c r="O15" s="266" t="s">
        <v>126</v>
      </c>
      <c r="P15" s="266" t="s">
        <v>4</v>
      </c>
      <c r="Q15" s="266" t="s">
        <v>127</v>
      </c>
      <c r="R15" s="280" t="s">
        <v>128</v>
      </c>
    </row>
    <row r="16" spans="1:21" ht="31.5" customHeight="1">
      <c r="A16" s="714" t="s">
        <v>129</v>
      </c>
      <c r="B16" s="695"/>
      <c r="C16" s="695" t="s">
        <v>130</v>
      </c>
      <c r="D16" s="695"/>
      <c r="E16" s="695"/>
      <c r="F16" s="695"/>
      <c r="G16" s="695" t="s">
        <v>172</v>
      </c>
      <c r="H16" s="717" t="str">
        <f>'Objetos de Dominio'!$B$3</f>
        <v>Administrador Organización</v>
      </c>
      <c r="I16" s="697" t="s">
        <v>173</v>
      </c>
      <c r="J16" s="695"/>
      <c r="K16" s="695"/>
      <c r="L16" s="695"/>
      <c r="M16" s="695"/>
      <c r="N16" s="695"/>
      <c r="O16" s="262">
        <v>1</v>
      </c>
      <c r="P16" s="264" t="s">
        <v>174</v>
      </c>
      <c r="Q16" s="264" t="s">
        <v>175</v>
      </c>
      <c r="R16" s="281" t="s">
        <v>135</v>
      </c>
    </row>
    <row r="17" spans="1:18" ht="30.75">
      <c r="A17" s="714"/>
      <c r="B17" s="695"/>
      <c r="C17" s="695"/>
      <c r="D17" s="695"/>
      <c r="E17" s="695"/>
      <c r="F17" s="695"/>
      <c r="G17" s="695"/>
      <c r="H17" s="717"/>
      <c r="I17" s="697"/>
      <c r="J17" s="695"/>
      <c r="K17" s="695"/>
      <c r="L17" s="695"/>
      <c r="M17" s="695"/>
      <c r="N17" s="695"/>
      <c r="O17" s="262">
        <v>2</v>
      </c>
      <c r="P17" s="264" t="s">
        <v>176</v>
      </c>
      <c r="Q17" s="264" t="s">
        <v>177</v>
      </c>
      <c r="R17" s="281" t="s">
        <v>138</v>
      </c>
    </row>
    <row r="18" spans="1:18" ht="45.75">
      <c r="A18" s="714"/>
      <c r="B18" s="695"/>
      <c r="C18" s="695"/>
      <c r="D18" s="695"/>
      <c r="E18" s="695"/>
      <c r="F18" s="695"/>
      <c r="G18" s="695"/>
      <c r="H18" s="717"/>
      <c r="I18" s="697"/>
      <c r="J18" s="695"/>
      <c r="K18" s="695"/>
      <c r="L18" s="695"/>
      <c r="M18" s="695"/>
      <c r="N18" s="695"/>
      <c r="O18" s="262">
        <v>3</v>
      </c>
      <c r="P18" s="264" t="s">
        <v>178</v>
      </c>
      <c r="Q18" s="264" t="s">
        <v>140</v>
      </c>
      <c r="R18" s="281" t="s">
        <v>138</v>
      </c>
    </row>
    <row r="19" spans="1:18" ht="60.75">
      <c r="A19" s="693" t="s">
        <v>141</v>
      </c>
      <c r="B19" s="694"/>
      <c r="C19" s="695" t="s">
        <v>179</v>
      </c>
      <c r="D19" s="695"/>
      <c r="E19" s="695"/>
      <c r="F19" s="695"/>
      <c r="G19" s="695" t="s">
        <v>172</v>
      </c>
      <c r="H19" s="717" t="str">
        <f>'Objetos de Dominio'!$B$3</f>
        <v>Administrador Organización</v>
      </c>
      <c r="I19" s="697" t="s">
        <v>180</v>
      </c>
      <c r="J19" s="706" t="s">
        <v>144</v>
      </c>
      <c r="K19" s="706" t="s">
        <v>144</v>
      </c>
      <c r="L19" s="706"/>
      <c r="M19" s="706"/>
      <c r="N19" s="706"/>
      <c r="O19" s="262">
        <v>4</v>
      </c>
      <c r="P19" s="264" t="s">
        <v>181</v>
      </c>
      <c r="Q19" s="264" t="s">
        <v>140</v>
      </c>
      <c r="R19" s="281" t="s">
        <v>138</v>
      </c>
    </row>
    <row r="20" spans="1:18" ht="30.75">
      <c r="A20" s="693"/>
      <c r="B20" s="694"/>
      <c r="C20" s="695"/>
      <c r="D20" s="695"/>
      <c r="E20" s="695"/>
      <c r="F20" s="695"/>
      <c r="G20" s="695"/>
      <c r="H20" s="717"/>
      <c r="I20" s="697"/>
      <c r="J20" s="706"/>
      <c r="K20" s="706"/>
      <c r="L20" s="706"/>
      <c r="M20" s="706"/>
      <c r="N20" s="706"/>
      <c r="O20" s="262">
        <v>5</v>
      </c>
      <c r="P20" s="264" t="s">
        <v>182</v>
      </c>
      <c r="Q20" s="264" t="s">
        <v>183</v>
      </c>
      <c r="R20" s="281" t="s">
        <v>138</v>
      </c>
    </row>
    <row r="21" spans="1:18" ht="45.75">
      <c r="A21" s="693"/>
      <c r="B21" s="694"/>
      <c r="C21" s="695"/>
      <c r="D21" s="695"/>
      <c r="E21" s="695"/>
      <c r="F21" s="695"/>
      <c r="G21" s="695"/>
      <c r="H21" s="717"/>
      <c r="I21" s="697"/>
      <c r="J21" s="706"/>
      <c r="K21" s="706"/>
      <c r="L21" s="706"/>
      <c r="M21" s="706"/>
      <c r="N21" s="706"/>
      <c r="O21" s="262">
        <v>6</v>
      </c>
      <c r="P21" s="264" t="s">
        <v>184</v>
      </c>
      <c r="Q21" s="264" t="s">
        <v>185</v>
      </c>
      <c r="R21" s="281" t="s">
        <v>138</v>
      </c>
    </row>
    <row r="22" spans="1:18" ht="45.75">
      <c r="A22" s="693" t="s">
        <v>150</v>
      </c>
      <c r="B22" s="694"/>
      <c r="C22" s="695" t="s">
        <v>186</v>
      </c>
      <c r="D22" s="695"/>
      <c r="E22" s="695"/>
      <c r="F22" s="695"/>
      <c r="G22" s="262" t="s">
        <v>187</v>
      </c>
      <c r="H22" s="278" t="str">
        <f>'Objetos de Dominio'!$B$3</f>
        <v>Administrador Organización</v>
      </c>
      <c r="I22" s="263" t="s">
        <v>188</v>
      </c>
      <c r="J22" s="278" t="s">
        <v>189</v>
      </c>
      <c r="K22" s="706" t="s">
        <v>190</v>
      </c>
      <c r="L22" s="706"/>
      <c r="M22" s="706"/>
      <c r="N22" s="706"/>
      <c r="O22" s="264" t="s">
        <v>144</v>
      </c>
      <c r="P22" s="264" t="s">
        <v>144</v>
      </c>
      <c r="Q22" s="264" t="s">
        <v>144</v>
      </c>
      <c r="R22" s="281" t="s">
        <v>144</v>
      </c>
    </row>
    <row r="23" spans="1:18" ht="60.75">
      <c r="A23" s="693" t="s">
        <v>156</v>
      </c>
      <c r="B23" s="694"/>
      <c r="C23" s="694" t="s">
        <v>191</v>
      </c>
      <c r="D23" s="694"/>
      <c r="E23" s="694"/>
      <c r="F23" s="694"/>
      <c r="G23" s="694" t="s">
        <v>192</v>
      </c>
      <c r="H23" s="694" t="s">
        <v>99</v>
      </c>
      <c r="I23" s="712" t="s">
        <v>193</v>
      </c>
      <c r="J23" s="694"/>
      <c r="K23" s="694"/>
      <c r="L23" s="694"/>
      <c r="M23" s="694"/>
      <c r="N23" s="694"/>
      <c r="O23" s="265">
        <v>7</v>
      </c>
      <c r="P23" s="279" t="s">
        <v>194</v>
      </c>
      <c r="Q23" s="279" t="s">
        <v>140</v>
      </c>
      <c r="R23" s="281" t="s">
        <v>138</v>
      </c>
    </row>
    <row r="24" spans="1:18" ht="30.75">
      <c r="A24" s="693"/>
      <c r="B24" s="694"/>
      <c r="C24" s="694"/>
      <c r="D24" s="694"/>
      <c r="E24" s="694"/>
      <c r="F24" s="694"/>
      <c r="G24" s="694"/>
      <c r="H24" s="711"/>
      <c r="I24" s="712"/>
      <c r="J24" s="694"/>
      <c r="K24" s="694"/>
      <c r="L24" s="694"/>
      <c r="M24" s="694"/>
      <c r="N24" s="694"/>
      <c r="O24" s="265">
        <v>8</v>
      </c>
      <c r="P24" s="279" t="s">
        <v>182</v>
      </c>
      <c r="Q24" s="279" t="s">
        <v>195</v>
      </c>
      <c r="R24" s="281" t="s">
        <v>138</v>
      </c>
    </row>
    <row r="25" spans="1:18" ht="43.5" customHeight="1">
      <c r="A25" s="693"/>
      <c r="B25" s="694"/>
      <c r="C25" s="694"/>
      <c r="D25" s="694"/>
      <c r="E25" s="694"/>
      <c r="F25" s="694"/>
      <c r="G25" s="694"/>
      <c r="H25" s="711"/>
      <c r="I25" s="712"/>
      <c r="J25" s="694"/>
      <c r="K25" s="694"/>
      <c r="L25" s="694"/>
      <c r="M25" s="694"/>
      <c r="N25" s="694"/>
      <c r="O25" s="265">
        <v>9</v>
      </c>
      <c r="P25" s="279" t="s">
        <v>196</v>
      </c>
      <c r="Q25" s="279" t="s">
        <v>197</v>
      </c>
      <c r="R25" s="281" t="s">
        <v>138</v>
      </c>
    </row>
    <row r="26" spans="1:18" ht="45" customHeight="1">
      <c r="A26" s="693" t="s">
        <v>198</v>
      </c>
      <c r="B26" s="694"/>
      <c r="C26" s="695" t="s">
        <v>199</v>
      </c>
      <c r="D26" s="695"/>
      <c r="E26" s="695"/>
      <c r="F26" s="695"/>
      <c r="G26" s="262"/>
      <c r="H26" s="278"/>
      <c r="I26" s="263"/>
      <c r="J26" s="278" t="s">
        <v>20</v>
      </c>
      <c r="K26" s="706" t="s">
        <v>200</v>
      </c>
      <c r="L26" s="706"/>
      <c r="M26" s="706"/>
      <c r="N26" s="706"/>
      <c r="O26" s="264" t="s">
        <v>144</v>
      </c>
      <c r="P26" s="264" t="s">
        <v>144</v>
      </c>
      <c r="Q26" s="264" t="s">
        <v>144</v>
      </c>
      <c r="R26" s="281" t="s">
        <v>144</v>
      </c>
    </row>
  </sheetData>
  <mergeCells count="37">
    <mergeCell ref="A26:B26"/>
    <mergeCell ref="C26:F26"/>
    <mergeCell ref="K26:N26"/>
    <mergeCell ref="J19:J21"/>
    <mergeCell ref="K19:N21"/>
    <mergeCell ref="A19:B21"/>
    <mergeCell ref="C19:F21"/>
    <mergeCell ref="G19:G21"/>
    <mergeCell ref="H19:H21"/>
    <mergeCell ref="I19:I21"/>
    <mergeCell ref="A22:B22"/>
    <mergeCell ref="C22:F22"/>
    <mergeCell ref="K22:N22"/>
    <mergeCell ref="A23:B25"/>
    <mergeCell ref="C23:F25"/>
    <mergeCell ref="G23:G25"/>
    <mergeCell ref="H23:H25"/>
    <mergeCell ref="I23:I25"/>
    <mergeCell ref="J23:J25"/>
    <mergeCell ref="K23:N25"/>
    <mergeCell ref="Q14:R14"/>
    <mergeCell ref="K15:N15"/>
    <mergeCell ref="J16:J18"/>
    <mergeCell ref="K16:N18"/>
    <mergeCell ref="A16:B18"/>
    <mergeCell ref="C16:F18"/>
    <mergeCell ref="G16:G18"/>
    <mergeCell ref="H16:H18"/>
    <mergeCell ref="I16:I18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S5" location="'Administrador Organización - E'!A22" display="=A22" xr:uid="{5921340F-636B-40DF-92F4-64F87CA9688C}"/>
    <hyperlink ref="T5" location="'Administrador Organización - E'!A23" display="=A23" xr:uid="{CACC9018-7483-47C4-97A5-5B4C134FBF67}"/>
    <hyperlink ref="U5" location="'Administrador Organización - E'!A26" display="=A26" xr:uid="{12FF50F7-0EE5-4638-A975-2DB8D718AF25}"/>
    <hyperlink ref="A1" location="'Objetos de Dominio'!A1" display="&lt;- Volver al inicio" xr:uid="{688374AA-68FB-4595-B8E5-DBB3EBDC3EE4}"/>
    <hyperlink ref="A4" location="'Administrador Estructura - M'!B1" display="Datos simulados" xr:uid="{3C473FEF-F406-469F-9C91-52E7424A4A63}"/>
    <hyperlink ref="B7" location="'Persona - E'!A1" display="Persona" xr:uid="{618CAEAB-4DF3-427E-B79C-191AB23CB7B4}"/>
    <hyperlink ref="B8" location="'estados - E'!A1" display="Estado" xr:uid="{E42F262C-4124-4574-939E-65D27A0705A8}"/>
    <hyperlink ref="H22" location="'Objetos de Dominio'!B3" display="='Objetos de Dominio'!$B$3" xr:uid="{730670FE-8305-492B-90C7-D735E5F8E14D}"/>
    <hyperlink ref="H22:H24" location="'Escritor - E'!A1" display="='Objetos de Dominio'!$B$2" xr:uid="{6A24FC78-67DC-4B5C-BFBB-B34F4540BA2F}"/>
    <hyperlink ref="C12" location="'persona - E'!A1" display="Información Personal" xr:uid="{FAD42E6B-88A3-4031-981F-D95EA89B9E9B}"/>
    <hyperlink ref="J22" location="'Objetos de Dominio'!B3" display="Administrador Organizacion[]_x000a__x000a_" xr:uid="{65D57693-5C6A-4427-B8DD-93BD540DE6F3}"/>
    <hyperlink ref="Q5" location="'Administrador Organización - E'!A16" display="=A16" xr:uid="{2FA956E4-A14A-483A-98C1-FAFA8A83881B}"/>
    <hyperlink ref="R5" location="'Administrador organización - E'!A19" display="=A19" xr:uid="{CF3D3623-9410-40C0-B827-B7D627C79E37}"/>
    <hyperlink ref="J26" location="'Administrador Estructura - E'!A1" display="Administrador Estructura[]_x000a__x000a_" xr:uid="{3E08F6C9-E60A-461A-A8D9-704AE1FFD0AA}"/>
    <hyperlink ref="H16:H18" location="'Objetos de dominio'!B3" display="='Objetos de Dominio'!$B$19" xr:uid="{E78D334C-84C2-4F0D-8349-C283097E9EED}"/>
    <hyperlink ref="H19:H21" location="'Objetos de dominio'!B3" display="='Objetos de Dominio'!$B$19" xr:uid="{BC6CFB1F-7755-488F-AF6F-31BBCAE604B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7DC8-CC52-4193-869B-3941C7651C3B}">
  <sheetPr>
    <tabColor rgb="FFD9E1F2"/>
  </sheetPr>
  <dimension ref="A1:R16"/>
  <sheetViews>
    <sheetView workbookViewId="0">
      <selection activeCell="K6" sqref="K6"/>
    </sheetView>
  </sheetViews>
  <sheetFormatPr defaultRowHeight="15"/>
  <cols>
    <col min="1" max="2" width="20.7109375" customWidth="1"/>
    <col min="3" max="7" width="15.7109375" customWidth="1"/>
    <col min="8" max="8" width="50.7109375" customWidth="1"/>
    <col min="9" max="9" width="28.5703125" customWidth="1"/>
    <col min="10" max="10" width="34" customWidth="1"/>
    <col min="11" max="11" width="14.42578125" bestFit="1" customWidth="1"/>
    <col min="12" max="12" width="10.42578125" bestFit="1" customWidth="1"/>
    <col min="13" max="13" width="11.5703125" bestFit="1" customWidth="1"/>
    <col min="14" max="14" width="9.28515625" bestFit="1" customWidth="1"/>
    <col min="15" max="15" width="18.42578125" bestFit="1" customWidth="1"/>
    <col min="16" max="16" width="46.28515625" customWidth="1"/>
    <col min="17" max="17" width="30.28515625" customWidth="1"/>
  </cols>
  <sheetData>
    <row r="1" spans="1:18">
      <c r="A1" s="8" t="s">
        <v>74</v>
      </c>
      <c r="B1" s="20"/>
    </row>
    <row r="2" spans="1:18">
      <c r="A2" s="130" t="s">
        <v>81</v>
      </c>
      <c r="B2" s="966" t="str">
        <f>'Objetos de Dominio'!$B$3</f>
        <v>Administrador Organización</v>
      </c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  <c r="P2" s="952"/>
    </row>
    <row r="3" spans="1:18" ht="15" customHeight="1">
      <c r="A3" s="131" t="s">
        <v>82</v>
      </c>
      <c r="B3" s="718" t="str">
        <f>'Objetos de Dominio'!$E$3</f>
        <v>Objeto de dominio que representa el usuario encargado de coordinar todas y cada una de las estructuras de una organización, este a su vez tiene acceso a cada grupo, puede configurarlo y también los permisos del mismo, también esta en capacidad de administrar los integrantes (Paticipantes)</v>
      </c>
      <c r="C3" s="719"/>
      <c r="D3" s="719"/>
      <c r="E3" s="719"/>
      <c r="F3" s="719"/>
      <c r="G3" s="719"/>
      <c r="H3" s="719"/>
      <c r="I3" s="719"/>
      <c r="J3" s="719"/>
      <c r="K3" s="719"/>
      <c r="L3" s="719"/>
      <c r="M3" s="719"/>
      <c r="N3" s="719"/>
      <c r="O3" s="719"/>
      <c r="P3" s="720"/>
    </row>
    <row r="4" spans="1:18">
      <c r="A4" s="1" t="s">
        <v>83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8" ht="27" customHeight="1">
      <c r="A5" s="78" t="s">
        <v>84</v>
      </c>
      <c r="B5" s="79" t="s">
        <v>85</v>
      </c>
      <c r="C5" s="79" t="s">
        <v>86</v>
      </c>
      <c r="D5" s="79" t="s">
        <v>87</v>
      </c>
      <c r="E5" s="79" t="s">
        <v>88</v>
      </c>
      <c r="F5" s="79" t="s">
        <v>89</v>
      </c>
      <c r="G5" s="79" t="s">
        <v>90</v>
      </c>
      <c r="H5" s="79" t="s">
        <v>91</v>
      </c>
      <c r="I5" s="79" t="s">
        <v>92</v>
      </c>
      <c r="J5" s="79" t="s">
        <v>93</v>
      </c>
      <c r="K5" s="79" t="s">
        <v>94</v>
      </c>
      <c r="L5" s="79" t="s">
        <v>95</v>
      </c>
      <c r="M5" s="79" t="s">
        <v>96</v>
      </c>
      <c r="N5" s="79" t="s">
        <v>97</v>
      </c>
      <c r="O5" s="79" t="s">
        <v>98</v>
      </c>
      <c r="P5" s="360" t="s">
        <v>4</v>
      </c>
      <c r="Q5" s="620" t="str">
        <f>$A$16</f>
        <v>Consultar</v>
      </c>
    </row>
    <row r="6" spans="1:18" ht="40.5">
      <c r="A6" s="113" t="s">
        <v>76</v>
      </c>
      <c r="B6" s="75" t="s">
        <v>99</v>
      </c>
      <c r="C6" s="77">
        <v>36</v>
      </c>
      <c r="D6" s="77">
        <v>36</v>
      </c>
      <c r="E6" s="75"/>
      <c r="F6" s="75"/>
      <c r="G6" s="75"/>
      <c r="H6" s="75" t="s">
        <v>100</v>
      </c>
      <c r="I6" s="76"/>
      <c r="J6" s="74" t="s">
        <v>168</v>
      </c>
      <c r="K6" s="77" t="s">
        <v>102</v>
      </c>
      <c r="L6" s="77" t="s">
        <v>103</v>
      </c>
      <c r="M6" s="77" t="s">
        <v>102</v>
      </c>
      <c r="N6" s="77" t="s">
        <v>103</v>
      </c>
      <c r="O6" s="77" t="s">
        <v>102</v>
      </c>
      <c r="P6" s="76" t="s">
        <v>1240</v>
      </c>
      <c r="Q6" s="621" t="s">
        <v>913</v>
      </c>
    </row>
    <row r="7" spans="1:18" ht="26.25" customHeight="1">
      <c r="A7" s="132" t="s">
        <v>271</v>
      </c>
      <c r="B7" s="76" t="s">
        <v>99</v>
      </c>
      <c r="C7" s="133">
        <v>1</v>
      </c>
      <c r="D7" s="133">
        <v>15</v>
      </c>
      <c r="E7" s="76"/>
      <c r="F7" s="76"/>
      <c r="G7" s="76"/>
      <c r="H7" s="76" t="s">
        <v>281</v>
      </c>
      <c r="I7" s="76"/>
      <c r="J7" s="74" t="s">
        <v>282</v>
      </c>
      <c r="K7" s="133" t="s">
        <v>103</v>
      </c>
      <c r="L7" s="133" t="s">
        <v>103</v>
      </c>
      <c r="M7" s="133" t="s">
        <v>102</v>
      </c>
      <c r="N7" s="133" t="s">
        <v>103</v>
      </c>
      <c r="O7" s="133" t="s">
        <v>103</v>
      </c>
      <c r="P7" s="76" t="s">
        <v>1241</v>
      </c>
      <c r="Q7" s="621" t="s">
        <v>915</v>
      </c>
    </row>
    <row r="8" spans="1:18" ht="40.5">
      <c r="A8" s="295" t="s">
        <v>82</v>
      </c>
      <c r="B8" s="121" t="s">
        <v>99</v>
      </c>
      <c r="C8" s="349">
        <v>1</v>
      </c>
      <c r="D8" s="349">
        <v>150</v>
      </c>
      <c r="E8" s="121"/>
      <c r="F8" s="121"/>
      <c r="G8" s="121"/>
      <c r="H8" s="121" t="s">
        <v>440</v>
      </c>
      <c r="I8" s="122" t="s">
        <v>441</v>
      </c>
      <c r="J8" s="122" t="s">
        <v>282</v>
      </c>
      <c r="K8" s="115" t="s">
        <v>103</v>
      </c>
      <c r="L8" s="115" t="s">
        <v>103</v>
      </c>
      <c r="M8" s="115" t="s">
        <v>102</v>
      </c>
      <c r="N8" s="115" t="s">
        <v>103</v>
      </c>
      <c r="O8" s="115" t="s">
        <v>103</v>
      </c>
      <c r="P8" s="121" t="s">
        <v>1242</v>
      </c>
      <c r="Q8" s="619" t="s">
        <v>220</v>
      </c>
    </row>
    <row r="9" spans="1:1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2"/>
    </row>
    <row r="10" spans="1:18">
      <c r="A10" s="958" t="s">
        <v>114</v>
      </c>
      <c r="B10" s="959"/>
      <c r="C10" s="96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8" ht="25.5" customHeight="1">
      <c r="A11" s="83" t="s">
        <v>115</v>
      </c>
      <c r="B11" s="30" t="s">
        <v>4</v>
      </c>
      <c r="C11" s="84" t="s">
        <v>116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8" ht="40.5">
      <c r="A12" s="136" t="s">
        <v>284</v>
      </c>
      <c r="B12" s="137" t="s">
        <v>1243</v>
      </c>
      <c r="C12" s="87" t="s">
        <v>271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4" spans="1:18" ht="15" customHeight="1">
      <c r="A14" s="701" t="s">
        <v>119</v>
      </c>
      <c r="B14" s="755"/>
      <c r="C14" s="704" t="s">
        <v>4</v>
      </c>
      <c r="D14" s="704"/>
      <c r="E14" s="704"/>
      <c r="F14" s="704"/>
      <c r="G14" s="704" t="s">
        <v>120</v>
      </c>
      <c r="H14" s="704"/>
      <c r="I14" s="704"/>
      <c r="J14" s="704" t="s">
        <v>121</v>
      </c>
      <c r="K14" s="704"/>
      <c r="L14" s="704"/>
      <c r="M14" s="704"/>
      <c r="N14" s="704"/>
      <c r="O14" s="704" t="s">
        <v>122</v>
      </c>
      <c r="P14" s="704"/>
      <c r="Q14" s="704" t="s">
        <v>123</v>
      </c>
      <c r="R14" s="704"/>
    </row>
    <row r="15" spans="1:18" ht="15" customHeight="1">
      <c r="A15" s="703"/>
      <c r="B15" s="759"/>
      <c r="C15" s="704"/>
      <c r="D15" s="704"/>
      <c r="E15" s="704"/>
      <c r="F15" s="704"/>
      <c r="G15" s="266" t="s">
        <v>124</v>
      </c>
      <c r="H15" s="266" t="s">
        <v>125</v>
      </c>
      <c r="I15" s="266" t="s">
        <v>4</v>
      </c>
      <c r="J15" s="266" t="s">
        <v>85</v>
      </c>
      <c r="K15" s="704" t="s">
        <v>4</v>
      </c>
      <c r="L15" s="704"/>
      <c r="M15" s="704"/>
      <c r="N15" s="704"/>
      <c r="O15" s="266" t="s">
        <v>126</v>
      </c>
      <c r="P15" s="266" t="s">
        <v>4</v>
      </c>
      <c r="Q15" s="266" t="s">
        <v>127</v>
      </c>
      <c r="R15" s="266" t="s">
        <v>128</v>
      </c>
    </row>
    <row r="16" spans="1:18" ht="45.75">
      <c r="A16" s="693" t="s">
        <v>150</v>
      </c>
      <c r="B16" s="909"/>
      <c r="C16" s="727" t="s">
        <v>1244</v>
      </c>
      <c r="D16" s="727"/>
      <c r="E16" s="727"/>
      <c r="F16" s="727"/>
      <c r="G16" s="350" t="s">
        <v>1245</v>
      </c>
      <c r="H16" s="278" t="str">
        <f>'Objetos de Dominio'!$B$3</f>
        <v>Administrador Organización</v>
      </c>
      <c r="I16" s="351" t="s">
        <v>1246</v>
      </c>
      <c r="J16" s="278" t="s">
        <v>1247</v>
      </c>
      <c r="K16" s="726" t="s">
        <v>1248</v>
      </c>
      <c r="L16" s="726"/>
      <c r="M16" s="726"/>
      <c r="N16" s="726"/>
      <c r="O16" s="352" t="s">
        <v>144</v>
      </c>
      <c r="P16" s="352" t="s">
        <v>144</v>
      </c>
      <c r="Q16" s="352" t="s">
        <v>144</v>
      </c>
      <c r="R16" s="352" t="s">
        <v>144</v>
      </c>
    </row>
  </sheetData>
  <mergeCells count="13">
    <mergeCell ref="Q14:R14"/>
    <mergeCell ref="K15:N15"/>
    <mergeCell ref="A16:B16"/>
    <mergeCell ref="C16:F16"/>
    <mergeCell ref="K16:N16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&lt;- Volver al inicio" xr:uid="{43CDB6B4-36EE-42D9-9F9B-C4B714F0A486}"/>
    <hyperlink ref="A4" location="'Tipo Estado - M'!A1" display="Datos simulados" xr:uid="{8283A266-E00F-4585-980B-F0BE0B9AD8D5}"/>
    <hyperlink ref="C12" location="'Tipo Estado - E'!A7" display="Nombre" xr:uid="{8F700990-FE97-444F-9BB5-B0D9B11436A1}"/>
    <hyperlink ref="H16" location="'objetos de dominio'!B2" display="='Objetos de Dominio'!$B$2" xr:uid="{6C48D981-8A95-4C39-9FEE-A15515BDA895}"/>
    <hyperlink ref="H16" location="'Objetos de Dominio'!B3" display="='Objetos de Dominio'!$B$28" xr:uid="{9CA09A8F-3B26-44EA-AE60-F9BDD5CF46E8}"/>
    <hyperlink ref="J16" location="'Tipo Estado - E'!A1" display="TipoEstado[]" xr:uid="{FAE7B0E1-D60E-4831-AD1D-063756C10C31}"/>
    <hyperlink ref="Q5" location="'Tipo estado - E'!A16" display="=$A$15" xr:uid="{0A3887D8-AE62-49F2-9086-D458EBEEE593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19E11-4E89-4092-82DD-5C88AC263C8A}">
  <sheetPr>
    <tabColor rgb="FFD9E1F2"/>
  </sheetPr>
  <dimension ref="A1:D8"/>
  <sheetViews>
    <sheetView workbookViewId="0">
      <selection activeCell="H23" sqref="H23"/>
    </sheetView>
  </sheetViews>
  <sheetFormatPr defaultRowHeight="15"/>
  <cols>
    <col min="1" max="1" width="16.28515625" bestFit="1" customWidth="1"/>
    <col min="2" max="2" width="19.5703125" customWidth="1"/>
    <col min="3" max="3" width="12.85546875" bestFit="1" customWidth="1"/>
    <col min="4" max="4" width="12.7109375" bestFit="1" customWidth="1"/>
  </cols>
  <sheetData>
    <row r="1" spans="1:4">
      <c r="A1" s="22" t="s">
        <v>74</v>
      </c>
      <c r="B1" s="8" t="s">
        <v>201</v>
      </c>
    </row>
    <row r="2" spans="1:4">
      <c r="A2" s="95" t="s">
        <v>76</v>
      </c>
      <c r="B2" s="96" t="s">
        <v>271</v>
      </c>
      <c r="C2" s="505" t="s">
        <v>167</v>
      </c>
      <c r="D2" s="506" t="s">
        <v>1236</v>
      </c>
    </row>
    <row r="3" spans="1:4">
      <c r="A3" s="69">
        <v>1</v>
      </c>
      <c r="B3" s="92" t="s">
        <v>560</v>
      </c>
      <c r="C3" s="93" t="str">
        <f>B3</f>
        <v>Reunión</v>
      </c>
      <c r="D3" s="120" t="s">
        <v>1237</v>
      </c>
    </row>
    <row r="4" spans="1:4">
      <c r="A4" s="69">
        <v>2</v>
      </c>
      <c r="B4" s="92" t="s">
        <v>1249</v>
      </c>
      <c r="C4" s="93" t="str">
        <f>B4</f>
        <v>Conferencia</v>
      </c>
      <c r="D4" s="120" t="s">
        <v>1237</v>
      </c>
    </row>
    <row r="5" spans="1:4">
      <c r="A5" s="69">
        <v>3</v>
      </c>
      <c r="B5" s="92" t="s">
        <v>563</v>
      </c>
      <c r="C5" s="93" t="str">
        <f>B5</f>
        <v>Feria</v>
      </c>
      <c r="D5" s="120" t="s">
        <v>1237</v>
      </c>
    </row>
    <row r="6" spans="1:4">
      <c r="A6" s="69">
        <v>4</v>
      </c>
      <c r="B6" s="92" t="s">
        <v>556</v>
      </c>
      <c r="C6" s="93" t="str">
        <f>B6</f>
        <v>Celebración</v>
      </c>
      <c r="D6" s="120" t="s">
        <v>1237</v>
      </c>
    </row>
    <row r="7" spans="1:4">
      <c r="A7" s="69">
        <v>5</v>
      </c>
      <c r="B7" s="92" t="s">
        <v>566</v>
      </c>
      <c r="C7" s="93" t="str">
        <f>B7</f>
        <v>Evento Social</v>
      </c>
      <c r="D7" s="120" t="s">
        <v>1237</v>
      </c>
    </row>
    <row r="8" spans="1:4">
      <c r="A8" s="70">
        <v>6</v>
      </c>
      <c r="B8" s="98" t="s">
        <v>1250</v>
      </c>
      <c r="C8" s="152" t="str">
        <f>B8</f>
        <v>Otro Evento</v>
      </c>
      <c r="D8" s="135" t="s">
        <v>1237</v>
      </c>
    </row>
  </sheetData>
  <hyperlinks>
    <hyperlink ref="A1" location="'Objetos de Dominio'!A1" display="&lt;- Volver al inicio" xr:uid="{BE564F3B-2C2A-4C24-A942-27BBE6ABF848}"/>
    <hyperlink ref="B1" location="'Tipo Evento - E'!A4" display="Modelo enriquecido" xr:uid="{AF31589A-8AC8-45F3-B117-0C8207612453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BBDF-D812-4D49-B39A-E1CF51D0AC39}">
  <sheetPr>
    <tabColor rgb="FFD9E1F2"/>
  </sheetPr>
  <dimension ref="A1:R16"/>
  <sheetViews>
    <sheetView topLeftCell="I1" workbookViewId="0">
      <selection activeCell="A15" sqref="A15:XFD15"/>
    </sheetView>
  </sheetViews>
  <sheetFormatPr defaultRowHeight="15"/>
  <cols>
    <col min="1" max="2" width="20.7109375" customWidth="1"/>
    <col min="3" max="7" width="15.7109375" customWidth="1"/>
    <col min="8" max="8" width="50.7109375" customWidth="1"/>
    <col min="9" max="9" width="36.28515625" customWidth="1"/>
    <col min="10" max="10" width="45.42578125" customWidth="1"/>
    <col min="11" max="11" width="14.42578125" bestFit="1" customWidth="1"/>
    <col min="12" max="12" width="10.42578125" bestFit="1" customWidth="1"/>
    <col min="13" max="13" width="11.5703125" bestFit="1" customWidth="1"/>
    <col min="14" max="14" width="9.28515625" bestFit="1" customWidth="1"/>
    <col min="15" max="15" width="18.42578125" bestFit="1" customWidth="1"/>
    <col min="16" max="16" width="54.5703125" customWidth="1"/>
    <col min="17" max="17" width="29.140625" customWidth="1"/>
    <col min="18" max="18" width="11.140625" customWidth="1"/>
  </cols>
  <sheetData>
    <row r="1" spans="1:18">
      <c r="A1" s="22" t="s">
        <v>74</v>
      </c>
      <c r="B1" s="20"/>
    </row>
    <row r="2" spans="1:18">
      <c r="A2" s="130" t="s">
        <v>81</v>
      </c>
      <c r="B2" s="966" t="str">
        <f>'Objetos de Dominio'!$B$4</f>
        <v>Agenda</v>
      </c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  <c r="P2" s="952"/>
    </row>
    <row r="3" spans="1:18" ht="15" customHeight="1">
      <c r="A3" s="131" t="s">
        <v>82</v>
      </c>
      <c r="B3" s="718" t="str">
        <f>'Objetos de Dominio'!$E$4</f>
        <v>Define a un objeto de dominio pertenece a un grupo, donde se verán representados todos los eventos pertenecientes a cada grupo</v>
      </c>
      <c r="C3" s="719"/>
      <c r="D3" s="719"/>
      <c r="E3" s="719"/>
      <c r="F3" s="719"/>
      <c r="G3" s="719"/>
      <c r="H3" s="719"/>
      <c r="I3" s="719"/>
      <c r="J3" s="719"/>
      <c r="K3" s="719"/>
      <c r="L3" s="719"/>
      <c r="M3" s="719"/>
      <c r="N3" s="719"/>
      <c r="O3" s="719"/>
      <c r="P3" s="720"/>
    </row>
    <row r="4" spans="1:18">
      <c r="A4" s="1" t="s">
        <v>83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8" ht="27" customHeight="1">
      <c r="A5" s="78" t="s">
        <v>84</v>
      </c>
      <c r="B5" s="79" t="s">
        <v>85</v>
      </c>
      <c r="C5" s="79" t="s">
        <v>86</v>
      </c>
      <c r="D5" s="79" t="s">
        <v>87</v>
      </c>
      <c r="E5" s="79" t="s">
        <v>88</v>
      </c>
      <c r="F5" s="79" t="s">
        <v>89</v>
      </c>
      <c r="G5" s="79" t="s">
        <v>90</v>
      </c>
      <c r="H5" s="79" t="s">
        <v>91</v>
      </c>
      <c r="I5" s="79" t="s">
        <v>92</v>
      </c>
      <c r="J5" s="79" t="s">
        <v>93</v>
      </c>
      <c r="K5" s="79" t="s">
        <v>94</v>
      </c>
      <c r="L5" s="79" t="s">
        <v>95</v>
      </c>
      <c r="M5" s="79" t="s">
        <v>96</v>
      </c>
      <c r="N5" s="79" t="s">
        <v>97</v>
      </c>
      <c r="O5" s="79" t="s">
        <v>98</v>
      </c>
      <c r="P5" s="360" t="s">
        <v>4</v>
      </c>
      <c r="Q5" s="492" t="str">
        <f>$A$16</f>
        <v>Consultar Tipo Evento</v>
      </c>
    </row>
    <row r="6" spans="1:18" ht="40.5">
      <c r="A6" s="80" t="s">
        <v>76</v>
      </c>
      <c r="B6" s="62" t="s">
        <v>99</v>
      </c>
      <c r="C6" s="65">
        <v>36</v>
      </c>
      <c r="D6" s="65">
        <v>36</v>
      </c>
      <c r="E6" s="62"/>
      <c r="F6" s="62"/>
      <c r="G6" s="62"/>
      <c r="H6" s="62" t="s">
        <v>100</v>
      </c>
      <c r="I6" s="73"/>
      <c r="J6" s="74" t="s">
        <v>435</v>
      </c>
      <c r="K6" s="77" t="s">
        <v>102</v>
      </c>
      <c r="L6" s="77" t="s">
        <v>103</v>
      </c>
      <c r="M6" s="77" t="s">
        <v>102</v>
      </c>
      <c r="N6" s="77" t="s">
        <v>103</v>
      </c>
      <c r="O6" s="77" t="s">
        <v>102</v>
      </c>
      <c r="P6" s="76" t="s">
        <v>1251</v>
      </c>
      <c r="Q6" s="493" t="s">
        <v>913</v>
      </c>
    </row>
    <row r="7" spans="1:18">
      <c r="A7" s="132" t="s">
        <v>271</v>
      </c>
      <c r="B7" s="76" t="s">
        <v>99</v>
      </c>
      <c r="C7" s="133">
        <v>1</v>
      </c>
      <c r="D7" s="133">
        <v>15</v>
      </c>
      <c r="E7" s="76"/>
      <c r="F7" s="76"/>
      <c r="G7" s="76"/>
      <c r="H7" s="76" t="s">
        <v>281</v>
      </c>
      <c r="I7" s="76"/>
      <c r="J7" s="74" t="s">
        <v>282</v>
      </c>
      <c r="K7" s="133" t="s">
        <v>103</v>
      </c>
      <c r="L7" s="133" t="s">
        <v>103</v>
      </c>
      <c r="M7" s="133" t="s">
        <v>102</v>
      </c>
      <c r="N7" s="133" t="s">
        <v>103</v>
      </c>
      <c r="O7" s="133" t="s">
        <v>103</v>
      </c>
      <c r="P7" s="76" t="s">
        <v>1252</v>
      </c>
      <c r="Q7" s="493" t="s">
        <v>915</v>
      </c>
    </row>
    <row r="8" spans="1:18" ht="40.5">
      <c r="A8" s="114" t="s">
        <v>4</v>
      </c>
      <c r="B8" s="115" t="s">
        <v>99</v>
      </c>
      <c r="C8" s="82">
        <v>1</v>
      </c>
      <c r="D8" s="82">
        <v>150</v>
      </c>
      <c r="E8" s="115"/>
      <c r="F8" s="115"/>
      <c r="G8" s="115"/>
      <c r="H8" s="121" t="s">
        <v>440</v>
      </c>
      <c r="I8" s="122" t="s">
        <v>441</v>
      </c>
      <c r="J8" s="122" t="s">
        <v>282</v>
      </c>
      <c r="K8" s="82" t="s">
        <v>103</v>
      </c>
      <c r="L8" s="82" t="s">
        <v>103</v>
      </c>
      <c r="M8" s="82" t="s">
        <v>102</v>
      </c>
      <c r="N8" s="82" t="s">
        <v>103</v>
      </c>
      <c r="O8" s="82" t="s">
        <v>103</v>
      </c>
      <c r="P8" s="121" t="s">
        <v>1253</v>
      </c>
      <c r="Q8" s="494" t="s">
        <v>220</v>
      </c>
    </row>
    <row r="9" spans="1:1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8">
      <c r="A10" s="958" t="s">
        <v>114</v>
      </c>
      <c r="B10" s="959"/>
      <c r="C10" s="96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8" ht="25.5" customHeight="1">
      <c r="A11" s="83" t="s">
        <v>115</v>
      </c>
      <c r="B11" s="30" t="s">
        <v>4</v>
      </c>
      <c r="C11" s="84" t="s">
        <v>116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8" ht="40.5">
      <c r="A12" s="136" t="s">
        <v>284</v>
      </c>
      <c r="B12" s="137" t="s">
        <v>1254</v>
      </c>
      <c r="C12" s="87" t="s">
        <v>271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4" spans="1:18">
      <c r="A14" s="701" t="s">
        <v>119</v>
      </c>
      <c r="B14" s="755"/>
      <c r="C14" s="704" t="s">
        <v>4</v>
      </c>
      <c r="D14" s="704"/>
      <c r="E14" s="704"/>
      <c r="F14" s="704"/>
      <c r="G14" s="704" t="s">
        <v>120</v>
      </c>
      <c r="H14" s="704"/>
      <c r="I14" s="704"/>
      <c r="J14" s="704" t="s">
        <v>121</v>
      </c>
      <c r="K14" s="704"/>
      <c r="L14" s="704"/>
      <c r="M14" s="704"/>
      <c r="N14" s="704"/>
      <c r="O14" s="704" t="s">
        <v>122</v>
      </c>
      <c r="P14" s="704"/>
      <c r="Q14" s="704" t="s">
        <v>123</v>
      </c>
      <c r="R14" s="704"/>
    </row>
    <row r="15" spans="1:18" ht="30.75">
      <c r="A15" s="703"/>
      <c r="B15" s="759"/>
      <c r="C15" s="704"/>
      <c r="D15" s="704"/>
      <c r="E15" s="704"/>
      <c r="F15" s="704"/>
      <c r="G15" s="266" t="s">
        <v>124</v>
      </c>
      <c r="H15" s="266" t="s">
        <v>125</v>
      </c>
      <c r="I15" s="266" t="s">
        <v>4</v>
      </c>
      <c r="J15" s="266" t="s">
        <v>85</v>
      </c>
      <c r="K15" s="704" t="s">
        <v>4</v>
      </c>
      <c r="L15" s="704"/>
      <c r="M15" s="704"/>
      <c r="N15" s="704"/>
      <c r="O15" s="266" t="s">
        <v>126</v>
      </c>
      <c r="P15" s="266" t="s">
        <v>4</v>
      </c>
      <c r="Q15" s="266" t="s">
        <v>127</v>
      </c>
      <c r="R15" s="266" t="s">
        <v>128</v>
      </c>
    </row>
    <row r="16" spans="1:18" ht="48" customHeight="1">
      <c r="A16" s="693" t="s">
        <v>1255</v>
      </c>
      <c r="B16" s="909"/>
      <c r="C16" s="727" t="s">
        <v>1256</v>
      </c>
      <c r="D16" s="727"/>
      <c r="E16" s="727"/>
      <c r="F16" s="727"/>
      <c r="G16" s="350" t="s">
        <v>1257</v>
      </c>
      <c r="H16" s="278" t="str">
        <f>'Objetos de Dominio'!$B$4</f>
        <v>Agenda</v>
      </c>
      <c r="I16" s="351" t="s">
        <v>1258</v>
      </c>
      <c r="J16" s="278" t="s">
        <v>1259</v>
      </c>
      <c r="K16" s="726" t="s">
        <v>1260</v>
      </c>
      <c r="L16" s="726"/>
      <c r="M16" s="726"/>
      <c r="N16" s="726"/>
      <c r="O16" s="352" t="s">
        <v>144</v>
      </c>
      <c r="P16" s="352" t="s">
        <v>144</v>
      </c>
      <c r="Q16" s="352" t="s">
        <v>144</v>
      </c>
      <c r="R16" s="352" t="s">
        <v>144</v>
      </c>
    </row>
  </sheetData>
  <mergeCells count="13">
    <mergeCell ref="Q14:R14"/>
    <mergeCell ref="K15:N15"/>
    <mergeCell ref="A16:B16"/>
    <mergeCell ref="C16:F16"/>
    <mergeCell ref="K16:N16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&lt;- Volver al inicio" xr:uid="{8C37441D-D6DD-48CF-B78F-23290056327C}"/>
    <hyperlink ref="A4" location="'Tipo Evento - M'!A1" display="Datos simulados" xr:uid="{65ED3954-57F1-41A4-9F51-3F72176B6F31}"/>
    <hyperlink ref="C12" location="'Tipo Evento - E'!A7" display="Nombre" xr:uid="{7EE16063-B49C-4960-9681-75D17A6B41FC}"/>
    <hyperlink ref="H16" location="'objetos de dominio'!B2" display="='Objetos de Dominio'!$B$2" xr:uid="{B52FE097-2166-469F-9DED-4EC6CCE2856C}"/>
    <hyperlink ref="H16" location="'Objetos de Dominio'!B4" display="='Objetos de Dominio'!$B$29" xr:uid="{A31C9017-C811-41A4-A191-78C637AE02AC}"/>
    <hyperlink ref="J16" location="'Tipo Evento - E'!A1" display="TipoEvento[]" xr:uid="{0565D845-3225-468B-91FA-8580F50C727F}"/>
    <hyperlink ref="Q5" location="'Tipo Evento - E'!A16" display="=$A$16" xr:uid="{4F95C14E-EA61-46DD-8F4B-30326ABE1E12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1A41-72EF-4173-8B06-748C8ABB7218}">
  <sheetPr>
    <tabColor rgb="FFD9E1F2"/>
  </sheetPr>
  <dimension ref="A1:D8"/>
  <sheetViews>
    <sheetView workbookViewId="0">
      <selection activeCell="D8" sqref="D8"/>
    </sheetView>
  </sheetViews>
  <sheetFormatPr defaultRowHeight="15"/>
  <cols>
    <col min="1" max="1" width="11.5703125" customWidth="1"/>
    <col min="2" max="2" width="20.5703125" customWidth="1"/>
    <col min="3" max="3" width="14" customWidth="1"/>
    <col min="4" max="4" width="15.28515625" customWidth="1"/>
  </cols>
  <sheetData>
    <row r="1" spans="1:4">
      <c r="A1" s="22" t="s">
        <v>74</v>
      </c>
      <c r="B1" s="8" t="s">
        <v>201</v>
      </c>
    </row>
    <row r="2" spans="1:4">
      <c r="A2" s="95" t="s">
        <v>76</v>
      </c>
      <c r="B2" s="96" t="s">
        <v>271</v>
      </c>
      <c r="C2" s="505" t="s">
        <v>167</v>
      </c>
      <c r="D2" s="506" t="s">
        <v>1236</v>
      </c>
    </row>
    <row r="3" spans="1:4">
      <c r="A3" s="69">
        <v>1</v>
      </c>
      <c r="B3" s="92" t="s">
        <v>1261</v>
      </c>
      <c r="C3" s="93" t="str">
        <f>B3</f>
        <v>CC</v>
      </c>
      <c r="D3" s="120" t="s">
        <v>1237</v>
      </c>
    </row>
    <row r="4" spans="1:4">
      <c r="A4" s="69">
        <v>2</v>
      </c>
      <c r="B4" s="92" t="s">
        <v>1262</v>
      </c>
      <c r="C4" s="93" t="str">
        <f>B4</f>
        <v>CE</v>
      </c>
      <c r="D4" s="120" t="s">
        <v>1237</v>
      </c>
    </row>
    <row r="5" spans="1:4">
      <c r="A5" s="69">
        <v>3</v>
      </c>
      <c r="B5" s="92" t="s">
        <v>1263</v>
      </c>
      <c r="C5" s="93" t="str">
        <f>B5</f>
        <v>TI</v>
      </c>
      <c r="D5" s="120" t="s">
        <v>1237</v>
      </c>
    </row>
    <row r="6" spans="1:4">
      <c r="A6" s="69">
        <v>4</v>
      </c>
      <c r="B6" s="92" t="s">
        <v>1264</v>
      </c>
      <c r="C6" s="93" t="str">
        <f>B6</f>
        <v>Pasaporte</v>
      </c>
      <c r="D6" s="120" t="s">
        <v>1237</v>
      </c>
    </row>
    <row r="7" spans="1:4">
      <c r="A7" s="69">
        <v>5</v>
      </c>
      <c r="B7" s="92" t="s">
        <v>1265</v>
      </c>
      <c r="C7" s="93" t="str">
        <f>B7</f>
        <v>NIT</v>
      </c>
      <c r="D7" s="663" t="s">
        <v>1237</v>
      </c>
    </row>
    <row r="8" spans="1:4">
      <c r="A8" s="70">
        <v>6</v>
      </c>
      <c r="B8" s="98" t="s">
        <v>1266</v>
      </c>
      <c r="C8" s="152" t="str">
        <f>B8</f>
        <v xml:space="preserve">Otro </v>
      </c>
      <c r="D8" s="135" t="s">
        <v>1237</v>
      </c>
    </row>
  </sheetData>
  <hyperlinks>
    <hyperlink ref="A1" location="'Objetos de Dominio'!A1" display="&lt;- Volver al inicio" xr:uid="{C228D872-6408-42A5-9549-68D2C70F18FF}"/>
    <hyperlink ref="B1" location="'Tipo Identificacion - E'!A4" display="Modelo enriquecido" xr:uid="{129B6923-5ECE-40A0-8564-7E9FCE1A2F8D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FBEB-DA3A-4A48-B4DF-50865ACE1653}">
  <sheetPr>
    <tabColor rgb="FFD9E1F2"/>
  </sheetPr>
  <dimension ref="A1:R16"/>
  <sheetViews>
    <sheetView workbookViewId="0">
      <selection activeCell="B3" sqref="B3:P3"/>
    </sheetView>
  </sheetViews>
  <sheetFormatPr defaultRowHeight="15"/>
  <cols>
    <col min="1" max="1" width="18.140625" customWidth="1"/>
    <col min="2" max="2" width="19.140625" customWidth="1"/>
    <col min="3" max="3" width="14.28515625" bestFit="1" customWidth="1"/>
    <col min="4" max="4" width="14.5703125" bestFit="1" customWidth="1"/>
    <col min="5" max="5" width="8.140625" bestFit="1" customWidth="1"/>
    <col min="6" max="6" width="11" bestFit="1" customWidth="1"/>
    <col min="7" max="7" width="10.140625" bestFit="1" customWidth="1"/>
    <col min="8" max="8" width="41.85546875" customWidth="1"/>
    <col min="9" max="9" width="26.5703125" customWidth="1"/>
    <col min="10" max="10" width="43.28515625" customWidth="1"/>
    <col min="11" max="11" width="14.42578125" bestFit="1" customWidth="1"/>
    <col min="12" max="12" width="10.42578125" bestFit="1" customWidth="1"/>
    <col min="13" max="13" width="11.5703125" bestFit="1" customWidth="1"/>
    <col min="14" max="14" width="9.28515625" bestFit="1" customWidth="1"/>
    <col min="15" max="15" width="18.42578125" bestFit="1" customWidth="1"/>
    <col min="16" max="16" width="54.42578125" customWidth="1"/>
    <col min="17" max="17" width="27.28515625" customWidth="1"/>
    <col min="18" max="18" width="11.7109375" bestFit="1" customWidth="1"/>
  </cols>
  <sheetData>
    <row r="1" spans="1:18">
      <c r="A1" s="8" t="s">
        <v>74</v>
      </c>
      <c r="B1" s="20"/>
    </row>
    <row r="2" spans="1:18">
      <c r="A2" s="130" t="s">
        <v>81</v>
      </c>
      <c r="B2" s="966" t="str">
        <f>'Objetos de Dominio'!$B$33</f>
        <v>Tipo Identificacion</v>
      </c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  <c r="P2" s="952"/>
    </row>
    <row r="3" spans="1:18">
      <c r="A3" s="131" t="s">
        <v>82</v>
      </c>
      <c r="B3" s="718" t="str">
        <f>'Objetos de Dominio'!$E$9</f>
        <v>Objeto de dominio representante de la primer subdivisión de la organización, este cuenta con tando sus administradores propios como su estado dependiente e independiente</v>
      </c>
      <c r="C3" s="719"/>
      <c r="D3" s="719"/>
      <c r="E3" s="719"/>
      <c r="F3" s="719"/>
      <c r="G3" s="719"/>
      <c r="H3" s="719"/>
      <c r="I3" s="719"/>
      <c r="J3" s="719"/>
      <c r="K3" s="719"/>
      <c r="L3" s="719"/>
      <c r="M3" s="719"/>
      <c r="N3" s="719"/>
      <c r="O3" s="719"/>
      <c r="P3" s="720"/>
    </row>
    <row r="4" spans="1:18">
      <c r="A4" s="1" t="s">
        <v>83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8">
      <c r="A5" s="78" t="s">
        <v>84</v>
      </c>
      <c r="B5" s="79" t="s">
        <v>85</v>
      </c>
      <c r="C5" s="79" t="s">
        <v>86</v>
      </c>
      <c r="D5" s="79" t="s">
        <v>87</v>
      </c>
      <c r="E5" s="79" t="s">
        <v>88</v>
      </c>
      <c r="F5" s="79" t="s">
        <v>89</v>
      </c>
      <c r="G5" s="79" t="s">
        <v>90</v>
      </c>
      <c r="H5" s="79" t="s">
        <v>91</v>
      </c>
      <c r="I5" s="79" t="s">
        <v>92</v>
      </c>
      <c r="J5" s="79" t="s">
        <v>93</v>
      </c>
      <c r="K5" s="79" t="s">
        <v>94</v>
      </c>
      <c r="L5" s="79" t="s">
        <v>95</v>
      </c>
      <c r="M5" s="79" t="s">
        <v>96</v>
      </c>
      <c r="N5" s="79" t="s">
        <v>97</v>
      </c>
      <c r="O5" s="79" t="s">
        <v>98</v>
      </c>
      <c r="P5" s="360" t="s">
        <v>4</v>
      </c>
      <c r="Q5" s="620" t="str">
        <f>$A$16</f>
        <v>Consultar</v>
      </c>
    </row>
    <row r="6" spans="1:18" ht="40.5">
      <c r="A6" s="113" t="s">
        <v>76</v>
      </c>
      <c r="B6" s="75" t="s">
        <v>99</v>
      </c>
      <c r="C6" s="77">
        <v>36</v>
      </c>
      <c r="D6" s="77">
        <v>36</v>
      </c>
      <c r="E6" s="75"/>
      <c r="F6" s="75"/>
      <c r="G6" s="75"/>
      <c r="H6" s="75" t="s">
        <v>100</v>
      </c>
      <c r="I6" s="76"/>
      <c r="J6" s="74" t="s">
        <v>435</v>
      </c>
      <c r="K6" s="77" t="s">
        <v>102</v>
      </c>
      <c r="L6" s="77" t="s">
        <v>103</v>
      </c>
      <c r="M6" s="77" t="s">
        <v>102</v>
      </c>
      <c r="N6" s="77" t="s">
        <v>103</v>
      </c>
      <c r="O6" s="77" t="s">
        <v>102</v>
      </c>
      <c r="P6" s="76" t="s">
        <v>1267</v>
      </c>
      <c r="Q6" s="621" t="s">
        <v>913</v>
      </c>
    </row>
    <row r="7" spans="1:18">
      <c r="A7" s="132" t="s">
        <v>271</v>
      </c>
      <c r="B7" s="76" t="s">
        <v>99</v>
      </c>
      <c r="C7" s="133">
        <v>1</v>
      </c>
      <c r="D7" s="133">
        <v>15</v>
      </c>
      <c r="E7" s="76"/>
      <c r="F7" s="76"/>
      <c r="G7" s="76"/>
      <c r="H7" s="76" t="s">
        <v>281</v>
      </c>
      <c r="I7" s="76"/>
      <c r="J7" s="74" t="s">
        <v>282</v>
      </c>
      <c r="K7" s="133" t="s">
        <v>103</v>
      </c>
      <c r="L7" s="133" t="s">
        <v>103</v>
      </c>
      <c r="M7" s="133" t="s">
        <v>102</v>
      </c>
      <c r="N7" s="133" t="s">
        <v>103</v>
      </c>
      <c r="O7" s="133" t="s">
        <v>103</v>
      </c>
      <c r="P7" s="76" t="s">
        <v>1268</v>
      </c>
      <c r="Q7" s="621" t="s">
        <v>915</v>
      </c>
    </row>
    <row r="8" spans="1:18" ht="40.5">
      <c r="A8" s="114" t="s">
        <v>4</v>
      </c>
      <c r="B8" s="115" t="s">
        <v>99</v>
      </c>
      <c r="C8" s="82">
        <v>1</v>
      </c>
      <c r="D8" s="82">
        <v>150</v>
      </c>
      <c r="E8" s="115"/>
      <c r="F8" s="115"/>
      <c r="G8" s="115"/>
      <c r="H8" s="121" t="s">
        <v>440</v>
      </c>
      <c r="I8" s="122" t="s">
        <v>441</v>
      </c>
      <c r="J8" s="122" t="s">
        <v>282</v>
      </c>
      <c r="K8" s="82" t="s">
        <v>103</v>
      </c>
      <c r="L8" s="82" t="s">
        <v>103</v>
      </c>
      <c r="M8" s="82" t="s">
        <v>102</v>
      </c>
      <c r="N8" s="82" t="s">
        <v>103</v>
      </c>
      <c r="O8" s="82" t="s">
        <v>103</v>
      </c>
      <c r="P8" s="121" t="s">
        <v>1269</v>
      </c>
      <c r="Q8" s="662" t="s">
        <v>220</v>
      </c>
    </row>
    <row r="9" spans="1:1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8">
      <c r="A10" s="958" t="s">
        <v>114</v>
      </c>
      <c r="B10" s="959"/>
      <c r="C10" s="96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8">
      <c r="A11" s="83" t="s">
        <v>115</v>
      </c>
      <c r="B11" s="30" t="s">
        <v>4</v>
      </c>
      <c r="C11" s="84" t="s">
        <v>116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8" ht="53.25">
      <c r="A12" s="136" t="s">
        <v>284</v>
      </c>
      <c r="B12" s="137" t="s">
        <v>1270</v>
      </c>
      <c r="C12" s="87" t="s">
        <v>271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4" spans="1:18" ht="15" customHeight="1">
      <c r="A14" s="701" t="s">
        <v>119</v>
      </c>
      <c r="B14" s="755"/>
      <c r="C14" s="704" t="s">
        <v>4</v>
      </c>
      <c r="D14" s="704"/>
      <c r="E14" s="704"/>
      <c r="F14" s="704"/>
      <c r="G14" s="704" t="s">
        <v>120</v>
      </c>
      <c r="H14" s="704"/>
      <c r="I14" s="704"/>
      <c r="J14" s="704" t="s">
        <v>121</v>
      </c>
      <c r="K14" s="704"/>
      <c r="L14" s="704"/>
      <c r="M14" s="704"/>
      <c r="N14" s="704"/>
      <c r="O14" s="704" t="s">
        <v>122</v>
      </c>
      <c r="P14" s="704"/>
      <c r="Q14" s="704" t="s">
        <v>123</v>
      </c>
      <c r="R14" s="704"/>
    </row>
    <row r="15" spans="1:18" ht="15" customHeight="1">
      <c r="A15" s="703"/>
      <c r="B15" s="759"/>
      <c r="C15" s="704"/>
      <c r="D15" s="704"/>
      <c r="E15" s="704"/>
      <c r="F15" s="704"/>
      <c r="G15" s="266" t="s">
        <v>124</v>
      </c>
      <c r="H15" s="266" t="s">
        <v>125</v>
      </c>
      <c r="I15" s="266" t="s">
        <v>4</v>
      </c>
      <c r="J15" s="266" t="s">
        <v>85</v>
      </c>
      <c r="K15" s="704" t="s">
        <v>4</v>
      </c>
      <c r="L15" s="704"/>
      <c r="M15" s="704"/>
      <c r="N15" s="704"/>
      <c r="O15" s="266" t="s">
        <v>126</v>
      </c>
      <c r="P15" s="266" t="s">
        <v>4</v>
      </c>
      <c r="Q15" s="266" t="s">
        <v>127</v>
      </c>
      <c r="R15" s="266" t="s">
        <v>128</v>
      </c>
    </row>
    <row r="16" spans="1:18" ht="60.75">
      <c r="A16" s="693" t="s">
        <v>150</v>
      </c>
      <c r="B16" s="909"/>
      <c r="C16" s="727" t="s">
        <v>1271</v>
      </c>
      <c r="D16" s="727"/>
      <c r="E16" s="727"/>
      <c r="F16" s="727"/>
      <c r="G16" s="350" t="s">
        <v>1272</v>
      </c>
      <c r="H16" s="278" t="s">
        <v>976</v>
      </c>
      <c r="I16" s="351" t="s">
        <v>1273</v>
      </c>
      <c r="J16" s="278" t="s">
        <v>1274</v>
      </c>
      <c r="K16" s="726" t="s">
        <v>1275</v>
      </c>
      <c r="L16" s="726"/>
      <c r="M16" s="726"/>
      <c r="N16" s="726"/>
      <c r="O16" s="352" t="s">
        <v>144</v>
      </c>
      <c r="P16" s="352" t="s">
        <v>144</v>
      </c>
      <c r="Q16" s="352" t="s">
        <v>144</v>
      </c>
      <c r="R16" s="352" t="s">
        <v>144</v>
      </c>
    </row>
  </sheetData>
  <mergeCells count="13">
    <mergeCell ref="Q14:R14"/>
    <mergeCell ref="K15:N15"/>
    <mergeCell ref="A16:B16"/>
    <mergeCell ref="C16:F16"/>
    <mergeCell ref="K16:N16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&lt;- Volver al inicio" xr:uid="{B8882587-F905-4EC2-BC8A-7DEE57EFB192}"/>
    <hyperlink ref="A4" location="'Tipo Evento - M'!A1" display="Datos simulados" xr:uid="{B73A4958-3E6B-443C-997A-0812A348CBB4}"/>
    <hyperlink ref="C12" location="'Tipo Evento - E'!A7" display="Nombre" xr:uid="{7E9F715B-C44E-4B1A-8B49-84CAFF6039ED}"/>
    <hyperlink ref="H16" location="'objetos de dominio'!B2" display="='Objetos de Dominio'!$B$2" xr:uid="{404BA088-F0BC-487D-97EA-E0A9C107E9E2}"/>
    <hyperlink ref="H16" location="'Objetos de Dominio'!B9" display="='Objetos de Dominio'!$B$4" xr:uid="{2ACB1678-8327-4323-863B-602E12C4A799}"/>
    <hyperlink ref="J16" location="'Tipo identificacion - E'!A1" display="TipoEvento[]" xr:uid="{CF088D37-B016-42F5-B174-7D061FD3CF97}"/>
    <hyperlink ref="Q5" location="'Tipo Evento - E'!A16" display="=$A$16" xr:uid="{D145948E-D3E0-4CB7-BA9E-7A8FDEF09E47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25131-E263-41E0-8138-FB6325BD0255}">
  <sheetPr>
    <tabColor rgb="FFD9E1F2"/>
  </sheetPr>
  <dimension ref="A1:D13"/>
  <sheetViews>
    <sheetView workbookViewId="0">
      <selection activeCell="K31" sqref="K31"/>
    </sheetView>
  </sheetViews>
  <sheetFormatPr defaultRowHeight="15"/>
  <cols>
    <col min="1" max="3" width="20.7109375" customWidth="1"/>
    <col min="4" max="4" width="15" bestFit="1" customWidth="1"/>
  </cols>
  <sheetData>
    <row r="1" spans="1:4">
      <c r="A1" s="8" t="s">
        <v>74</v>
      </c>
      <c r="B1" s="8" t="s">
        <v>201</v>
      </c>
    </row>
    <row r="2" spans="1:4">
      <c r="A2" s="95" t="s">
        <v>76</v>
      </c>
      <c r="B2" s="96" t="s">
        <v>271</v>
      </c>
      <c r="C2" s="505" t="s">
        <v>167</v>
      </c>
      <c r="D2" s="506" t="s">
        <v>1236</v>
      </c>
    </row>
    <row r="3" spans="1:4">
      <c r="A3" s="69">
        <v>1</v>
      </c>
      <c r="B3" s="92" t="s">
        <v>1276</v>
      </c>
      <c r="C3" s="93" t="str">
        <f>B3</f>
        <v>Agricultura</v>
      </c>
      <c r="D3" s="120" t="s">
        <v>1237</v>
      </c>
    </row>
    <row r="4" spans="1:4">
      <c r="A4" s="69">
        <v>2</v>
      </c>
      <c r="B4" s="92" t="s">
        <v>1277</v>
      </c>
      <c r="C4" s="93" t="str">
        <f>B4</f>
        <v>Alimentación</v>
      </c>
      <c r="D4" s="120" t="s">
        <v>1237</v>
      </c>
    </row>
    <row r="5" spans="1:4">
      <c r="A5" s="69">
        <v>3</v>
      </c>
      <c r="B5" s="149" t="s">
        <v>1278</v>
      </c>
      <c r="C5" s="93" t="str">
        <f>B5</f>
        <v>Comercio</v>
      </c>
      <c r="D5" s="120" t="s">
        <v>1237</v>
      </c>
    </row>
    <row r="6" spans="1:4">
      <c r="A6" s="69">
        <v>4</v>
      </c>
      <c r="B6" s="93" t="s">
        <v>1279</v>
      </c>
      <c r="C6" s="93" t="str">
        <f>B6</f>
        <v>Construcción</v>
      </c>
      <c r="D6" s="120" t="s">
        <v>1237</v>
      </c>
    </row>
    <row r="7" spans="1:4">
      <c r="A7" s="69">
        <v>5</v>
      </c>
      <c r="B7" s="93" t="s">
        <v>1280</v>
      </c>
      <c r="C7" s="93" t="str">
        <f>B7</f>
        <v>Educación</v>
      </c>
      <c r="D7" s="120" t="s">
        <v>1237</v>
      </c>
    </row>
    <row r="8" spans="1:4">
      <c r="A8" s="69">
        <v>6</v>
      </c>
      <c r="B8" s="93" t="s">
        <v>1281</v>
      </c>
      <c r="C8" s="93" t="str">
        <f>B8</f>
        <v>Trasnporte</v>
      </c>
      <c r="D8" s="120" t="s">
        <v>1237</v>
      </c>
    </row>
    <row r="9" spans="1:4">
      <c r="A9" s="69">
        <v>7</v>
      </c>
      <c r="B9" s="93" t="s">
        <v>1282</v>
      </c>
      <c r="C9" s="93" t="str">
        <f>B9</f>
        <v>Función pública</v>
      </c>
      <c r="D9" s="120" t="s">
        <v>1237</v>
      </c>
    </row>
    <row r="10" spans="1:4">
      <c r="A10" s="69">
        <v>8</v>
      </c>
      <c r="B10" s="93" t="s">
        <v>1283</v>
      </c>
      <c r="C10" s="93" t="str">
        <f>B10</f>
        <v>Hotelería</v>
      </c>
      <c r="D10" s="120" t="s">
        <v>1237</v>
      </c>
    </row>
    <row r="11" spans="1:4">
      <c r="A11" s="69">
        <v>9</v>
      </c>
      <c r="B11" s="93" t="s">
        <v>1284</v>
      </c>
      <c r="C11" s="93" t="str">
        <f>B11</f>
        <v>Industrial</v>
      </c>
      <c r="D11" s="120" t="s">
        <v>1237</v>
      </c>
    </row>
    <row r="12" spans="1:4">
      <c r="A12" s="69">
        <v>10</v>
      </c>
      <c r="B12" s="93" t="s">
        <v>1285</v>
      </c>
      <c r="C12" s="93" t="str">
        <f>B12</f>
        <v>Digital</v>
      </c>
      <c r="D12" s="120" t="s">
        <v>1237</v>
      </c>
    </row>
    <row r="13" spans="1:4">
      <c r="A13" s="70">
        <v>11</v>
      </c>
      <c r="B13" s="152" t="s">
        <v>1286</v>
      </c>
      <c r="C13" s="152" t="str">
        <f>B13</f>
        <v>Salud</v>
      </c>
      <c r="D13" s="135" t="s">
        <v>1237</v>
      </c>
    </row>
  </sheetData>
  <hyperlinks>
    <hyperlink ref="A1" location="'Objetos de Dominio'!A1" display="&lt;- Volver al inicio" xr:uid="{0EB71839-1C62-4690-900E-23AB6EF0AE9F}"/>
    <hyperlink ref="B1" location="'Tipo Organización - E'!A4" display="Modelo enriquecido" xr:uid="{D93F3101-102C-4233-A9CC-7E27C3CF376F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484A-6E4B-4433-8319-E861D5682B82}">
  <sheetPr>
    <tabColor rgb="FFD9E1F2"/>
  </sheetPr>
  <dimension ref="A1:R16"/>
  <sheetViews>
    <sheetView topLeftCell="J1" workbookViewId="0">
      <selection activeCell="P8" sqref="P8"/>
    </sheetView>
  </sheetViews>
  <sheetFormatPr defaultRowHeight="15"/>
  <cols>
    <col min="1" max="2" width="20.7109375" customWidth="1"/>
    <col min="3" max="7" width="15.7109375" customWidth="1"/>
    <col min="8" max="8" width="50.7109375" customWidth="1"/>
    <col min="9" max="9" width="26.85546875" customWidth="1"/>
    <col min="10" max="10" width="47.42578125" customWidth="1"/>
    <col min="11" max="15" width="15.7109375" customWidth="1"/>
    <col min="16" max="16" width="52.140625" customWidth="1"/>
    <col min="17" max="17" width="26.28515625" customWidth="1"/>
    <col min="18" max="18" width="11.5703125" customWidth="1"/>
  </cols>
  <sheetData>
    <row r="1" spans="1:18">
      <c r="A1" s="22" t="s">
        <v>74</v>
      </c>
      <c r="B1" s="20"/>
    </row>
    <row r="2" spans="1:18">
      <c r="A2" s="130" t="s">
        <v>81</v>
      </c>
      <c r="B2" s="966" t="str">
        <f>'Objetos de Dominio'!$B$5</f>
        <v>Causa Reporte</v>
      </c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  <c r="P2" s="952"/>
    </row>
    <row r="3" spans="1:18" ht="15" customHeight="1">
      <c r="A3" s="131" t="s">
        <v>82</v>
      </c>
      <c r="B3" s="718" t="str">
        <f>'Objetos de Dominio'!$E$5</f>
        <v>Objeto de dominio que define la causa por la cual un usuario considera un comentario/publicación/mensaje inapropiado, dado a que inflinge las normas establecidas por la comunidad</v>
      </c>
      <c r="C3" s="719"/>
      <c r="D3" s="719"/>
      <c r="E3" s="719"/>
      <c r="F3" s="719"/>
      <c r="G3" s="719"/>
      <c r="H3" s="719"/>
      <c r="I3" s="719"/>
      <c r="J3" s="719"/>
      <c r="K3" s="719"/>
      <c r="L3" s="719"/>
      <c r="M3" s="719"/>
      <c r="N3" s="719"/>
      <c r="O3" s="719"/>
      <c r="P3" s="720"/>
    </row>
    <row r="4" spans="1:18">
      <c r="A4" s="1" t="s">
        <v>83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8">
      <c r="A5" s="78" t="s">
        <v>84</v>
      </c>
      <c r="B5" s="79" t="s">
        <v>85</v>
      </c>
      <c r="C5" s="79" t="s">
        <v>86</v>
      </c>
      <c r="D5" s="79" t="s">
        <v>87</v>
      </c>
      <c r="E5" s="79" t="s">
        <v>88</v>
      </c>
      <c r="F5" s="79" t="s">
        <v>89</v>
      </c>
      <c r="G5" s="79" t="s">
        <v>90</v>
      </c>
      <c r="H5" s="79" t="s">
        <v>91</v>
      </c>
      <c r="I5" s="79" t="s">
        <v>92</v>
      </c>
      <c r="J5" s="79" t="s">
        <v>93</v>
      </c>
      <c r="K5" s="79" t="s">
        <v>94</v>
      </c>
      <c r="L5" s="79" t="s">
        <v>95</v>
      </c>
      <c r="M5" s="79" t="s">
        <v>96</v>
      </c>
      <c r="N5" s="79" t="s">
        <v>97</v>
      </c>
      <c r="O5" s="79" t="s">
        <v>98</v>
      </c>
      <c r="P5" s="360" t="s">
        <v>4</v>
      </c>
      <c r="Q5" s="492" t="str">
        <f>$A$16</f>
        <v>Consultar Tipo Organización</v>
      </c>
    </row>
    <row r="6" spans="1:18" ht="45" customHeight="1">
      <c r="A6" s="80" t="s">
        <v>76</v>
      </c>
      <c r="B6" s="62" t="s">
        <v>99</v>
      </c>
      <c r="C6" s="65">
        <v>36</v>
      </c>
      <c r="D6" s="65">
        <v>36</v>
      </c>
      <c r="E6" s="62"/>
      <c r="F6" s="62"/>
      <c r="G6" s="62"/>
      <c r="H6" s="62" t="s">
        <v>100</v>
      </c>
      <c r="I6" s="73"/>
      <c r="J6" s="74" t="s">
        <v>435</v>
      </c>
      <c r="K6" s="77" t="s">
        <v>102</v>
      </c>
      <c r="L6" s="77" t="s">
        <v>103</v>
      </c>
      <c r="M6" s="77" t="s">
        <v>102</v>
      </c>
      <c r="N6" s="77" t="s">
        <v>103</v>
      </c>
      <c r="O6" s="77" t="s">
        <v>102</v>
      </c>
      <c r="P6" s="76" t="s">
        <v>1287</v>
      </c>
      <c r="Q6" s="493" t="s">
        <v>913</v>
      </c>
    </row>
    <row r="7" spans="1:18">
      <c r="A7" s="132" t="s">
        <v>271</v>
      </c>
      <c r="B7" s="76" t="s">
        <v>99</v>
      </c>
      <c r="C7" s="133">
        <v>1</v>
      </c>
      <c r="D7" s="133">
        <v>15</v>
      </c>
      <c r="E7" s="76"/>
      <c r="F7" s="76"/>
      <c r="G7" s="76"/>
      <c r="H7" s="76" t="s">
        <v>281</v>
      </c>
      <c r="I7" s="76"/>
      <c r="J7" s="74" t="s">
        <v>282</v>
      </c>
      <c r="K7" s="133" t="s">
        <v>103</v>
      </c>
      <c r="L7" s="133" t="s">
        <v>103</v>
      </c>
      <c r="M7" s="133" t="s">
        <v>102</v>
      </c>
      <c r="N7" s="133" t="s">
        <v>103</v>
      </c>
      <c r="O7" s="133" t="s">
        <v>103</v>
      </c>
      <c r="P7" s="76" t="s">
        <v>1288</v>
      </c>
      <c r="Q7" s="493" t="s">
        <v>915</v>
      </c>
    </row>
    <row r="8" spans="1:18" ht="45" customHeight="1">
      <c r="A8" s="114" t="s">
        <v>4</v>
      </c>
      <c r="B8" s="115" t="s">
        <v>99</v>
      </c>
      <c r="C8" s="82">
        <v>1</v>
      </c>
      <c r="D8" s="82">
        <v>150</v>
      </c>
      <c r="E8" s="115"/>
      <c r="F8" s="115"/>
      <c r="G8" s="115"/>
      <c r="H8" s="121" t="s">
        <v>440</v>
      </c>
      <c r="I8" s="122" t="s">
        <v>441</v>
      </c>
      <c r="J8" s="122" t="s">
        <v>282</v>
      </c>
      <c r="K8" s="82" t="s">
        <v>103</v>
      </c>
      <c r="L8" s="82" t="s">
        <v>103</v>
      </c>
      <c r="M8" s="82" t="s">
        <v>102</v>
      </c>
      <c r="N8" s="82" t="s">
        <v>103</v>
      </c>
      <c r="O8" s="82" t="s">
        <v>103</v>
      </c>
      <c r="P8" s="121" t="s">
        <v>1289</v>
      </c>
      <c r="Q8" s="494" t="s">
        <v>220</v>
      </c>
    </row>
    <row r="9" spans="1:1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8">
      <c r="A10" s="958" t="s">
        <v>114</v>
      </c>
      <c r="B10" s="959"/>
      <c r="C10" s="96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8" ht="22.5" customHeight="1">
      <c r="A11" s="83" t="s">
        <v>115</v>
      </c>
      <c r="B11" s="30" t="s">
        <v>4</v>
      </c>
      <c r="C11" s="84" t="s">
        <v>116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8" ht="40.5">
      <c r="A12" s="136" t="s">
        <v>284</v>
      </c>
      <c r="B12" s="137" t="s">
        <v>1290</v>
      </c>
      <c r="C12" s="87" t="s">
        <v>271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4" spans="1:18">
      <c r="A14" s="701" t="s">
        <v>119</v>
      </c>
      <c r="B14" s="755"/>
      <c r="C14" s="704" t="s">
        <v>4</v>
      </c>
      <c r="D14" s="704"/>
      <c r="E14" s="704"/>
      <c r="F14" s="704"/>
      <c r="G14" s="704" t="s">
        <v>120</v>
      </c>
      <c r="H14" s="704"/>
      <c r="I14" s="704"/>
      <c r="J14" s="704" t="s">
        <v>121</v>
      </c>
      <c r="K14" s="704"/>
      <c r="L14" s="704"/>
      <c r="M14" s="704"/>
      <c r="N14" s="704"/>
      <c r="O14" s="704" t="s">
        <v>122</v>
      </c>
      <c r="P14" s="704"/>
      <c r="Q14" s="704" t="s">
        <v>123</v>
      </c>
      <c r="R14" s="704"/>
    </row>
    <row r="15" spans="1:18">
      <c r="A15" s="703"/>
      <c r="B15" s="759"/>
      <c r="C15" s="704"/>
      <c r="D15" s="704"/>
      <c r="E15" s="704"/>
      <c r="F15" s="704"/>
      <c r="G15" s="266" t="s">
        <v>124</v>
      </c>
      <c r="H15" s="266" t="s">
        <v>125</v>
      </c>
      <c r="I15" s="266" t="s">
        <v>4</v>
      </c>
      <c r="J15" s="266" t="s">
        <v>85</v>
      </c>
      <c r="K15" s="704" t="s">
        <v>4</v>
      </c>
      <c r="L15" s="704"/>
      <c r="M15" s="704"/>
      <c r="N15" s="704"/>
      <c r="O15" s="266" t="s">
        <v>126</v>
      </c>
      <c r="P15" s="266" t="s">
        <v>4</v>
      </c>
      <c r="Q15" s="266" t="s">
        <v>127</v>
      </c>
      <c r="R15" s="266" t="s">
        <v>128</v>
      </c>
    </row>
    <row r="16" spans="1:18" ht="52.5" customHeight="1">
      <c r="A16" s="693" t="s">
        <v>1291</v>
      </c>
      <c r="B16" s="909"/>
      <c r="C16" s="727" t="s">
        <v>1292</v>
      </c>
      <c r="D16" s="727"/>
      <c r="E16" s="727"/>
      <c r="F16" s="727"/>
      <c r="G16" s="350" t="s">
        <v>1293</v>
      </c>
      <c r="H16" s="278" t="str">
        <f>'Objetos de Dominio'!$B$5</f>
        <v>Causa Reporte</v>
      </c>
      <c r="I16" s="351" t="s">
        <v>1294</v>
      </c>
      <c r="J16" s="278" t="s">
        <v>1295</v>
      </c>
      <c r="K16" s="726" t="s">
        <v>1296</v>
      </c>
      <c r="L16" s="726"/>
      <c r="M16" s="726"/>
      <c r="N16" s="726"/>
      <c r="O16" s="352" t="s">
        <v>144</v>
      </c>
      <c r="P16" s="352" t="s">
        <v>144</v>
      </c>
      <c r="Q16" s="352" t="s">
        <v>144</v>
      </c>
      <c r="R16" s="352" t="s">
        <v>144</v>
      </c>
    </row>
  </sheetData>
  <mergeCells count="13">
    <mergeCell ref="Q14:R14"/>
    <mergeCell ref="K15:N15"/>
    <mergeCell ref="A16:B16"/>
    <mergeCell ref="C16:F16"/>
    <mergeCell ref="K16:N16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&lt;- Volver al inicio" xr:uid="{493A12D3-D6EC-4D3F-A27A-298425544A2F}"/>
    <hyperlink ref="A4" location="'Tipo Organización - M'!A1" display="Datos simulados" xr:uid="{B406A354-D782-4142-82F0-D7AAE916A3BA}"/>
    <hyperlink ref="C12" location="'Tipo Organización - E'!A7" display="Nombre" xr:uid="{E0222938-10F7-4706-9F26-42E50074DD2A}"/>
    <hyperlink ref="H16" location="'objetos de dominio'!B2" display="='Objetos de Dominio'!$B$2" xr:uid="{6DA01BBE-5EEB-45FC-89F0-FBDD47701A00}"/>
    <hyperlink ref="H16" location="'Objetos de Dominio'!B5" display="='Objetos de Dominio'!$B$30" xr:uid="{206404BA-EFBF-4980-B282-B2CC5AE61596}"/>
    <hyperlink ref="J16" location="'Tipo Organización - E'!A1" display="TipoOrganización[]_x000a_" xr:uid="{FCF7007E-65DC-44DD-ABC1-4A8FEF0B5687}"/>
    <hyperlink ref="Q5" location="'Tipo Organización - E'!A16" display="=$A$16" xr:uid="{722CDE15-0451-41CD-9A3F-D533FF8B1D09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A95E-DAFC-45C1-99C6-09EA288F41C0}">
  <sheetPr>
    <tabColor rgb="FFD9E1F2"/>
  </sheetPr>
  <dimension ref="A1:D7"/>
  <sheetViews>
    <sheetView workbookViewId="0">
      <selection activeCell="A6" sqref="A6"/>
    </sheetView>
  </sheetViews>
  <sheetFormatPr defaultRowHeight="15"/>
  <cols>
    <col min="1" max="1" width="16.28515625" bestFit="1" customWidth="1"/>
    <col min="2" max="3" width="21.140625" customWidth="1"/>
    <col min="4" max="4" width="12.85546875" bestFit="1" customWidth="1"/>
  </cols>
  <sheetData>
    <row r="1" spans="1:4">
      <c r="A1" s="22" t="s">
        <v>74</v>
      </c>
      <c r="B1" s="8" t="s">
        <v>201</v>
      </c>
      <c r="C1" s="8"/>
    </row>
    <row r="2" spans="1:4">
      <c r="A2" s="95" t="s">
        <v>76</v>
      </c>
      <c r="B2" s="96" t="s">
        <v>271</v>
      </c>
      <c r="C2" s="96" t="s">
        <v>4</v>
      </c>
      <c r="D2" s="193" t="s">
        <v>167</v>
      </c>
    </row>
    <row r="3" spans="1:4">
      <c r="A3" s="69">
        <v>1</v>
      </c>
      <c r="B3" s="68" t="s">
        <v>1297</v>
      </c>
      <c r="C3" s="68" t="s">
        <v>1237</v>
      </c>
      <c r="D3" s="109" t="s">
        <v>1298</v>
      </c>
    </row>
    <row r="4" spans="1:4">
      <c r="A4" s="69">
        <v>2</v>
      </c>
      <c r="B4" s="68" t="s">
        <v>1299</v>
      </c>
      <c r="C4" s="68" t="s">
        <v>1237</v>
      </c>
      <c r="D4" s="109" t="s">
        <v>1300</v>
      </c>
    </row>
    <row r="5" spans="1:4">
      <c r="A5" s="69">
        <v>3</v>
      </c>
      <c r="B5" s="68" t="s">
        <v>1301</v>
      </c>
      <c r="C5" s="68" t="s">
        <v>1237</v>
      </c>
      <c r="D5" s="109" t="s">
        <v>1302</v>
      </c>
    </row>
    <row r="6" spans="1:4">
      <c r="A6" s="69">
        <v>4</v>
      </c>
      <c r="B6" s="68" t="s">
        <v>1303</v>
      </c>
      <c r="C6" s="68" t="s">
        <v>1237</v>
      </c>
      <c r="D6" s="109" t="s">
        <v>1304</v>
      </c>
    </row>
    <row r="7" spans="1:4">
      <c r="A7" s="70">
        <v>5</v>
      </c>
      <c r="B7" s="124" t="s">
        <v>1305</v>
      </c>
      <c r="C7" s="124" t="s">
        <v>1237</v>
      </c>
      <c r="D7" s="112" t="s">
        <v>1306</v>
      </c>
    </row>
  </sheetData>
  <hyperlinks>
    <hyperlink ref="A1" location="'Objetos de Dominio'!A1" display="&lt;- Volver al inicio" xr:uid="{29B3F0BC-7B0D-45A6-AF8B-177D46922B6C}"/>
    <hyperlink ref="B1" location="'Tipo Reacción - E'!A4" display="Modelo enriquecido" xr:uid="{F0F94E7B-874F-456F-882A-DEF2F235C27B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E056-2887-4BC2-9999-76741218340B}">
  <sheetPr>
    <tabColor rgb="FFD9E1F2"/>
  </sheetPr>
  <dimension ref="A1:R16"/>
  <sheetViews>
    <sheetView workbookViewId="0">
      <selection activeCell="J6" sqref="J6"/>
    </sheetView>
  </sheetViews>
  <sheetFormatPr defaultRowHeight="15"/>
  <cols>
    <col min="1" max="2" width="20.7109375" customWidth="1"/>
    <col min="3" max="3" width="14.28515625" bestFit="1" customWidth="1"/>
    <col min="4" max="4" width="14.5703125" bestFit="1" customWidth="1"/>
    <col min="5" max="5" width="8.140625" bestFit="1" customWidth="1"/>
    <col min="6" max="6" width="11" bestFit="1" customWidth="1"/>
    <col min="7" max="7" width="10.140625" bestFit="1" customWidth="1"/>
    <col min="8" max="8" width="50.7109375" customWidth="1"/>
    <col min="9" max="9" width="33.5703125" customWidth="1"/>
    <col min="10" max="10" width="49.5703125" customWidth="1"/>
    <col min="11" max="11" width="14.42578125" bestFit="1" customWidth="1"/>
    <col min="12" max="12" width="10.42578125" bestFit="1" customWidth="1"/>
    <col min="13" max="13" width="11.5703125" bestFit="1" customWidth="1"/>
    <col min="14" max="14" width="9.28515625" bestFit="1" customWidth="1"/>
    <col min="15" max="15" width="18.42578125" bestFit="1" customWidth="1"/>
    <col min="16" max="16" width="61" customWidth="1"/>
    <col min="17" max="17" width="29.28515625" customWidth="1"/>
    <col min="18" max="18" width="12" customWidth="1"/>
  </cols>
  <sheetData>
    <row r="1" spans="1:18">
      <c r="A1" s="22" t="s">
        <v>74</v>
      </c>
    </row>
    <row r="2" spans="1:18">
      <c r="A2" s="88" t="s">
        <v>81</v>
      </c>
      <c r="B2" s="956" t="str">
        <f>'Objetos de Dominio'!$B$6</f>
        <v>Chat</v>
      </c>
      <c r="C2" s="956"/>
      <c r="D2" s="956"/>
      <c r="E2" s="956"/>
      <c r="F2" s="956"/>
      <c r="G2" s="956"/>
      <c r="H2" s="956"/>
      <c r="I2" s="956"/>
      <c r="J2" s="956"/>
      <c r="K2" s="956"/>
      <c r="L2" s="956"/>
      <c r="M2" s="956"/>
      <c r="N2" s="956"/>
      <c r="O2" s="956"/>
      <c r="P2" s="957"/>
    </row>
    <row r="3" spans="1:18" ht="15" customHeight="1">
      <c r="A3" s="89" t="s">
        <v>82</v>
      </c>
      <c r="B3" s="723" t="str">
        <f>'Objetos de Dominio'!$E$6</f>
        <v>Objeto de dominio perteneciente a un grupo, el cual es usado para interactuar entre los diferentes participantes para enviar mensajes o para reaccionar a los mismos, cuenta con su estado independiente del grupo, pero con asociación a este</v>
      </c>
      <c r="C3" s="723"/>
      <c r="D3" s="723"/>
      <c r="E3" s="723"/>
      <c r="F3" s="723"/>
      <c r="G3" s="723"/>
      <c r="H3" s="723"/>
      <c r="I3" s="723"/>
      <c r="J3" s="723"/>
      <c r="K3" s="723"/>
      <c r="L3" s="723"/>
      <c r="M3" s="723"/>
      <c r="N3" s="723"/>
      <c r="O3" s="723"/>
      <c r="P3" s="724"/>
    </row>
    <row r="4" spans="1:18">
      <c r="A4" s="1" t="s">
        <v>83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8">
      <c r="A5" s="78" t="s">
        <v>84</v>
      </c>
      <c r="B5" s="79" t="s">
        <v>85</v>
      </c>
      <c r="C5" s="79" t="s">
        <v>86</v>
      </c>
      <c r="D5" s="79" t="s">
        <v>87</v>
      </c>
      <c r="E5" s="79" t="s">
        <v>88</v>
      </c>
      <c r="F5" s="79" t="s">
        <v>89</v>
      </c>
      <c r="G5" s="79" t="s">
        <v>90</v>
      </c>
      <c r="H5" s="79" t="s">
        <v>91</v>
      </c>
      <c r="I5" s="79" t="s">
        <v>92</v>
      </c>
      <c r="J5" s="79" t="s">
        <v>93</v>
      </c>
      <c r="K5" s="79" t="s">
        <v>94</v>
      </c>
      <c r="L5" s="79" t="s">
        <v>95</v>
      </c>
      <c r="M5" s="79" t="s">
        <v>96</v>
      </c>
      <c r="N5" s="79" t="s">
        <v>97</v>
      </c>
      <c r="O5" s="79" t="s">
        <v>98</v>
      </c>
      <c r="P5" s="360" t="s">
        <v>4</v>
      </c>
      <c r="Q5" s="620" t="str">
        <f>$A$16</f>
        <v>Consultar Tipo Reacción</v>
      </c>
    </row>
    <row r="6" spans="1:18" ht="40.5">
      <c r="A6" s="80" t="s">
        <v>76</v>
      </c>
      <c r="B6" s="62" t="s">
        <v>99</v>
      </c>
      <c r="C6" s="65">
        <v>36</v>
      </c>
      <c r="D6" s="65">
        <v>36</v>
      </c>
      <c r="E6" s="62"/>
      <c r="F6" s="62"/>
      <c r="G6" s="62"/>
      <c r="H6" s="62" t="s">
        <v>100</v>
      </c>
      <c r="I6" s="73"/>
      <c r="J6" s="74" t="s">
        <v>435</v>
      </c>
      <c r="K6" s="75" t="s">
        <v>102</v>
      </c>
      <c r="L6" s="75" t="s">
        <v>103</v>
      </c>
      <c r="M6" s="75" t="s">
        <v>102</v>
      </c>
      <c r="N6" s="75" t="s">
        <v>103</v>
      </c>
      <c r="O6" s="75" t="s">
        <v>102</v>
      </c>
      <c r="P6" s="76" t="s">
        <v>1307</v>
      </c>
      <c r="Q6" s="621" t="s">
        <v>913</v>
      </c>
    </row>
    <row r="7" spans="1:18" s="5" customFormat="1">
      <c r="A7" s="132" t="s">
        <v>271</v>
      </c>
      <c r="B7" s="76" t="s">
        <v>99</v>
      </c>
      <c r="C7" s="133">
        <v>1</v>
      </c>
      <c r="D7" s="133">
        <v>30</v>
      </c>
      <c r="E7" s="76"/>
      <c r="F7" s="76"/>
      <c r="G7" s="76"/>
      <c r="H7" s="76" t="s">
        <v>281</v>
      </c>
      <c r="I7" s="76"/>
      <c r="J7" s="74" t="s">
        <v>282</v>
      </c>
      <c r="K7" s="76" t="s">
        <v>103</v>
      </c>
      <c r="L7" s="76" t="s">
        <v>103</v>
      </c>
      <c r="M7" s="76" t="s">
        <v>102</v>
      </c>
      <c r="N7" s="76" t="s">
        <v>103</v>
      </c>
      <c r="O7" s="76" t="s">
        <v>103</v>
      </c>
      <c r="P7" s="76" t="s">
        <v>1308</v>
      </c>
      <c r="Q7" s="621" t="s">
        <v>915</v>
      </c>
    </row>
    <row r="8" spans="1:18" ht="40.5">
      <c r="A8" s="114" t="s">
        <v>82</v>
      </c>
      <c r="B8" s="115" t="s">
        <v>99</v>
      </c>
      <c r="C8" s="82">
        <v>1</v>
      </c>
      <c r="D8" s="82">
        <v>150</v>
      </c>
      <c r="E8" s="115"/>
      <c r="F8" s="115"/>
      <c r="G8" s="115"/>
      <c r="H8" s="121" t="s">
        <v>440</v>
      </c>
      <c r="I8" s="122" t="s">
        <v>441</v>
      </c>
      <c r="J8" s="122" t="s">
        <v>282</v>
      </c>
      <c r="K8" s="115" t="s">
        <v>103</v>
      </c>
      <c r="L8" s="115" t="s">
        <v>103</v>
      </c>
      <c r="M8" s="115" t="s">
        <v>102</v>
      </c>
      <c r="N8" s="115" t="s">
        <v>103</v>
      </c>
      <c r="O8" s="115" t="s">
        <v>103</v>
      </c>
      <c r="P8" s="121" t="s">
        <v>1309</v>
      </c>
      <c r="Q8" s="662" t="s">
        <v>220</v>
      </c>
    </row>
    <row r="9" spans="1:1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8">
      <c r="A10" s="958" t="s">
        <v>114</v>
      </c>
      <c r="B10" s="959"/>
      <c r="C10" s="96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8">
      <c r="A11" s="83" t="s">
        <v>115</v>
      </c>
      <c r="B11" s="30" t="s">
        <v>4</v>
      </c>
      <c r="C11" s="84" t="s">
        <v>116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8" ht="40.5">
      <c r="A12" s="85" t="s">
        <v>284</v>
      </c>
      <c r="B12" s="86" t="s">
        <v>1310</v>
      </c>
      <c r="C12" s="87" t="s">
        <v>271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4" spans="1:18" ht="15" customHeight="1">
      <c r="A14" s="701" t="s">
        <v>119</v>
      </c>
      <c r="B14" s="755"/>
      <c r="C14" s="704" t="s">
        <v>4</v>
      </c>
      <c r="D14" s="704"/>
      <c r="E14" s="704"/>
      <c r="F14" s="704"/>
      <c r="G14" s="704" t="s">
        <v>120</v>
      </c>
      <c r="H14" s="704"/>
      <c r="I14" s="704"/>
      <c r="J14" s="704" t="s">
        <v>121</v>
      </c>
      <c r="K14" s="704"/>
      <c r="L14" s="704"/>
      <c r="M14" s="704"/>
      <c r="N14" s="704"/>
      <c r="O14" s="704" t="s">
        <v>122</v>
      </c>
      <c r="P14" s="704"/>
      <c r="Q14" s="704" t="s">
        <v>123</v>
      </c>
      <c r="R14" s="704"/>
    </row>
    <row r="15" spans="1:18" ht="15" customHeight="1">
      <c r="A15" s="703"/>
      <c r="B15" s="759"/>
      <c r="C15" s="704"/>
      <c r="D15" s="704"/>
      <c r="E15" s="704"/>
      <c r="F15" s="704"/>
      <c r="G15" s="266" t="s">
        <v>124</v>
      </c>
      <c r="H15" s="266" t="s">
        <v>125</v>
      </c>
      <c r="I15" s="266" t="s">
        <v>4</v>
      </c>
      <c r="J15" s="266" t="s">
        <v>85</v>
      </c>
      <c r="K15" s="704" t="s">
        <v>4</v>
      </c>
      <c r="L15" s="704"/>
      <c r="M15" s="704"/>
      <c r="N15" s="704"/>
      <c r="O15" s="266" t="s">
        <v>126</v>
      </c>
      <c r="P15" s="266" t="s">
        <v>4</v>
      </c>
      <c r="Q15" s="266" t="s">
        <v>127</v>
      </c>
      <c r="R15" s="266" t="s">
        <v>128</v>
      </c>
    </row>
    <row r="16" spans="1:18" ht="60.75" customHeight="1">
      <c r="A16" s="693" t="s">
        <v>1311</v>
      </c>
      <c r="B16" s="909"/>
      <c r="C16" s="727" t="s">
        <v>1312</v>
      </c>
      <c r="D16" s="727"/>
      <c r="E16" s="727"/>
      <c r="F16" s="727"/>
      <c r="G16" s="350" t="s">
        <v>1313</v>
      </c>
      <c r="H16" s="278" t="str">
        <f>'Objetos de Dominio'!$B$6</f>
        <v>Chat</v>
      </c>
      <c r="I16" s="351" t="s">
        <v>1314</v>
      </c>
      <c r="J16" s="278" t="s">
        <v>1315</v>
      </c>
      <c r="K16" s="726" t="s">
        <v>1316</v>
      </c>
      <c r="L16" s="726"/>
      <c r="M16" s="726"/>
      <c r="N16" s="726"/>
      <c r="O16" s="352" t="s">
        <v>144</v>
      </c>
      <c r="P16" s="352" t="s">
        <v>144</v>
      </c>
      <c r="Q16" s="352" t="s">
        <v>144</v>
      </c>
      <c r="R16" s="352" t="s">
        <v>144</v>
      </c>
    </row>
  </sheetData>
  <mergeCells count="13">
    <mergeCell ref="A16:B16"/>
    <mergeCell ref="C16:F16"/>
    <mergeCell ref="K16:N16"/>
    <mergeCell ref="A14:B15"/>
    <mergeCell ref="C14:F15"/>
    <mergeCell ref="G14:I14"/>
    <mergeCell ref="J14:N14"/>
    <mergeCell ref="O14:P14"/>
    <mergeCell ref="K15:N15"/>
    <mergeCell ref="Q14:R14"/>
    <mergeCell ref="B2:P2"/>
    <mergeCell ref="B3:P3"/>
    <mergeCell ref="A10:C10"/>
  </mergeCells>
  <hyperlinks>
    <hyperlink ref="A1" location="'Objetos de Dominio'!A1" display="&lt;- Volver al inicio" xr:uid="{C3989390-3B89-4D9B-A12B-6AC8A1F11794}"/>
    <hyperlink ref="A4" location="'Tipo Reacción - M'!B1" display="Datos simulados" xr:uid="{438D437E-2338-4D85-9F9E-0AE8E948E0C7}"/>
    <hyperlink ref="C12" location="'Tipo Reacción - E'!A7" display="Nombre" xr:uid="{FF5EC502-E011-4B33-A8A3-6B820083D3EB}"/>
    <hyperlink ref="Q5" location="'Tipo Reacción - E'!A16" display="=#REF!" xr:uid="{94084266-6FB5-489A-89DB-0F7598D32843}"/>
    <hyperlink ref="H16" location="'objetos de dominio'!B2" display="='Objetos de Dominio'!$B$2" xr:uid="{88813511-F43B-4A87-A668-8A961B4EA874}"/>
    <hyperlink ref="H16" location="'Objetos de Dominio'!B6" display="='Objetos de Dominio'!$B$31" xr:uid="{528A6AA0-F462-49F6-8BEB-E3E7B9672E3F}"/>
    <hyperlink ref="J16" location="'Tipo Reacción - E'!A1" display="Reporte Publicación[]_x000a_" xr:uid="{81A63F0A-7101-4A20-95B9-52E8A848556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73E9-EA70-4CEF-82A8-A99E76669479}">
  <sheetPr>
    <tabColor rgb="FFD9E1F2"/>
  </sheetPr>
  <dimension ref="A1:G8"/>
  <sheetViews>
    <sheetView workbookViewId="0"/>
  </sheetViews>
  <sheetFormatPr defaultRowHeight="15"/>
  <cols>
    <col min="1" max="1" width="15.7109375" customWidth="1"/>
    <col min="2" max="2" width="41.7109375" customWidth="1"/>
    <col min="3" max="3" width="17.140625" customWidth="1"/>
    <col min="4" max="4" width="12" customWidth="1"/>
    <col min="5" max="5" width="19.5703125" customWidth="1"/>
    <col min="6" max="6" width="52.5703125" customWidth="1"/>
    <col min="7" max="7" width="47.28515625" bestFit="1" customWidth="1"/>
  </cols>
  <sheetData>
    <row r="1" spans="1:7">
      <c r="A1" s="22" t="s">
        <v>74</v>
      </c>
      <c r="B1" s="716" t="s">
        <v>201</v>
      </c>
      <c r="C1" s="716"/>
    </row>
    <row r="2" spans="1:7">
      <c r="A2" s="184" t="s">
        <v>76</v>
      </c>
      <c r="B2" s="119" t="s">
        <v>202</v>
      </c>
      <c r="C2" s="119" t="s">
        <v>203</v>
      </c>
      <c r="D2" s="119" t="s">
        <v>204</v>
      </c>
      <c r="E2" s="119" t="s">
        <v>205</v>
      </c>
      <c r="F2" s="119" t="s">
        <v>206</v>
      </c>
      <c r="G2" s="107" t="s">
        <v>167</v>
      </c>
    </row>
    <row r="3" spans="1:7">
      <c r="A3" s="154">
        <v>1</v>
      </c>
      <c r="B3" s="170" t="s">
        <v>207</v>
      </c>
      <c r="C3" s="313">
        <v>45079</v>
      </c>
      <c r="D3" s="313">
        <v>45237</v>
      </c>
      <c r="E3" s="192" t="s">
        <v>79</v>
      </c>
      <c r="F3" s="149" t="str">
        <f>IF('Grupo - M'!E3 = "Activo", "Activo", "Inactivo")</f>
        <v>Activo</v>
      </c>
      <c r="G3" s="285" t="str">
        <f>_xlfn.CONCAT("Agenda ", B3)</f>
        <v>Agenda Matemáticas Especiales 2023-1 Grupo1</v>
      </c>
    </row>
    <row r="4" spans="1:7">
      <c r="A4" s="154">
        <v>2</v>
      </c>
      <c r="B4" s="170" t="s">
        <v>208</v>
      </c>
      <c r="C4" s="313">
        <v>45079</v>
      </c>
      <c r="D4" s="313">
        <v>45236</v>
      </c>
      <c r="E4" s="192" t="s">
        <v>79</v>
      </c>
      <c r="F4" s="149" t="str">
        <f>IF('Grupo - M'!E4 = "Activo", "Activo", "Inactivo")</f>
        <v>Activo</v>
      </c>
      <c r="G4" s="285" t="str">
        <f>_xlfn.CONCAT("Agenda ", B4)</f>
        <v>Agenda Antropología 1 2023-1 Grupo3</v>
      </c>
    </row>
    <row r="5" spans="1:7">
      <c r="A5" s="154">
        <v>3</v>
      </c>
      <c r="B5" s="170" t="s">
        <v>209</v>
      </c>
      <c r="C5" s="313">
        <v>44928</v>
      </c>
      <c r="D5" s="313">
        <v>45236</v>
      </c>
      <c r="E5" s="192" t="s">
        <v>79</v>
      </c>
      <c r="F5" s="149" t="str">
        <f>IF('Grupo - M'!E7 = "Activo", "Activo", "Inactivo")</f>
        <v>Activo</v>
      </c>
      <c r="G5" s="285" t="str">
        <f>_xlfn.CONCAT("Agenda ", B5)</f>
        <v>Agenda Diseno Orientado a Objetos 2023-1 Grupo1</v>
      </c>
    </row>
    <row r="6" spans="1:7">
      <c r="A6" s="155">
        <v>4</v>
      </c>
      <c r="B6" s="173" t="s">
        <v>210</v>
      </c>
      <c r="C6" s="314">
        <v>44928</v>
      </c>
      <c r="D6" s="314">
        <v>45236</v>
      </c>
      <c r="E6" s="202" t="s">
        <v>79</v>
      </c>
      <c r="F6" s="151" t="str">
        <f>IF('Grupo - M'!E8 = "Activo", "Activo", "Inactivo")</f>
        <v>Activo</v>
      </c>
      <c r="G6" s="286" t="str">
        <f>_xlfn.CONCAT("Agenda ", B6)</f>
        <v>Agenda Calculo Integral 1 2022-2 Grupo1</v>
      </c>
    </row>
    <row r="7" spans="1:7">
      <c r="A7" s="37"/>
      <c r="B7" s="37"/>
    </row>
    <row r="8" spans="1:7">
      <c r="A8" s="37"/>
      <c r="B8" s="37"/>
    </row>
  </sheetData>
  <mergeCells count="1">
    <mergeCell ref="B1:C1"/>
  </mergeCells>
  <hyperlinks>
    <hyperlink ref="B4" location="'Grupo - M'!A4" display="2" xr:uid="{0698DA3C-87BA-47ED-844B-7D58CF855FAC}"/>
    <hyperlink ref="B5" location="'Grupo - M'!A7" display="2023-1 Grupo1/Universidad Católica de Oriente-Académico-Facultad-Ingeniería-Sistemas-Diseno Orientado a Objetos" xr:uid="{4175FA74-01BB-40AE-AA3B-4914660A3CF0}"/>
    <hyperlink ref="A1" location="'Objetos de Dominio'!A1" display="&lt;- Volver al inicio" xr:uid="{29181DCC-4053-48F5-AE97-C2593A38C97A}"/>
    <hyperlink ref="B3" location="'Grupo - M'!A3" display="Matemáticas Especiales 2023-1 Grupo1" xr:uid="{C5048D4A-58A3-4714-BAA7-3D2543A20701}"/>
    <hyperlink ref="B1" location="Causa Reporte - E!A4" display="Modelo enriquecido" xr:uid="{923D75FE-A769-4D76-A006-327CAC9BD212}"/>
    <hyperlink ref="B1:C1" location="'Agenda - E'!A4" display="Modelo enriquecido" xr:uid="{898C326C-FAF8-4ABE-8EA4-68F12C33264A}"/>
    <hyperlink ref="B6" location="'grupo - M'!A5" display="Calculo Integral 1 2022-2 Grupo1" xr:uid="{BD6B08EE-306D-40BF-8695-4F61B1E5881D}"/>
    <hyperlink ref="E3" location="'Estados - M'!A68" display="Activo" xr:uid="{C556DF3E-F2F0-4F46-8D59-7934AC28910A}"/>
    <hyperlink ref="E4" location="'Estados - M'!A68" display="Activo" xr:uid="{5DE51FC2-16A0-4A0E-9D16-A3D3A04ED323}"/>
    <hyperlink ref="E5" location="'Estados - M'!A68" display="Activo" xr:uid="{E6255027-0365-432A-9184-7E26AC7D5711}"/>
    <hyperlink ref="E6" location="'Estados - M'!A68" display="Activo" xr:uid="{70A2F65D-3539-4A32-8DC6-985A3C8A8B2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D883-44FD-4465-AAA6-5B5B87290EB9}">
  <sheetPr>
    <tabColor rgb="FFD9E1F2"/>
  </sheetPr>
  <dimension ref="A1:BR32"/>
  <sheetViews>
    <sheetView workbookViewId="0">
      <selection activeCell="W10" sqref="A5:W10"/>
    </sheetView>
  </sheetViews>
  <sheetFormatPr defaultRowHeight="15"/>
  <cols>
    <col min="1" max="1" width="17.85546875" customWidth="1"/>
    <col min="2" max="2" width="23.140625" customWidth="1"/>
    <col min="3" max="6" width="15.7109375" customWidth="1"/>
    <col min="7" max="7" width="18.42578125" customWidth="1"/>
    <col min="8" max="8" width="50.7109375" customWidth="1"/>
    <col min="9" max="9" width="23" customWidth="1"/>
    <col min="10" max="10" width="50.85546875" customWidth="1"/>
    <col min="11" max="14" width="15.7109375" customWidth="1"/>
    <col min="15" max="15" width="18.42578125" bestFit="1" customWidth="1"/>
    <col min="16" max="16" width="44.5703125" customWidth="1"/>
    <col min="17" max="17" width="41.5703125" customWidth="1"/>
    <col min="18" max="18" width="35.28515625" customWidth="1"/>
    <col min="19" max="19" width="35" bestFit="1" customWidth="1"/>
    <col min="20" max="20" width="23.7109375" customWidth="1"/>
    <col min="21" max="21" width="19.42578125" bestFit="1" customWidth="1"/>
    <col min="22" max="22" width="13.28515625" customWidth="1"/>
    <col min="23" max="23" width="18.28515625" bestFit="1" customWidth="1"/>
  </cols>
  <sheetData>
    <row r="1" spans="1:70">
      <c r="A1" s="22" t="s">
        <v>74</v>
      </c>
    </row>
    <row r="2" spans="1:70">
      <c r="A2" s="130" t="s">
        <v>81</v>
      </c>
      <c r="B2" s="950" t="str">
        <f>'Objetos de Dominio'!$B$19</f>
        <v>Participante</v>
      </c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  <c r="P2" s="952"/>
    </row>
    <row r="3" spans="1:70" ht="15" customHeight="1">
      <c r="A3" s="131" t="s">
        <v>82</v>
      </c>
      <c r="B3" s="718" t="str">
        <f>'Objetos de Dominio'!$E$19</f>
        <v>Es un usuario que participa de un grupo grupo, colabora en el desarrollo del grupo y sus dinámicas, sus permisos están determinados por el coordinador de grupo</v>
      </c>
      <c r="C3" s="719"/>
      <c r="D3" s="719"/>
      <c r="E3" s="719"/>
      <c r="F3" s="719"/>
      <c r="G3" s="719"/>
      <c r="H3" s="719"/>
      <c r="I3" s="719"/>
      <c r="J3" s="719"/>
      <c r="K3" s="719"/>
      <c r="L3" s="719"/>
      <c r="M3" s="719"/>
      <c r="N3" s="719"/>
      <c r="O3" s="719"/>
      <c r="P3" s="720"/>
    </row>
    <row r="4" spans="1:70">
      <c r="A4" s="1" t="s">
        <v>83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70">
      <c r="A5" s="570" t="s">
        <v>84</v>
      </c>
      <c r="B5" s="571" t="s">
        <v>85</v>
      </c>
      <c r="C5" s="571" t="s">
        <v>86</v>
      </c>
      <c r="D5" s="571" t="s">
        <v>87</v>
      </c>
      <c r="E5" s="571" t="s">
        <v>88</v>
      </c>
      <c r="F5" s="571" t="s">
        <v>89</v>
      </c>
      <c r="G5" s="571" t="s">
        <v>90</v>
      </c>
      <c r="H5" s="571" t="s">
        <v>91</v>
      </c>
      <c r="I5" s="571" t="s">
        <v>92</v>
      </c>
      <c r="J5" s="571" t="s">
        <v>93</v>
      </c>
      <c r="K5" s="571" t="s">
        <v>94</v>
      </c>
      <c r="L5" s="571" t="s">
        <v>95</v>
      </c>
      <c r="M5" s="571" t="s">
        <v>96</v>
      </c>
      <c r="N5" s="571" t="s">
        <v>97</v>
      </c>
      <c r="O5" s="571" t="s">
        <v>98</v>
      </c>
      <c r="P5" s="571" t="s">
        <v>4</v>
      </c>
      <c r="Q5" s="677" t="str">
        <f>A18</f>
        <v>Registrar</v>
      </c>
      <c r="R5" s="677" t="str">
        <f>A21</f>
        <v>Modificar fecha Finalizacion</v>
      </c>
      <c r="S5" s="677" t="str">
        <f>A24</f>
        <v>Consultar Agenda</v>
      </c>
      <c r="T5" s="677" t="str">
        <f>A25</f>
        <v xml:space="preserve">Cambiar estado </v>
      </c>
      <c r="U5" s="677" t="str">
        <f>A28</f>
        <v>Eliminar una Agenda</v>
      </c>
      <c r="V5" s="677" t="str">
        <f>A31</f>
        <v>Abrir</v>
      </c>
      <c r="W5" s="678" t="str">
        <f>A32</f>
        <v>Obtener Estado Real</v>
      </c>
    </row>
    <row r="6" spans="1:70" ht="27">
      <c r="A6" s="572" t="s">
        <v>76</v>
      </c>
      <c r="B6" s="471" t="s">
        <v>211</v>
      </c>
      <c r="C6" s="471">
        <v>36</v>
      </c>
      <c r="D6" s="471">
        <v>36</v>
      </c>
      <c r="E6" s="471"/>
      <c r="F6" s="471"/>
      <c r="G6" s="471"/>
      <c r="H6" s="471" t="s">
        <v>100</v>
      </c>
      <c r="I6" s="471"/>
      <c r="J6" s="573" t="s">
        <v>168</v>
      </c>
      <c r="K6" s="471" t="s">
        <v>102</v>
      </c>
      <c r="L6" s="471" t="s">
        <v>103</v>
      </c>
      <c r="M6" s="471" t="s">
        <v>102</v>
      </c>
      <c r="N6" s="471" t="s">
        <v>103</v>
      </c>
      <c r="O6" s="471" t="s">
        <v>102</v>
      </c>
      <c r="P6" s="471" t="s">
        <v>212</v>
      </c>
      <c r="Q6" s="679" t="s">
        <v>105</v>
      </c>
      <c r="R6" s="679" t="s">
        <v>105</v>
      </c>
      <c r="S6" s="679" t="s">
        <v>106</v>
      </c>
      <c r="T6" s="679" t="s">
        <v>105</v>
      </c>
      <c r="U6" s="679" t="s">
        <v>105</v>
      </c>
      <c r="V6" s="679" t="s">
        <v>105</v>
      </c>
      <c r="W6" s="680" t="s">
        <v>107</v>
      </c>
    </row>
    <row r="7" spans="1:70" ht="27">
      <c r="A7" s="572" t="s">
        <v>202</v>
      </c>
      <c r="B7" s="681" t="s">
        <v>202</v>
      </c>
      <c r="C7" s="471"/>
      <c r="D7" s="471"/>
      <c r="E7" s="471"/>
      <c r="F7" s="471"/>
      <c r="G7" s="471"/>
      <c r="H7" s="471"/>
      <c r="I7" s="471"/>
      <c r="J7" s="573"/>
      <c r="K7" s="471" t="s">
        <v>103</v>
      </c>
      <c r="L7" s="471" t="s">
        <v>103</v>
      </c>
      <c r="M7" s="471" t="s">
        <v>102</v>
      </c>
      <c r="N7" s="471" t="s">
        <v>103</v>
      </c>
      <c r="O7" s="471" t="s">
        <v>103</v>
      </c>
      <c r="P7" s="471" t="s">
        <v>213</v>
      </c>
      <c r="Q7" s="679" t="s">
        <v>105</v>
      </c>
      <c r="R7" s="679" t="s">
        <v>214</v>
      </c>
      <c r="S7" s="679" t="s">
        <v>215</v>
      </c>
      <c r="T7" s="679" t="s">
        <v>107</v>
      </c>
      <c r="U7" s="679" t="s">
        <v>107</v>
      </c>
      <c r="V7" s="679" t="s">
        <v>107</v>
      </c>
      <c r="W7" s="680" t="s">
        <v>107</v>
      </c>
    </row>
    <row r="8" spans="1:70" ht="27">
      <c r="A8" s="572" t="s">
        <v>203</v>
      </c>
      <c r="B8" s="471" t="s">
        <v>216</v>
      </c>
      <c r="C8" s="471" t="s">
        <v>217</v>
      </c>
      <c r="D8" s="471"/>
      <c r="E8" s="471"/>
      <c r="F8" s="471"/>
      <c r="G8" s="471"/>
      <c r="H8" s="471" t="s">
        <v>218</v>
      </c>
      <c r="I8" s="471"/>
      <c r="J8" s="573"/>
      <c r="K8" s="471" t="s">
        <v>103</v>
      </c>
      <c r="L8" s="471" t="s">
        <v>103</v>
      </c>
      <c r="M8" s="471" t="s">
        <v>102</v>
      </c>
      <c r="N8" s="471" t="s">
        <v>103</v>
      </c>
      <c r="O8" s="471" t="s">
        <v>103</v>
      </c>
      <c r="P8" s="471" t="s">
        <v>219</v>
      </c>
      <c r="Q8" s="679" t="s">
        <v>105</v>
      </c>
      <c r="R8" s="679" t="s">
        <v>105</v>
      </c>
      <c r="S8" s="679" t="s">
        <v>220</v>
      </c>
      <c r="T8" s="679" t="s">
        <v>107</v>
      </c>
      <c r="U8" s="679" t="s">
        <v>107</v>
      </c>
      <c r="V8" s="679" t="s">
        <v>107</v>
      </c>
      <c r="W8" s="680" t="s">
        <v>107</v>
      </c>
    </row>
    <row r="9" spans="1:70" ht="27">
      <c r="A9" s="572" t="s">
        <v>204</v>
      </c>
      <c r="B9" s="471" t="s">
        <v>216</v>
      </c>
      <c r="C9" s="471" t="s">
        <v>217</v>
      </c>
      <c r="D9" s="471"/>
      <c r="E9" s="471"/>
      <c r="F9" s="471"/>
      <c r="G9" s="471"/>
      <c r="H9" s="471" t="s">
        <v>218</v>
      </c>
      <c r="I9" s="471"/>
      <c r="J9" s="471"/>
      <c r="K9" s="471" t="s">
        <v>103</v>
      </c>
      <c r="L9" s="471" t="s">
        <v>103</v>
      </c>
      <c r="M9" s="471" t="s">
        <v>221</v>
      </c>
      <c r="N9" s="471" t="s">
        <v>103</v>
      </c>
      <c r="O9" s="471" t="s">
        <v>103</v>
      </c>
      <c r="P9" s="471" t="s">
        <v>222</v>
      </c>
      <c r="Q9" s="679" t="s">
        <v>105</v>
      </c>
      <c r="R9" s="679" t="s">
        <v>223</v>
      </c>
      <c r="S9" s="679" t="s">
        <v>220</v>
      </c>
      <c r="T9" s="682" t="s">
        <v>107</v>
      </c>
      <c r="U9" s="682" t="s">
        <v>107</v>
      </c>
      <c r="V9" s="682" t="s">
        <v>107</v>
      </c>
      <c r="W9" s="680" t="s">
        <v>107</v>
      </c>
    </row>
    <row r="10" spans="1:70">
      <c r="A10" s="574" t="s">
        <v>111</v>
      </c>
      <c r="B10" s="683" t="s">
        <v>20</v>
      </c>
      <c r="C10" s="575"/>
      <c r="D10" s="575"/>
      <c r="E10" s="575"/>
      <c r="F10" s="575"/>
      <c r="G10" s="575"/>
      <c r="H10" s="575"/>
      <c r="I10" s="575"/>
      <c r="J10" s="576"/>
      <c r="K10" s="575" t="s">
        <v>103</v>
      </c>
      <c r="L10" s="575" t="s">
        <v>103</v>
      </c>
      <c r="M10" s="575" t="s">
        <v>102</v>
      </c>
      <c r="N10" s="575" t="s">
        <v>103</v>
      </c>
      <c r="O10" s="575" t="s">
        <v>103</v>
      </c>
      <c r="P10" s="575" t="s">
        <v>224</v>
      </c>
      <c r="Q10" s="684" t="s">
        <v>105</v>
      </c>
      <c r="R10" s="684" t="s">
        <v>105</v>
      </c>
      <c r="S10" s="684" t="s">
        <v>113</v>
      </c>
      <c r="T10" s="684" t="s">
        <v>107</v>
      </c>
      <c r="U10" s="684" t="s">
        <v>107</v>
      </c>
      <c r="V10" s="684" t="s">
        <v>107</v>
      </c>
      <c r="W10" s="685" t="s">
        <v>107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</row>
    <row r="11" spans="1:70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70">
      <c r="A12" s="953" t="s">
        <v>114</v>
      </c>
      <c r="B12" s="954"/>
      <c r="C12" s="95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70" ht="22.5" customHeight="1">
      <c r="A13" s="29" t="s">
        <v>115</v>
      </c>
      <c r="B13" s="30" t="s">
        <v>4</v>
      </c>
      <c r="C13" s="31" t="s">
        <v>116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70" ht="40.5">
      <c r="A14" s="315" t="s">
        <v>202</v>
      </c>
      <c r="B14" s="317" t="s">
        <v>225</v>
      </c>
      <c r="C14" s="316" t="s">
        <v>202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70" ht="15" customHeight="1"/>
    <row r="16" spans="1:70" ht="19.5" customHeight="1">
      <c r="A16" s="701" t="s">
        <v>119</v>
      </c>
      <c r="B16" s="702"/>
      <c r="C16" s="702" t="s">
        <v>4</v>
      </c>
      <c r="D16" s="702"/>
      <c r="E16" s="702"/>
      <c r="F16" s="702"/>
      <c r="G16" s="702" t="s">
        <v>120</v>
      </c>
      <c r="H16" s="702"/>
      <c r="I16" s="702"/>
      <c r="J16" s="702" t="s">
        <v>121</v>
      </c>
      <c r="K16" s="702"/>
      <c r="L16" s="702"/>
      <c r="M16" s="702"/>
      <c r="N16" s="702"/>
      <c r="O16" s="702" t="s">
        <v>122</v>
      </c>
      <c r="P16" s="702"/>
      <c r="Q16" s="702" t="s">
        <v>123</v>
      </c>
      <c r="R16" s="713"/>
    </row>
    <row r="17" spans="1:70">
      <c r="A17" s="703"/>
      <c r="B17" s="704"/>
      <c r="C17" s="704"/>
      <c r="D17" s="704"/>
      <c r="E17" s="704"/>
      <c r="F17" s="704"/>
      <c r="G17" s="266" t="s">
        <v>124</v>
      </c>
      <c r="H17" s="266" t="s">
        <v>125</v>
      </c>
      <c r="I17" s="266" t="s">
        <v>4</v>
      </c>
      <c r="J17" s="266" t="s">
        <v>85</v>
      </c>
      <c r="K17" s="704" t="s">
        <v>4</v>
      </c>
      <c r="L17" s="704"/>
      <c r="M17" s="704"/>
      <c r="N17" s="704"/>
      <c r="O17" s="266" t="s">
        <v>126</v>
      </c>
      <c r="P17" s="266" t="s">
        <v>4</v>
      </c>
      <c r="Q17" s="266" t="s">
        <v>127</v>
      </c>
      <c r="R17" s="280" t="s">
        <v>128</v>
      </c>
    </row>
    <row r="18" spans="1:70" ht="45.75">
      <c r="A18" s="714" t="s">
        <v>226</v>
      </c>
      <c r="B18" s="695"/>
      <c r="C18" s="695" t="s">
        <v>227</v>
      </c>
      <c r="D18" s="695"/>
      <c r="E18" s="695"/>
      <c r="F18" s="695"/>
      <c r="G18" s="695" t="s">
        <v>228</v>
      </c>
      <c r="H18" s="696" t="str">
        <f>'Objetos de Dominio'!$B$19</f>
        <v>Participante</v>
      </c>
      <c r="I18" s="697" t="s">
        <v>229</v>
      </c>
      <c r="J18" s="695"/>
      <c r="K18" s="695"/>
      <c r="L18" s="695"/>
      <c r="M18" s="695"/>
      <c r="N18" s="695"/>
      <c r="O18" s="262">
        <v>1</v>
      </c>
      <c r="P18" s="264" t="s">
        <v>230</v>
      </c>
      <c r="Q18" s="264" t="s">
        <v>231</v>
      </c>
      <c r="R18" s="281" t="s">
        <v>232</v>
      </c>
    </row>
    <row r="19" spans="1:70" ht="30.75">
      <c r="A19" s="714"/>
      <c r="B19" s="695"/>
      <c r="C19" s="695"/>
      <c r="D19" s="695"/>
      <c r="E19" s="695"/>
      <c r="F19" s="695"/>
      <c r="G19" s="695"/>
      <c r="H19" s="696"/>
      <c r="I19" s="697"/>
      <c r="J19" s="695"/>
      <c r="K19" s="695"/>
      <c r="L19" s="695"/>
      <c r="M19" s="695"/>
      <c r="N19" s="695"/>
      <c r="O19" s="262">
        <v>2</v>
      </c>
      <c r="P19" s="264" t="s">
        <v>233</v>
      </c>
      <c r="Q19" s="264" t="s">
        <v>234</v>
      </c>
      <c r="R19" s="281" t="s">
        <v>235</v>
      </c>
    </row>
    <row r="20" spans="1:70" ht="60.75">
      <c r="A20" s="714"/>
      <c r="B20" s="695"/>
      <c r="C20" s="695"/>
      <c r="D20" s="695"/>
      <c r="E20" s="695"/>
      <c r="F20" s="695"/>
      <c r="G20" s="695"/>
      <c r="H20" s="696"/>
      <c r="I20" s="697"/>
      <c r="J20" s="695"/>
      <c r="K20" s="695"/>
      <c r="L20" s="695"/>
      <c r="M20" s="695"/>
      <c r="N20" s="695"/>
      <c r="O20" s="262">
        <v>3</v>
      </c>
      <c r="P20" s="264" t="s">
        <v>236</v>
      </c>
      <c r="Q20" s="264" t="s">
        <v>140</v>
      </c>
      <c r="R20" s="281" t="s">
        <v>235</v>
      </c>
    </row>
    <row r="21" spans="1:70" ht="30.75">
      <c r="A21" s="714" t="s">
        <v>237</v>
      </c>
      <c r="B21" s="695"/>
      <c r="C21" s="695" t="s">
        <v>238</v>
      </c>
      <c r="D21" s="695"/>
      <c r="E21" s="695"/>
      <c r="F21" s="695"/>
      <c r="G21" s="695" t="s">
        <v>228</v>
      </c>
      <c r="H21" s="696" t="str">
        <f>'Objetos de Dominio'!$B$19</f>
        <v>Participante</v>
      </c>
      <c r="I21" s="697" t="s">
        <v>239</v>
      </c>
      <c r="J21" s="695"/>
      <c r="K21" s="695"/>
      <c r="L21" s="695"/>
      <c r="M21" s="695"/>
      <c r="N21" s="695"/>
      <c r="O21" s="262">
        <v>4</v>
      </c>
      <c r="P21" s="264" t="s">
        <v>240</v>
      </c>
      <c r="Q21" s="264" t="s">
        <v>241</v>
      </c>
      <c r="R21" s="281" t="s">
        <v>242</v>
      </c>
    </row>
    <row r="22" spans="1:70" ht="45.75">
      <c r="A22" s="714"/>
      <c r="B22" s="695"/>
      <c r="C22" s="695"/>
      <c r="D22" s="695"/>
      <c r="E22" s="695"/>
      <c r="F22" s="695"/>
      <c r="G22" s="695"/>
      <c r="H22" s="696"/>
      <c r="I22" s="697"/>
      <c r="J22" s="695"/>
      <c r="K22" s="695"/>
      <c r="L22" s="695"/>
      <c r="M22" s="695"/>
      <c r="N22" s="695"/>
      <c r="O22" s="262">
        <v>5</v>
      </c>
      <c r="P22" s="264" t="s">
        <v>243</v>
      </c>
      <c r="Q22" s="264" t="s">
        <v>244</v>
      </c>
      <c r="R22" s="281" t="s">
        <v>242</v>
      </c>
    </row>
    <row r="23" spans="1:70" ht="76.5">
      <c r="A23" s="714"/>
      <c r="B23" s="695"/>
      <c r="C23" s="695"/>
      <c r="D23" s="695"/>
      <c r="E23" s="695"/>
      <c r="F23" s="695"/>
      <c r="G23" s="695"/>
      <c r="H23" s="696"/>
      <c r="I23" s="697"/>
      <c r="J23" s="695"/>
      <c r="K23" s="695"/>
      <c r="L23" s="695"/>
      <c r="M23" s="695"/>
      <c r="N23" s="695"/>
      <c r="O23" s="262">
        <v>6</v>
      </c>
      <c r="P23" s="264" t="s">
        <v>245</v>
      </c>
      <c r="Q23" s="264" t="s">
        <v>246</v>
      </c>
      <c r="R23" s="281" t="s">
        <v>242</v>
      </c>
    </row>
    <row r="24" spans="1:70" ht="60.75">
      <c r="A24" s="693" t="s">
        <v>247</v>
      </c>
      <c r="B24" s="694"/>
      <c r="C24" s="695" t="s">
        <v>248</v>
      </c>
      <c r="D24" s="695"/>
      <c r="E24" s="695"/>
      <c r="F24" s="695"/>
      <c r="G24" s="262" t="s">
        <v>249</v>
      </c>
      <c r="H24" s="278" t="str">
        <f>'Objetos de Dominio'!$B$19</f>
        <v>Participante</v>
      </c>
      <c r="I24" s="263" t="s">
        <v>250</v>
      </c>
      <c r="J24" s="278" t="s">
        <v>251</v>
      </c>
      <c r="K24" s="706" t="s">
        <v>252</v>
      </c>
      <c r="L24" s="706"/>
      <c r="M24" s="706"/>
      <c r="N24" s="706"/>
      <c r="O24" s="264" t="s">
        <v>144</v>
      </c>
      <c r="P24" s="264" t="s">
        <v>144</v>
      </c>
      <c r="Q24" s="264" t="s">
        <v>144</v>
      </c>
      <c r="R24" s="281" t="s">
        <v>144</v>
      </c>
    </row>
    <row r="25" spans="1:70" ht="60.75">
      <c r="A25" s="693" t="s">
        <v>141</v>
      </c>
      <c r="B25" s="694"/>
      <c r="C25" s="695" t="s">
        <v>253</v>
      </c>
      <c r="D25" s="695"/>
      <c r="E25" s="695"/>
      <c r="F25" s="695"/>
      <c r="G25" s="695" t="s">
        <v>172</v>
      </c>
      <c r="H25" s="696" t="str">
        <f>'Objetos de Dominio'!$B$19</f>
        <v>Participante</v>
      </c>
      <c r="I25" s="697" t="s">
        <v>254</v>
      </c>
      <c r="J25" s="706" t="s">
        <v>144</v>
      </c>
      <c r="K25" s="706" t="s">
        <v>144</v>
      </c>
      <c r="L25" s="706"/>
      <c r="M25" s="706"/>
      <c r="N25" s="706"/>
      <c r="O25" s="262">
        <v>9</v>
      </c>
      <c r="P25" s="264" t="s">
        <v>181</v>
      </c>
      <c r="Q25" s="264" t="s">
        <v>140</v>
      </c>
      <c r="R25" s="281" t="s">
        <v>138</v>
      </c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</row>
    <row r="26" spans="1:70" ht="45.75">
      <c r="A26" s="693"/>
      <c r="B26" s="694"/>
      <c r="C26" s="695"/>
      <c r="D26" s="695"/>
      <c r="E26" s="695"/>
      <c r="F26" s="695"/>
      <c r="G26" s="695"/>
      <c r="H26" s="696"/>
      <c r="I26" s="697"/>
      <c r="J26" s="706"/>
      <c r="K26" s="706"/>
      <c r="L26" s="706"/>
      <c r="M26" s="706"/>
      <c r="N26" s="706"/>
      <c r="O26" s="262">
        <v>10</v>
      </c>
      <c r="P26" s="264" t="s">
        <v>182</v>
      </c>
      <c r="Q26" s="264" t="s">
        <v>183</v>
      </c>
      <c r="R26" s="281" t="s">
        <v>138</v>
      </c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</row>
    <row r="27" spans="1:70" ht="60.75">
      <c r="A27" s="693"/>
      <c r="B27" s="694"/>
      <c r="C27" s="695"/>
      <c r="D27" s="695"/>
      <c r="E27" s="695"/>
      <c r="F27" s="695"/>
      <c r="G27" s="695"/>
      <c r="H27" s="696"/>
      <c r="I27" s="697"/>
      <c r="J27" s="706"/>
      <c r="K27" s="706"/>
      <c r="L27" s="706"/>
      <c r="M27" s="706"/>
      <c r="N27" s="706"/>
      <c r="O27" s="262">
        <v>11</v>
      </c>
      <c r="P27" s="264" t="s">
        <v>184</v>
      </c>
      <c r="Q27" s="264" t="s">
        <v>185</v>
      </c>
      <c r="R27" s="281" t="s">
        <v>138</v>
      </c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</row>
    <row r="28" spans="1:70" ht="60.75">
      <c r="A28" s="693" t="s">
        <v>255</v>
      </c>
      <c r="B28" s="694"/>
      <c r="C28" s="694" t="s">
        <v>256</v>
      </c>
      <c r="D28" s="694"/>
      <c r="E28" s="694"/>
      <c r="F28" s="694"/>
      <c r="G28" s="694" t="s">
        <v>257</v>
      </c>
      <c r="H28" s="694" t="s">
        <v>99</v>
      </c>
      <c r="I28" s="712" t="s">
        <v>258</v>
      </c>
      <c r="J28" s="694"/>
      <c r="K28" s="694"/>
      <c r="L28" s="694"/>
      <c r="M28" s="694"/>
      <c r="N28" s="694"/>
      <c r="O28" s="265">
        <v>12</v>
      </c>
      <c r="P28" s="279" t="s">
        <v>259</v>
      </c>
      <c r="Q28" s="279" t="s">
        <v>140</v>
      </c>
      <c r="R28" s="281" t="s">
        <v>138</v>
      </c>
    </row>
    <row r="29" spans="1:70" ht="45.75">
      <c r="A29" s="693"/>
      <c r="B29" s="694"/>
      <c r="C29" s="694"/>
      <c r="D29" s="694"/>
      <c r="E29" s="694"/>
      <c r="F29" s="694"/>
      <c r="G29" s="694"/>
      <c r="H29" s="711"/>
      <c r="I29" s="712"/>
      <c r="J29" s="694"/>
      <c r="K29" s="694"/>
      <c r="L29" s="694"/>
      <c r="M29" s="694"/>
      <c r="N29" s="694"/>
      <c r="O29" s="265">
        <v>13</v>
      </c>
      <c r="P29" s="279" t="s">
        <v>240</v>
      </c>
      <c r="Q29" s="279" t="s">
        <v>260</v>
      </c>
      <c r="R29" s="281" t="s">
        <v>138</v>
      </c>
    </row>
    <row r="30" spans="1:70" ht="45.75">
      <c r="A30" s="693"/>
      <c r="B30" s="694"/>
      <c r="C30" s="694"/>
      <c r="D30" s="694"/>
      <c r="E30" s="694"/>
      <c r="F30" s="694"/>
      <c r="G30" s="694"/>
      <c r="H30" s="711"/>
      <c r="I30" s="712"/>
      <c r="J30" s="694"/>
      <c r="K30" s="694"/>
      <c r="L30" s="694"/>
      <c r="M30" s="694"/>
      <c r="N30" s="694"/>
      <c r="O30" s="265">
        <v>14</v>
      </c>
      <c r="P30" s="279" t="s">
        <v>261</v>
      </c>
      <c r="Q30" s="279" t="s">
        <v>262</v>
      </c>
      <c r="R30" s="281" t="s">
        <v>138</v>
      </c>
    </row>
    <row r="31" spans="1:70" ht="45.75" customHeight="1">
      <c r="A31" s="693" t="s">
        <v>263</v>
      </c>
      <c r="B31" s="694"/>
      <c r="C31" s="695" t="s">
        <v>264</v>
      </c>
      <c r="D31" s="695"/>
      <c r="E31" s="695"/>
      <c r="F31" s="695"/>
      <c r="G31" s="262" t="s">
        <v>265</v>
      </c>
      <c r="H31" s="355" t="s">
        <v>99</v>
      </c>
      <c r="I31" s="263" t="s">
        <v>266</v>
      </c>
      <c r="J31" s="278" t="s">
        <v>267</v>
      </c>
      <c r="K31" s="706" t="s">
        <v>268</v>
      </c>
      <c r="L31" s="706"/>
      <c r="M31" s="706"/>
      <c r="N31" s="706"/>
      <c r="O31" s="264" t="s">
        <v>144</v>
      </c>
      <c r="P31" s="264" t="s">
        <v>144</v>
      </c>
      <c r="Q31" s="264" t="s">
        <v>144</v>
      </c>
      <c r="R31" s="281" t="s">
        <v>144</v>
      </c>
    </row>
    <row r="32" spans="1:70" ht="30.75" customHeight="1">
      <c r="A32" s="707" t="s">
        <v>164</v>
      </c>
      <c r="B32" s="708"/>
      <c r="C32" s="709" t="s">
        <v>269</v>
      </c>
      <c r="D32" s="709"/>
      <c r="E32" s="709"/>
      <c r="F32" s="709"/>
      <c r="G32" s="531"/>
      <c r="H32" s="362"/>
      <c r="I32" s="408"/>
      <c r="J32" s="362" t="s">
        <v>20</v>
      </c>
      <c r="K32" s="710" t="s">
        <v>270</v>
      </c>
      <c r="L32" s="710"/>
      <c r="M32" s="710"/>
      <c r="N32" s="710"/>
      <c r="O32" s="306" t="s">
        <v>144</v>
      </c>
      <c r="P32" s="306" t="s">
        <v>144</v>
      </c>
      <c r="Q32" s="306" t="s">
        <v>144</v>
      </c>
      <c r="R32" s="284" t="s">
        <v>144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</row>
  </sheetData>
  <mergeCells count="47">
    <mergeCell ref="J25:J27"/>
    <mergeCell ref="K25:N27"/>
    <mergeCell ref="A32:B32"/>
    <mergeCell ref="C32:F32"/>
    <mergeCell ref="K32:N32"/>
    <mergeCell ref="J28:J30"/>
    <mergeCell ref="K28:N30"/>
    <mergeCell ref="A31:B31"/>
    <mergeCell ref="C31:F31"/>
    <mergeCell ref="K31:N31"/>
    <mergeCell ref="A28:B30"/>
    <mergeCell ref="C28:F30"/>
    <mergeCell ref="G28:G30"/>
    <mergeCell ref="H28:H30"/>
    <mergeCell ref="I28:I30"/>
    <mergeCell ref="A25:B27"/>
    <mergeCell ref="C25:F27"/>
    <mergeCell ref="G25:G27"/>
    <mergeCell ref="H25:H27"/>
    <mergeCell ref="I25:I27"/>
    <mergeCell ref="H21:H23"/>
    <mergeCell ref="I21:I23"/>
    <mergeCell ref="A24:B24"/>
    <mergeCell ref="C24:F24"/>
    <mergeCell ref="K24:N24"/>
    <mergeCell ref="K18:N20"/>
    <mergeCell ref="K21:N23"/>
    <mergeCell ref="J21:J23"/>
    <mergeCell ref="A18:B20"/>
    <mergeCell ref="C18:F20"/>
    <mergeCell ref="G18:G20"/>
    <mergeCell ref="H18:H20"/>
    <mergeCell ref="I18:I20"/>
    <mergeCell ref="J18:J20"/>
    <mergeCell ref="A21:B23"/>
    <mergeCell ref="C21:F23"/>
    <mergeCell ref="G21:G23"/>
    <mergeCell ref="O16:P16"/>
    <mergeCell ref="Q16:R16"/>
    <mergeCell ref="K17:N17"/>
    <mergeCell ref="B2:P2"/>
    <mergeCell ref="B3:P3"/>
    <mergeCell ref="A12:C12"/>
    <mergeCell ref="A16:B17"/>
    <mergeCell ref="C16:F17"/>
    <mergeCell ref="G16:I16"/>
    <mergeCell ref="J16:N16"/>
  </mergeCells>
  <hyperlinks>
    <hyperlink ref="A1" location="'Objetos de Dominio'!A1" display="&lt;- Volver al inicio" xr:uid="{25A98E48-621A-4855-AE54-2F6B3788F8F3}"/>
    <hyperlink ref="A4" location="'Agenda - M'!A1" display="Datos simulados" xr:uid="{656B9B32-0E7D-48DE-9706-0DF98E72D19D}"/>
    <hyperlink ref="C14" location="'Grupo - E'!A1" display="Grupo" xr:uid="{03377DA9-1F82-4D5A-9F30-440E29E2DC81}"/>
    <hyperlink ref="B7" location="'Grupo - M'!A1" display="Grupo" xr:uid="{E05C28A8-9C03-4298-85B8-CB63FAD47F33}"/>
    <hyperlink ref="H18" location="'Escritor - E'!A1" display="='Objetos de Dominio'!$B$2" xr:uid="{050275EE-F3BB-48A3-9626-F4A9899C19A2}"/>
    <hyperlink ref="H18:H20" location="'Objetos de Dominio'!B20" display="='Objetos de Dominio'!$B$20" xr:uid="{86FA2B75-1592-4542-A626-AF02E97734FE}"/>
    <hyperlink ref="J24" location="'Objetos de Dominio'!B20" display="Agenda[]_x000a__x000a_" xr:uid="{E6A6FAB9-2ADF-48F3-9668-0DC832644D17}"/>
    <hyperlink ref="H21" location="'Escritor - E'!A1" display="='Objetos de Dominio'!$B$2" xr:uid="{E096A086-66AD-4216-A8E0-0EA412B0F10B}"/>
    <hyperlink ref="H21:H23" location="'Objetos de Dominio'!B20" display="='Objetos de Dominio'!$B$20" xr:uid="{B67F306A-FFB9-4609-80C8-0D7F84B0221A}"/>
    <hyperlink ref="H24:H29" location="'Escritor - E'!A1" display="='Objetos de Dominio'!$B$2" xr:uid="{0168B719-8882-4672-BC3E-29483C7EE5BC}"/>
    <hyperlink ref="H24" location="'Objetos de Dominio'!B20" display="='Objetos de Dominio'!$B$4" xr:uid="{37A94D68-3A9D-410D-9B22-527495C050AD}"/>
    <hyperlink ref="Q5" location="'Agenda - E'!A18" display="=A18" xr:uid="{F137623C-8905-4CB9-8C6A-12D464C75C22}"/>
    <hyperlink ref="R5" location="'Agenda - E'!A21" display="=A21" xr:uid="{478FA91A-E8FD-4A83-AC54-B188B6E0C89D}"/>
    <hyperlink ref="S5" location="'Agenda - E'!A24" display="=A24" xr:uid="{90D285CB-8115-47CE-B373-C01492A96B20}"/>
    <hyperlink ref="T5" location="'Agenda - E'!A25" display="=A25" xr:uid="{C1A3CED9-D6BD-4864-A2DB-0FADE75607A7}"/>
    <hyperlink ref="B10" location="'estados - E'!A1" display="Estado" xr:uid="{F9F60C4F-0E62-4C5A-A3F3-E1D1C7303381}"/>
    <hyperlink ref="H25" location="'Escritor - E'!A1" display="='Objetos de Dominio'!$B$2" xr:uid="{6A9EBDA0-54EF-461E-A144-6350B27DD72B}"/>
    <hyperlink ref="H25:H27" location="'Objetos de Dominio'!B20" display="='Objetos de Dominio'!$B$4" xr:uid="{DA5955B6-DB5E-41AE-8714-61FF97F4AA83}"/>
    <hyperlink ref="J31" location="'Objetos de Dominio'!B20" display="Agenda_x000a__x000a_" xr:uid="{AB5EE7B1-008A-487A-8874-BFBA44749CA7}"/>
    <hyperlink ref="J32" location="'Administrador Estructura - E'!A1" display="Administrador Estructura[]_x000a__x000a_" xr:uid="{E9D7E564-B221-4487-A011-A332F02F9607}"/>
    <hyperlink ref="V5" location="'Agenda - E'!A31" display="=A31" xr:uid="{4D4ACF04-F0CD-4664-9949-3F4550E783A2}"/>
    <hyperlink ref="W5" location="'Agenda - E'!A32" display="=A32" xr:uid="{1103729B-AD0C-4C32-83B9-FB4FAF6BBD25}"/>
    <hyperlink ref="U5" location="'Agenda - E'!A28" display="=A28" xr:uid="{CADC80FD-6EA7-43C9-AFCC-0AFBCF76D17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00D-7A9C-45E6-B032-B2C77D555824}">
  <sheetPr>
    <tabColor rgb="FFD9E1F2"/>
  </sheetPr>
  <dimension ref="A1:D9"/>
  <sheetViews>
    <sheetView tabSelected="1" workbookViewId="0">
      <selection activeCell="H15" sqref="H15"/>
    </sheetView>
  </sheetViews>
  <sheetFormatPr defaultRowHeight="15"/>
  <cols>
    <col min="1" max="1" width="15.7109375" customWidth="1"/>
    <col min="2" max="2" width="17.7109375" customWidth="1"/>
    <col min="3" max="3" width="50.7109375" customWidth="1"/>
    <col min="4" max="4" width="15.7109375" customWidth="1"/>
  </cols>
  <sheetData>
    <row r="1" spans="1:4">
      <c r="A1" s="22" t="s">
        <v>74</v>
      </c>
      <c r="B1" s="508" t="s">
        <v>201</v>
      </c>
      <c r="C1" s="488"/>
      <c r="D1" s="488"/>
    </row>
    <row r="2" spans="1:4">
      <c r="A2" s="105" t="s">
        <v>76</v>
      </c>
      <c r="B2" s="106" t="s">
        <v>271</v>
      </c>
      <c r="C2" s="107" t="s">
        <v>167</v>
      </c>
      <c r="D2" s="510"/>
    </row>
    <row r="3" spans="1:4" ht="37.5" customHeight="1">
      <c r="A3" s="108">
        <v>1</v>
      </c>
      <c r="B3" s="104" t="s">
        <v>272</v>
      </c>
      <c r="C3" s="109" t="str">
        <f>B3</f>
        <v>Violencia</v>
      </c>
    </row>
    <row r="4" spans="1:4">
      <c r="A4" s="108">
        <v>2</v>
      </c>
      <c r="B4" s="104" t="s">
        <v>273</v>
      </c>
      <c r="C4" s="109" t="str">
        <f>B4</f>
        <v>Spam</v>
      </c>
    </row>
    <row r="5" spans="1:4">
      <c r="A5" s="108">
        <v>3</v>
      </c>
      <c r="B5" s="104" t="s">
        <v>274</v>
      </c>
      <c r="C5" s="109" t="str">
        <f>B5</f>
        <v>Desnudo</v>
      </c>
    </row>
    <row r="6" spans="1:4">
      <c r="A6" s="108">
        <v>4</v>
      </c>
      <c r="B6" s="104" t="s">
        <v>275</v>
      </c>
      <c r="C6" s="109" t="str">
        <f>B6</f>
        <v>Acoso</v>
      </c>
    </row>
    <row r="7" spans="1:4">
      <c r="A7" s="108">
        <v>5</v>
      </c>
      <c r="B7" s="104" t="s">
        <v>276</v>
      </c>
      <c r="C7" s="109" t="str">
        <f>B7</f>
        <v>Terrorismo</v>
      </c>
    </row>
    <row r="8" spans="1:4">
      <c r="A8" s="108">
        <v>6</v>
      </c>
      <c r="B8" s="104" t="s">
        <v>277</v>
      </c>
      <c r="C8" s="109" t="str">
        <f>B8</f>
        <v>Fake News</v>
      </c>
    </row>
    <row r="9" spans="1:4">
      <c r="A9" s="110">
        <v>7</v>
      </c>
      <c r="B9" s="111" t="s">
        <v>278</v>
      </c>
      <c r="C9" s="112" t="str">
        <f>B9</f>
        <v>Otro</v>
      </c>
    </row>
  </sheetData>
  <hyperlinks>
    <hyperlink ref="A1" location="'Objetos de Dominio'!A1" display="&lt;- Volver al inicio" xr:uid="{D783E2F1-1970-49B4-B0E2-626551AA28CD}"/>
    <hyperlink ref="B1" location="'Causa Reporte - E'!A4" display="Modelo enriquecido" xr:uid="{0D521454-9E27-4ACD-89BD-94A3D3929F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Edy Alexander Quintero Carmona</cp:lastModifiedBy>
  <cp:revision/>
  <dcterms:created xsi:type="dcterms:W3CDTF">2023-03-17T03:35:12Z</dcterms:created>
  <dcterms:modified xsi:type="dcterms:W3CDTF">2023-05-02T21:24:15Z</dcterms:modified>
  <cp:category/>
  <cp:contentStatus/>
</cp:coreProperties>
</file>