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94EB5A72-B533-4EBA-B4A8-2B8D65656199}" xr6:coauthVersionLast="34" xr6:coauthVersionMax="34" xr10:uidLastSave="{00000000-0000-0000-0000-000000000000}"/>
  <bookViews>
    <workbookView xWindow="0" yWindow="0" windowWidth="19200" windowHeight="6830" activeTab="4" xr2:uid="{26D4546B-D2A1-4444-8EAF-A6228F96F0C1}"/>
  </bookViews>
  <sheets>
    <sheet name="Sheet1" sheetId="7" r:id="rId1"/>
    <sheet name="pivot" sheetId="5" r:id="rId2"/>
    <sheet name="Data" sheetId="2" r:id="rId3"/>
    <sheet name="Assets" sheetId="4" r:id="rId4"/>
    <sheet name="dash board 1" sheetId="8" r:id="rId5"/>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Sheet1!$A$3:$M$147</definedName>
    <definedName name="Slicer_Representative">#N/A</definedName>
  </definedNames>
  <calcPr calcId="179021"/>
  <pivotCaches>
    <pivotCache cacheId="0" r:id="rId6"/>
    <pivotCache cacheId="1" r:id="rId7"/>
    <pivotCache cacheId="2" r:id="rId8"/>
    <pivotCache cacheId="3" r:id="rId9"/>
    <pivotCache cacheId="57" r:id="rId10"/>
    <pivotCache cacheId="60" r:id="rId11"/>
    <pivotCache cacheId="63" r:id="rId12"/>
    <pivotCache cacheId="66" r:id="rId13"/>
    <pivotCache cacheId="69"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J72" i="5" l="1"/>
  <c r="I61" i="5" l="1"/>
  <c r="I64" i="5" s="1"/>
  <c r="I69" i="5" s="1"/>
  <c r="I60" i="5"/>
  <c r="I63" i="5" s="1"/>
  <c r="I68" i="5" s="1"/>
  <c r="I59" i="5"/>
  <c r="I67" i="5" s="1"/>
  <c r="J96" i="5"/>
  <c r="J91" i="5"/>
  <c r="J90" i="5"/>
  <c r="J89" i="5"/>
  <c r="V20" i="8" a="1"/>
  <c r="V20" i="8" s="1"/>
  <c r="U21" i="8" a="1"/>
  <c r="U21" i="8" s="1"/>
  <c r="J42" i="5"/>
  <c r="K46"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7" i="5" l="1"/>
  <c r="K45" i="5"/>
  <c r="K49" i="5"/>
  <c r="K48" i="5"/>
  <c r="J46" i="5"/>
  <c r="K47" i="5"/>
  <c r="J45" i="5"/>
  <c r="J49" i="5"/>
  <c r="J48" i="5"/>
  <c r="AA38" i="8"/>
  <c r="Z38" i="8"/>
  <c r="Y38" i="8"/>
  <c r="X38" i="8"/>
  <c r="W38" i="8"/>
  <c r="V38" i="8"/>
  <c r="U38" i="8"/>
  <c r="AA37" i="8"/>
  <c r="Z37" i="8"/>
  <c r="Y37" i="8"/>
  <c r="X37" i="8"/>
  <c r="W37" i="8"/>
  <c r="V37" i="8"/>
  <c r="U37" i="8"/>
  <c r="AA36" i="8"/>
  <c r="Z36" i="8"/>
  <c r="Y36" i="8"/>
  <c r="X36" i="8"/>
  <c r="W36" i="8"/>
  <c r="V36" i="8"/>
  <c r="U36" i="8"/>
  <c r="AA35" i="8"/>
  <c r="Z35" i="8"/>
  <c r="Y35" i="8"/>
  <c r="X35" i="8"/>
  <c r="W35" i="8"/>
  <c r="V35" i="8"/>
  <c r="U35" i="8"/>
  <c r="AA34" i="8"/>
  <c r="Z34" i="8"/>
  <c r="Y34" i="8"/>
  <c r="X34" i="8"/>
  <c r="W34" i="8"/>
  <c r="V34" i="8"/>
  <c r="U34" i="8"/>
  <c r="AA33" i="8"/>
  <c r="Z33" i="8"/>
  <c r="Y33" i="8"/>
  <c r="X33" i="8"/>
  <c r="W33" i="8"/>
  <c r="V33" i="8"/>
  <c r="U33" i="8"/>
  <c r="AA32" i="8"/>
  <c r="Z32" i="8"/>
  <c r="Y32" i="8"/>
  <c r="X32" i="8"/>
  <c r="W32" i="8"/>
  <c r="V32" i="8"/>
  <c r="U32" i="8"/>
  <c r="AA31" i="8"/>
  <c r="Z31" i="8"/>
  <c r="Y31" i="8"/>
  <c r="X31" i="8"/>
  <c r="W31" i="8"/>
  <c r="V31" i="8"/>
  <c r="U31" i="8"/>
  <c r="AA30" i="8"/>
  <c r="Z30" i="8"/>
  <c r="Y30" i="8"/>
  <c r="X30" i="8"/>
  <c r="W30" i="8"/>
  <c r="V30" i="8"/>
  <c r="U30" i="8"/>
  <c r="AA29" i="8"/>
  <c r="Z29" i="8"/>
  <c r="Y29" i="8"/>
  <c r="X29" i="8"/>
  <c r="W29" i="8"/>
  <c r="V29" i="8"/>
  <c r="U29" i="8"/>
  <c r="AA28" i="8"/>
  <c r="Z28" i="8"/>
  <c r="Y28" i="8"/>
  <c r="X28" i="8"/>
  <c r="W28" i="8"/>
  <c r="V28" i="8"/>
  <c r="U28" i="8"/>
  <c r="AA27" i="8"/>
  <c r="Z27" i="8"/>
  <c r="Y27" i="8"/>
  <c r="X27" i="8"/>
  <c r="W27" i="8"/>
  <c r="V27" i="8"/>
  <c r="U27" i="8"/>
  <c r="AA26" i="8"/>
  <c r="Z26" i="8"/>
  <c r="Y26" i="8"/>
  <c r="X26" i="8"/>
  <c r="W26" i="8"/>
  <c r="V26" i="8"/>
  <c r="U26" i="8"/>
  <c r="AA25" i="8"/>
  <c r="Z25" i="8"/>
  <c r="Y25" i="8"/>
  <c r="X25" i="8"/>
  <c r="W25" i="8"/>
  <c r="V25" i="8"/>
  <c r="U25" i="8"/>
  <c r="AA24" i="8"/>
  <c r="Z24" i="8"/>
  <c r="Y24" i="8"/>
  <c r="X24" i="8"/>
  <c r="W24" i="8"/>
  <c r="V24" i="8"/>
  <c r="U24" i="8"/>
  <c r="AA23" i="8"/>
  <c r="Z23" i="8"/>
  <c r="Y23" i="8"/>
  <c r="X23" i="8"/>
  <c r="W23" i="8"/>
  <c r="V23" i="8"/>
  <c r="U23" i="8"/>
  <c r="AA22" i="8"/>
  <c r="Z22" i="8"/>
  <c r="Y22" i="8"/>
  <c r="X22" i="8"/>
  <c r="W22" i="8"/>
  <c r="V22" i="8"/>
  <c r="U22" i="8"/>
  <c r="AA21" i="8"/>
  <c r="Z21" i="8"/>
  <c r="Y21" i="8"/>
  <c r="X21" i="8"/>
  <c r="W21" i="8"/>
  <c r="V21" i="8"/>
  <c r="Z20" i="8"/>
  <c r="Y20" i="8"/>
  <c r="X20" i="8"/>
  <c r="W2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88316B-428E-4BF1-B6F7-2B071363E5A1}" keepAlive="1" name="ModelConnection_ExternalData_1" description="Data Model" type="5" refreshedVersion="8" minRefreshableVersion="5" saveData="1">
    <dbPr connection="Data Model Connection" command="DRILLTHROUGH MAXROWS 1000 SELECT FROM [Model] WHERE ((([Measures].[call count],[customers].[City].&amp;[Cincinnati]),[customers].[Gedn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592CE15B-D2B2-4C56-B825-FBCF27EDB9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5D08925-2FD7-4D5D-9278-43D14F560F38}"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6F5D2B6F-B748-4D70-8886-E1A346A8AC1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4">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<sst xmlns="http://schemas.openxmlformats.org/spreadsheetml/2006/main" count="4053" uniqueCount="1103">
  <si>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</si>
  <si>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</si>
  <si>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</si>
  <si>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</si>
  <si>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</si>
  <si>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</si>
  <si>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</si>
  <si>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</si>
  <si>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</si>
  <si>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</si>
  <si>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</si>
  <si>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</si>
  <si>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</si>
  <si>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</si>
  <si>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</si>
  <si>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</si>
  <si>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</si>
  <si>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</si>
  <si>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</si>
  <si>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</si>
  <si>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</si>
  <si>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</si>
  <si>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</si>
  <si>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</si>
  <si>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</si>
  <si>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</si>
  <si>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</si>
  <si>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</si>
  <si>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</si>
  <si>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</si>
  <si>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</si>
  <si>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</si>
  <si>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</si>
  <si>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</si>
  <si>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</si>
  <si>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</si>
  <si>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</si>
  <si>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</si>
  <si>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</si>
  <si>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</si>
  <si>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</si>
  <si>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</si>
  <si>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</si>
  <si>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</si>
  <si>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</si>
  <si>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</si>
  <si>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</si>
  <si>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</si>
  <si>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</si>
  <si>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</si>
  <si>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</si>
  <si>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</si>
  <si>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</si>
  <si>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</si>
  <si>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</si>
  <si>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</si>
  <si>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</si>
  <si>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</si>
  <si>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</si>
  <si>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</si>
  <si>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</si>
  <si>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</si>
  <si>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</si>
  <si>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</si>
  <si>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</si>
  <si>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</si>
  <si>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</si>
  <si>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</si>
  <si>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</si>
  <si>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</si>
  <si>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</si>
  <si>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</si>
  <si>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</si>
  <si>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</si>
  <si>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</si>
  <si>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</si>
  <si>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</si>
  <si>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</si>
  <si>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</si>
  <si>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</si>
  <si>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</si>
  <si>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</si>
  <si>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</si>
  <si>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</si>
  <si>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</si>
  <si>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</si>
  <si>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</si>
  <si>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</si>
  <si>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</si>
  <si>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</si>
  <si>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</si>
  <si>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</si>
  <si>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</si>
  <si>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</si>
  <si>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</si>
  <si>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</si>
  <si>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</si>
  <si>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</si>
  <si>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</si>
  <si>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</si>
  <si>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</si>
  <si>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</si>
  <si>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</si>
  <si>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</si>
  <si>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</si>
  <si>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</si>
  <si>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</si>
  <si>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</si>
  <si>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</si>
  <si>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</si>
  <si>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</si>
  <si>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</si>
  <si>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</si>
  <si>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</si>
  <si>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</si>
  <si>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</si>
  <si>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</si>
  <si>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</si>
  <si>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</si>
  <si>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</si>
  <si>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</si>
  <si>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</si>
  <si>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</si>
  <si>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</si>
  <si>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</si>
  <si>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</si>
  <si>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</si>
  <si>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</si>
  <si>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</si>
  <si>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</si>
  <si>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</si>
  <si>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</si>
  <si>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</si>
  <si>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</si>
  <si>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</si>
  <si>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</si>
  <si>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</si>
  <si>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</si>
  <si>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</si>
  <si>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</si>
  <si>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</si>
  <si>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</si>
  <si>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</si>
  <si>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</si>
  <si>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</si>
  <si>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</si>
  <si>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</si>
  <si>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</si>
  <si>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</si>
  <si>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</si>
  <si>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</si>
  <si>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</si>
  <si>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</si>
  <si>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</si>
  <si>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</si>
  <si>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</si>
  <si>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</si>
  <si>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</si>
  <si>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</si>
  <si>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</si>
  <si>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</si>
  <si>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</si>
  <si>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</si>
  <si>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</si>
  <si>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</si>
  <si>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</si>
  <si>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</si>
  <si>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</si>
  <si>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</si>
  <si>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</si>
  <si>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</si>
  <si>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</si>
  <si>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</si>
  <si>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</si>
  <si>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</si>
  <si>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</si>
  <si>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</si>
  <si>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</si>
  <si>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</si>
  <si>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</si>
  <si>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</si>
  <si>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</si>
  <si>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</si>
  <si>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</si>
  <si>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</si>
  <si>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</si>
  <si>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</si>
  <si>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</si>
  <si>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</si>
  <si>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</si>
  <si>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</si>
  <si>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</si>
  <si>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</si>
  <si>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</si>
  <si>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</si>
  <si>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</si>
  <si>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</si>
  <si>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</si>
  <si>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</si>
  <si>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</si>
  <si>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</si>
  <si>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</si>
  <si>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</si>
  <si>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</si>
  <si>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</si>
  <si>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</si>
  <si>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</si>
  <si>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</si>
  <si>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</si>
  <si>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</si>
  <si>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</si>
  <si>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</si>
  <si>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</si>
  <si>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</si>
  <si>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</si>
  <si>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</si>
  <si>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</si>
  <si>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</si>
  <si>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</si>
  <si>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</si>
  <si>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</si>
  <si>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</si>
  <si>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</si>
  <si>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</si>
  <si>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</si>
  <si>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</si>
  <si>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</si>
  <si>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</si>
  <si>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</si>
  <si>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</si>
  <si>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</si>
  <si>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</si>
  <si>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</si>
  <si>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</si>
  <si>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</si>
  <si>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</si>
  <si>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</si>
  <si>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</si>
  <si>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</si>
  <si>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</si>
  <si>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</si>
  <si>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</si>
  <si>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</si>
  <si>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</si>
  <si>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</si>
  <si>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</si>
  <si>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</si>
  <si>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</si>
  <si>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</si>
  <si>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</si>
  <si>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</si>
  <si>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</si>
  <si>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</si>
  <si>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</si>
  <si>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</si>
  <si>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</si>
  <si>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</si>
  <si>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</si>
  <si>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</si>
  <si>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</si>
  <si>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</si>
  <si>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</si>
  <si>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</si>
  <si>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</si>
  <si>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</si>
  <si>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</si>
  <si>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</si>
  <si>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</si>
  <si>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</si>
  <si>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</si>
  <si>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</si>
  <si>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</si>
  <si>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</si>
  <si>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</si>
  <si>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</si>
  <si>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</si>
  <si>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</si>
  <si>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</si>
  <si>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</si>
  <si>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</si>
  <si>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</si>
  <si>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</si>
  <si>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</si>
  <si>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</si>
  <si>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</si>
  <si>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</si>
  <si>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</si>
  <si>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</si>
  <si>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</si>
  <si>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</si>
  <si>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</si>
  <si>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</si>
  <si>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</si>
  <si>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</si>
  <si>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</si>
  <si>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</si>
  <si>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</si>
  <si>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</si>
  <si>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</si>
  <si>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</si>
  <si>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</si>
  <si>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</si>
  <si>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</si>
  <si>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</si>
  <si>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</si>
  <si>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</si>
  <si>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</si>
  <si>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</si>
  <si>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</si>
  <si>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</si>
  <si>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</si>
  <si>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</si>
  <si>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</si>
  <si>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</si>
  <si>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</si>
  <si>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</si>
  <si>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</si>
  <si>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</si>
  <si>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</si>
  <si>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</si>
  <si>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</si>
  <si>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</si>
  <si>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</si>
  <si>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</si>
  <si>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</si>
  <si>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</si>
  <si>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</si>
  <si>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</si>
  <si>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</si>
  <si>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</si>
  <si>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</si>
  <si>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</si>
  <si>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</si>
  <si>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</si>
  <si>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</si>
  <si>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</si>
  <si>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</si>
  <si>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</si>
  <si>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</si>
  <si>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</si>
  <si>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</si>
  <si>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</si>
  <si>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</si>
  <si>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</si>
  <si>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</si>
  <si>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</si>
  <si>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</si>
  <si>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</si>
  <si>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</si>
  <si>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</si>
  <si>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</si>
  <si>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</si>
  <si>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</si>
  <si>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</si>
  <si>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</si>
  <si>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</si>
  <si>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</si>
  <si>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</si>
  <si>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</si>
  <si>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</si>
  <si>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</si>
  <si>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</si>
  <si>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</si>
  <si>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</si>
  <si>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</si>
  <si>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</si>
  <si>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</si>
  <si>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</si>
  <si>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</si>
  <si>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</si>
  <si>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</si>
  <si>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</si>
  <si>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</si>
  <si>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</si>
  <si>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</si>
  <si>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</si>
  <si>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</si>
  <si>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</si>
  <si>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</si>
  <si>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</si>
  <si>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</si>
  <si>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</si>
  <si>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</si>
  <si>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</si>
  <si>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</si>
  <si>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</si>
  <si>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</si>
  <si>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</si>
  <si>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</si>
  <si>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</si>
  <si>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</si>
  <si>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</si>
  <si>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</si>
  <si>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</si>
  <si>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</si>
  <si>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</si>
  <si>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</si>
  <si>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</si>
  <si>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</si>
  <si>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</si>
  <si>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</si>
  <si>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</si>
  <si>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</si>
  <si>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</si>
  <si>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</si>
  <si>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</si>
  <si>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</si>
  <si>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</si>
  <si>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</si>
  <si>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</si>
  <si>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</si>
  <si>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</si>
  <si>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</si>
  <si>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</si>
  <si>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</si>
  <si>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</si>
  <si>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</si>
  <si>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</si>
  <si>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</si>
  <si>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</si>
  <si>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</si>
  <si>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</si>
  <si>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</si>
  <si>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</si>
  <si>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</si>
  <si>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</si>
  <si>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</si>
  <si>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</si>
  <si>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</si>
  <si>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</si>
  <si>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</si>
  <si>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</si>
  <si>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</si>
  <si>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</si>
  <si>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</si>
  <si>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</si>
  <si>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</si>
  <si>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</si>
  <si>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</si>
  <si>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</si>
  <si>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</si>
  <si>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</si>
  <si>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</si>
  <si>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</si>
  <si>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</si>
  <si>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</si>
  <si>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</si>
  <si>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</si>
  <si>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</si>
  <si>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</si>
  <si>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</si>
  <si>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</si>
  <si>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</si>
  <si>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</si>
  <si>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</si>
  <si>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</si>
  <si>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</si>
  <si>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</si>
  <si>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</si>
  <si>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</si>
  <si>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</si>
  <si>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</si>
  <si>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</si>
  <si>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</si>
  <si>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</si>
  <si>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</si>
  <si>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</si>
  <si>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</si>
  <si>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</si>
  <si>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</si>
  <si>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</si>
  <si>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</si>
  <si>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</si>
  <si>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</si>
  <si>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</si>
  <si>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</si>
  <si>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</si>
  <si>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</si>
  <si>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</si>
  <si>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</si>
  <si>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</si>
  <si>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</si>
  <si>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</si>
  <si>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</si>
  <si>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</si>
  <si>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</si>
  <si>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</si>
  <si>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</si>
  <si>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</si>
  <si>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</si>
  <si>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</si>
  <si>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</si>
  <si>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</si>
  <si>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</si>
  <si>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</si>
  <si>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</si>
  <si>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</si>
  <si>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</si>
  <si>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</si>
  <si>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</si>
  <si>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</si>
  <si>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</si>
  <si>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</si>
  <si>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</si>
  <si>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</si>
  <si>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</si>
  <si>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</si>
  <si>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</si>
  <si>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</si>
  <si>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</si>
  <si>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</si>
  <si>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</si>
  <si>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</si>
  <si>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</si>
  <si>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</si>
  <si>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</si>
  <si>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</si>
  <si>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</si>
  <si>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</si>
  <si>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</si>
  <si>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</si>
  <si>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</si>
  <si>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</si>
  <si>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</si>
  <si>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</si>
  <si>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</si>
  <si>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</si>
  <si>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</si>
  <si>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</si>
  <si>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</si>
  <si>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</si>
  <si>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</si>
  <si>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</si>
  <si>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</si>
  <si>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</si>
  <si>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</si>
  <si>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</si>
  <si>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</si>
  <si>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</si>
  <si>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</si>
  <si>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</si>
  <si>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</si>
  <si>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</si>
  <si>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</si>
  <si>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</si>
  <si>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</si>
  <si>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</si>
  <si>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</si>
  <si>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</si>
  <si>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</si>
  <si>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</si>
  <si>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</si>
  <si>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</si>
  <si>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</si>
  <si>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</si>
  <si>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</si>
  <si>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</si>
  <si>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</si>
  <si>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</si>
  <si>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</si>
  <si>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</si>
  <si>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</si>
  <si>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</si>
  <si>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</si>
  <si>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</si>
  <si>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</si>
  <si>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</si>
  <si>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</si>
  <si>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</si>
  <si>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</si>
  <si>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</si>
  <si>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</si>
  <si>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</si>
  <si>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</si>
  <si>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</si>
  <si>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</si>
  <si>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</si>
  <si>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</si>
  <si>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</si>
  <si>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</si>
  <si>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</si>
  <si>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</si>
  <si>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</si>
  <si>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</si>
  <si>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</si>
  <si>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</si>
  <si>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</si>
  <si>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</si>
  <si>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</si>
  <si>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</si>
  <si>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</si>
  <si>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</si>
  <si>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</si>
  <si>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</si>
  <si>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</si>
  <si>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</si>
  <si>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</si>
  <si>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</si>
  <si>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</si>
  <si>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</si>
  <si>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</si>
  <si>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</si>
  <si>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</si>
  <si>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</si>
  <si>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</si>
  <si>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</si>
  <si>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</si>
  <si>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</si>
  <si>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</si>
  <si>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</si>
  <si>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</si>
  <si>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</si>
  <si>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</si>
  <si>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</si>
  <si>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</si>
  <si>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</si>
  <si>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</si>
  <si>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</si>
  <si>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</si>
  <si>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</si>
  <si>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</si>
  <si>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</si>
  <si>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</si>
  <si>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</si>
  <si>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</si>
  <si>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</si>
  <si>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</si>
  <si>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</si>
  <si>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</si>
  <si>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</si>
  <si>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</si>
  <si>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</si>
  <si>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</si>
  <si>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</si>
  <si>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</si>
  <si>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</si>
  <si>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</si>
  <si>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</si>
  <si>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</si>
  <si>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</si>
  <si>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</si>
  <si>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</si>
  <si>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</si>
  <si>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</si>
  <si>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</si>
  <si>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</si>
  <si>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</si>
  <si>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</si>
  <si>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</si>
  <si>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</si>
  <si>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</si>
  <si>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</si>
  <si>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</si>
  <si>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</si>
  <si>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</si>
  <si>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</si>
  <si>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</si>
  <si>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</si>
  <si>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</si>
  <si>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</si>
  <si>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</si>
  <si>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</si>
  <si>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</si>
  <si>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</si>
  <si>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</si>
  <si>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</si>
  <si>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</si>
  <si>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</si>
  <si>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</si>
  <si>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</si>
  <si>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</si>
  <si>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</si>
  <si>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</si>
  <si>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</si>
  <si>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</si>
  <si>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</si>
  <si>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</si>
  <si>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</si>
  <si>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</si>
  <si>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</si>
  <si>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</si>
  <si>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</si>
  <si>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</si>
  <si>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</si>
  <si>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</si>
  <si>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</si>
  <si>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</si>
  <si>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</si>
  <si>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</si>
  <si>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</si>
  <si>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</si>
  <si>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</si>
  <si>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</si>
  <si>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</si>
  <si>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</si>
  <si>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</si>
  <si>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</si>
  <si>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</si>
  <si>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</si>
  <si>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</si>
  <si>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</si>
  <si>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</si>
  <si>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</si>
  <si>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</si>
  <si>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</si>
  <si>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</si>
  <si>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</si>
  <si>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</si>
  <si>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</si>
  <si>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</si>
  <si>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</si>
  <si>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</si>
  <si>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</si>
  <si>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</si>
  <si>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</si>
  <si>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</si>
  <si>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</si>
  <si>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</si>
  <si>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</si>
  <si>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</si>
  <si>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</si>
  <si>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</si>
  <si>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</si>
  <si>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</si>
  <si>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</si>
  <si>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</si>
  <si>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</si>
  <si>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</si>
  <si>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</si>
  <si>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</si>
  <si>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</si>
  <si>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</si>
  <si>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</si>
  <si>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</si>
  <si>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</si>
  <si>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</si>
  <si>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</si>
  <si>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</si>
  <si>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</si>
  <si>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</si>
  <si>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</si>
  <si>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</si>
  <si>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</si>
  <si>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</si>
  <si>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</si>
  <si>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</si>
  <si>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</si>
  <si>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</si>
  <si>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</si>
  <si>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</si>
  <si>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</si>
  <si>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</si>
  <si>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</si>
  <si>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</si>
  <si>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</si>
  <si>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</si>
  <si>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</si>
  <si>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</si>
  <si>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</si>
  <si>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</si>
  <si>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</si>
  <si>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</si>
  <si>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</si>
  <si>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</si>
  <si>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</si>
  <si>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</si>
  <si>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</si>
  <si>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</si>
  <si>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</si>
  <si>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</si>
  <si>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</si>
  <si>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</si>
  <si>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</si>
  <si>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</si>
  <si>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</si>
  <si>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</si>
  <si>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</si>
  <si>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</si>
  <si>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</si>
  <si>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</si>
  <si>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</si>
  <si>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</si>
  <si>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</si>
  <si>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</si>
  <si>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</si>
  <si>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</si>
  <si>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</si>
  <si>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</si>
  <si>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</si>
  <si>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</si>
  <si>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</si>
  <si>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</si>
  <si>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</si>
  <si>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</si>
  <si>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</si>
  <si>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</si>
  <si>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</si>
  <si>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</si>
  <si>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</si>
  <si>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</si>
  <si>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</si>
  <si>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</si>
  <si>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</si>
  <si>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</si>
  <si>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</si>
  <si>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</si>
  <si>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</si>
  <si>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</si>
  <si>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</si>
  <si>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</si>
  <si>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</si>
  <si>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</si>
  <si>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</si>
  <si>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</si>
  <si>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</si>
  <si>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</si>
  <si>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</si>
  <si>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</si>
  <si>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</si>
  <si>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</si>
  <si>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</si>
  <si>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</si>
  <si>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</si>
  <si>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</si>
  <si>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</si>
  <si>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</si>
  <si>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</si>
  <si>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</si>
  <si>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</si>
  <si>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</si>
  <si>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</si>
  <si>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</si>
  <si>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</si>
  <si>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</si>
  <si>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</si>
  <si>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</si>
  <si>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</si>
  <si>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</si>
  <si>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</si>
  <si>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</si>
  <si>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</si>
  <si>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</si>
  <si>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</si>
  <si>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</si>
  <si>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</si>
  <si>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</si>
  <si>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</si>
  <si>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</si>
  <si>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</si>
  <si>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</si>
  <si>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</si>
  <si>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</si>
  <si>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</si>
  <si>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</si>
  <si>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</si>
  <si>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</si>
  <si>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</si>
  <si>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</si>
  <si>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</si>
  <si>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</si>
  <si>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</si>
  <si>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</si>
  <si>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</si>
  <si>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</si>
  <si>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</si>
  <si>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</si>
  <si>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</si>
  <si>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</si>
  <si>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</si>
  <si>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</si>
  <si>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</si>
  <si>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</si>
  <si>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</si>
  <si>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</si>
  <si>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</si>
  <si>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</si>
  <si>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</si>
  <si>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</si>
  <si>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</si>
  <si>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</si>
  <si>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</si>
  <si>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</si>
  <si>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</si>
  <si>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</si>
  <si>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</si>
  <si>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</si>
  <si>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</si>
  <si>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</si>
  <si>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</si>
  <si>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</si>
  <si>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</si>
  <si>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</si>
  <si>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</si>
  <si>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</si>
  <si>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</si>
  <si>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</si>
  <si>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</si>
  <si>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</si>
  <si>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</si>
  <si>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</si>
  <si>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</si>
  <si>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</si>
  <si>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</si>
  <si>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</si>
  <si>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</si>
  <si>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</si>
  <si>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</si>
  <si>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</si>
  <si>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</si>
  <si>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</si>
  <si>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</si>
  <si>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</si>
  <si>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</si>
  <si>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</si>
  <si>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</si>
  <si>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</si>
  <si>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</si>
  <si>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</si>
  <si>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</si>
  <si>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</si>
  <si>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</si>
  <si>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</si>
  <si>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</si>
  <si>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</si>
  <si>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</si>
  <si>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</si>
  <si>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</si>
  <si>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</si>
  <si>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</si>
  <si>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</si>
  <si>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</si>
  <si>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</si>
  <si>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</si>
  <si>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</si>
  <si>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</si>
  <si>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</si>
  <si>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</si>
  <si>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</si>
  <si>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</si>
  <si>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</si>
  <si>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</si>
  <si>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</si>
  <si>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</si>
  <si>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</si>
  <si>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</si>
  <si>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</si>
  <si>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</si>
  <si>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</si>
  <si>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</si>
  <si>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</si>
  <si>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</si>
  <si>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</si>
  <si>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</si>
  <si>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</si>
  <si>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</si>
  <si>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</si>
  <si>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</si>
  <si>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</si>
  <si>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</si>
  <si>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</si>
  <si>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</si>
  <si>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</si>
  <si>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</si>
  <si>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</si>
  <si>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</si>
  <si>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</si>
  <si>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</si>
  <si>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</si>
  <si>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</si>
  <si>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</si>
  <si>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</si>
  <si>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</si>
  <si>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</si>
  <si>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</si>
  <si>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</si>
  <si>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</si>
  <si>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</si>
  <si>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</si>
  <si>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</si>
  <si>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</si>
  <si>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</si>
  <si>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</si>
  <si>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</si>
  <si>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</si>
  <si>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</si>
  <si>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</si>
  <si>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</si>
  <si>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</si>
  <si>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</si>
  <si>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</si>
  <si>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</si>
  <si>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</si>
  <si>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</si>
  <si>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</si>
  <si>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</si>
  <si>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</si>
  <si>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</si>
  <si>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</si>
  <si>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</si>
  <si>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</si>
  <si>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</si>
  <si>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</si>
  <si>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</si>
  <si>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</si>
  <si>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</si>
  <si>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</si>
  <si>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</si>
  <si>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</si>
  <si>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</si>
  <si>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</si>
  <si>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</si>
  <si>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</si>
  <si>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</si>
  <si>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</si>
  <si>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</si>
  <si>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</si>
  <si>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</si>
  <si>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</si>
  <si>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</si>
  <si>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</si>
  <si>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</si>
  <si>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</si>
  <si>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</si>
  <si>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</si>
  <si>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</si>
  <si>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</si>
  <si>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</si>
  <si>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</si>
  <si>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</si>
  <si>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</si>
  <si>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</si>
  <si>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</si>
  <si>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</si>
  <si>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</si>
  <si>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</si>
  <si>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</si>
  <si>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</si>
  <si>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</si>
  <si>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</si>
  <si>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</si>
  <si>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</si>
  <si>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</si>
  <si>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</si>
  <si>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</si>
  <si>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</si>
  <si>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</si>
  <si>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</si>
  <si>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</si>
  <si>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</si>
  <si>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</si>
  <si>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</si>
  <si>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</si>
  <si>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</si>
  <si>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</si>
  <si>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</si>
  <si>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</si>
  <si>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</si>
  <si>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</si>
  <si>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</si>
  <si>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</si>
  <si>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</si>
  <si>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</si>
  <si>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</si>
  <si>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</si>
  <si>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</si>
  <si>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</si>
  <si>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</si>
  <si>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</si>
  <si>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</si>
  <si>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</si>
  <si>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</si>
  <si>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total amount</t>
  </si>
  <si>
    <t>sell call</t>
  </si>
  <si>
    <t>sell amount</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</si>
  <si>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</si>
  <si>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</si>
  <si>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</si>
  <si>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</si>
  <si>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</si>
  <si>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</si>
  <si>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</si>
  <si>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</si>
  <si>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</si>
  <si>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</si>
  <si>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</si>
  <si>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</si>
  <si>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</si>
  <si>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</si>
  <si>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</si>
  <si>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</si>
  <si>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30 to 60 mins</t>
  </si>
  <si>
    <t>1 to 2 hours</t>
  </si>
  <si>
    <t>10 to 30 mins</t>
  </si>
  <si>
    <t>Under 10 mins</t>
  </si>
  <si>
    <t>Data returned for call count, Cincinnati, Female (First 1000 rows).</t>
  </si>
  <si>
    <t>Total</t>
  </si>
  <si>
    <t>Rep  summary</t>
  </si>
  <si>
    <t>% calls</t>
  </si>
  <si>
    <t>Amount</t>
  </si>
  <si>
    <t>call Rank</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</si>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</sst>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quot;₹&quot;\ #,##0;#,##0\ \-&quot;₹&quot;;&quot;₹&quot;\ #,##0"/>
    <numFmt numFmtId="167" formatCode="\$#,###.0,&quot;k&quot;"/>
    <numFmt numFmtId="168" formatCode="&quot;₹&quot;\ #,##0"/>
  </numFmts>
  <fonts count="7">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2"/>
      <color theme="1"/>
      <name val="Aptos"/>
      <family val="2"/>
      <scheme val="minor"/>
    </font>
    <font>
      <b/>
      <sz val="12"/>
      <color theme="1"/>
      <name val="Aptos"/>
      <family val="2"/>
      <scheme val="minor"/>
    </font>
    <font>
      <b/>
      <sz val="14"/>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5"/>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top/>
      <bottom/>
      <diagonal/>
    </border>
    <border>
      <left/>
      <right style="thin">
        <color auto="1"/>
      </right>
      <top/>
      <bottom/>
      <diagonal/>
    </border>
    <border>
      <left/>
      <right/>
      <top style="thin">
        <color auto="1"/>
      </top>
      <bottom/>
      <diagonal/>
    </border>
    <border>
      <left/>
      <right/>
      <top/>
      <bottom style="thin">
        <color auto="1"/>
      </bottom>
      <diagonal/>
    </border>
  </borders>
  <cellStyleXfs count="1">
    <xf numFmtId="0" fontId="0" fillId="0" borderId="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14" fontId="0" fillId="0" borderId="0" xfId="0" applyNumberFormat="1"/>
    <xf numFmtId="0" fontId="0" fillId="0" borderId="0" xfId="0" applyAlignment="1">
      <alignment horizontal="left" indent="1"/>
    </xf>
    <xf numFmtId="0" fontId="0" fillId="3" borderId="0" xfId="0" applyFill="1"/>
    <xf numFmtId="166" fontId="0" fillId="0" borderId="0" xfId="0" applyNumberFormat="1"/>
    <xf numFmtId="0" fontId="0" fillId="0" borderId="0" xfId="0" applyNumberFormat="1"/>
    <xf numFmtId="0" fontId="4" fillId="5" borderId="10" xfId="0" applyFont="1" applyFill="1" applyBorder="1"/>
    <xf numFmtId="168" fontId="4" fillId="5" borderId="0" xfId="0" applyNumberFormat="1" applyFont="1" applyFill="1" applyBorder="1"/>
    <xf numFmtId="168" fontId="4" fillId="5" borderId="11" xfId="0" applyNumberFormat="1" applyFont="1" applyFill="1" applyBorder="1"/>
    <xf numFmtId="0" fontId="0" fillId="5" borderId="9" xfId="0" applyFill="1" applyBorder="1"/>
    <xf numFmtId="0" fontId="0" fillId="5" borderId="12" xfId="0" applyFill="1" applyBorder="1"/>
    <xf numFmtId="0" fontId="0" fillId="5" borderId="7" xfId="0" applyFill="1" applyBorder="1"/>
    <xf numFmtId="0" fontId="0" fillId="5" borderId="6" xfId="0" applyFill="1" applyBorder="1"/>
    <xf numFmtId="0" fontId="0" fillId="5" borderId="13" xfId="0" applyFill="1" applyBorder="1"/>
    <xf numFmtId="0" fontId="0" fillId="5" borderId="4" xfId="0" applyFill="1" applyBorder="1"/>
    <xf numFmtId="0" fontId="6" fillId="5" borderId="10" xfId="0" applyFont="1" applyFill="1" applyBorder="1"/>
    <xf numFmtId="168" fontId="5" fillId="5" borderId="0" xfId="0" applyNumberFormat="1" applyFont="1" applyFill="1" applyBorder="1"/>
    <xf numFmtId="168" fontId="5" fillId="5" borderId="11" xfId="0" applyNumberFormat="1" applyFont="1" applyFill="1" applyBorder="1"/>
    <xf numFmtId="10" fontId="0" fillId="0" borderId="0" xfId="0" applyNumberFormat="1"/>
  </cellXfs>
  <cellStyles count="1">
    <cellStyle name="Normal" xfId="0" builtinId="0"/>
  </cellStyles>
  <dxfs count="44">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7" tint="0.59996337778862885"/>
        </patternFill>
      </fill>
    </dxf>
    <dxf>
      <fill>
        <patternFill>
          <bgColor theme="7" tint="0.39994506668294322"/>
        </patternFill>
      </fill>
      <border>
        <left style="thin">
          <color rgb="FF002060"/>
        </left>
        <right style="thin">
          <color rgb="FF002060"/>
        </right>
        <top style="thin">
          <color rgb="FF002060"/>
        </top>
        <bottom style="thin">
          <color rgb="FF002060"/>
        </bottom>
        <vertical/>
        <horizontal/>
      </border>
    </dxf>
    <dxf>
      <fill>
        <patternFill>
          <bgColor theme="7"/>
        </patternFill>
      </fill>
    </dxf>
    <dxf>
      <fill>
        <patternFill>
          <bgColor theme="7" tint="0.59996337778862885"/>
        </patternFill>
      </fill>
    </dxf>
    <dxf>
      <fill>
        <patternFill>
          <bgColor theme="7" tint="0.59996337778862885"/>
        </patternFill>
      </fill>
    </dxf>
    <dxf>
      <fill>
        <patternFill>
          <bgColor theme="7" tint="0.39994506668294322"/>
        </patternFill>
      </fill>
      <border>
        <left style="thin">
          <color rgb="FF002060"/>
        </left>
        <right style="thin">
          <color rgb="FF002060"/>
        </right>
        <top style="thin">
          <color rgb="FF002060"/>
        </top>
        <bottom style="thin">
          <color rgb="FF002060"/>
        </bottom>
        <vertical/>
        <horizontal/>
      </border>
    </dxf>
    <dxf>
      <fill>
        <patternFill>
          <bgColor theme="7"/>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39994506668294322"/>
        </patternFill>
      </fill>
      <border>
        <left style="thin">
          <color rgb="FF002060"/>
        </left>
        <right style="thin">
          <color rgb="FF002060"/>
        </right>
        <top style="thin">
          <color rgb="FF002060"/>
        </top>
        <bottom style="thin">
          <color rgb="FF002060"/>
        </bottom>
        <vertical/>
        <horizontal/>
      </border>
    </dxf>
    <dxf>
      <fill>
        <patternFill>
          <bgColor theme="7"/>
        </patternFill>
      </fill>
    </dxf>
    <dxf>
      <fill>
        <patternFill>
          <bgColor theme="7" tint="0.59996337778862885"/>
        </patternFill>
      </fill>
    </dxf>
    <dxf>
      <fill>
        <patternFill>
          <bgColor theme="7" tint="0.59996337778862885"/>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7" formatCode="\$#,###.0,&quot;k&quot;"/>
    </dxf>
    <dxf>
      <fill>
        <patternFill patternType="solid">
          <bgColor theme="5"/>
        </patternFill>
      </fill>
    </dxf>
    <dxf>
      <numFmt numFmtId="169" formatCode="dd/mm/yyyy"/>
    </dxf>
    <dxf>
      <font>
        <b/>
        <color theme="1"/>
      </font>
      <border>
        <bottom style="thin">
          <color theme="7"/>
        </bottom>
        <vertical/>
        <horizontal/>
      </border>
    </dxf>
    <dxf>
      <font>
        <color theme="1"/>
      </font>
      <border>
        <left style="thin">
          <color theme="0"/>
        </left>
        <right style="thin">
          <color theme="0"/>
        </right>
        <top style="thin">
          <color theme="0"/>
        </top>
        <bottom style="thin">
          <color theme="0"/>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43"/>
    </tableStyle>
    <tableStyle name="SlicerStyleLight4 2" pivot="0" table="0" count="10" xr9:uid="{DAF81E6C-9BF9-42C3-99D1-B36E8002065C}">
      <tableStyleElement type="wholeTable" dxfId="42"/>
      <tableStyleElement type="headerRow" dxfId="4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28"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[uday.sample-data-excel-portfolio-project_(1).xlsx_pa(1).xlsx]pivot!monthly trend</c:name>
    <c:fmtId val="9"/>
  </c:pivotSource>
  <c:chart>
    <c:title>
      <c:layout>
        <c:manualLayout>
          <c:xMode val="edge"/>
          <c:yMode val="edge"/>
          <c:x val="8.4951504540446754E-2"/>
          <c:y val="5.37460740582675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gs>
              <a:gs pos="100000">
                <a:schemeClr val="accent2">
                  <a:alpha val="5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7"/>
          <c:spPr>
            <a:solidFill>
              <a:schemeClr val="bg2"/>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gs>
              <a:gs pos="100000">
                <a:schemeClr val="accent2">
                  <a:alpha val="5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circle"/>
          <c:size val="7"/>
          <c:spPr>
            <a:solidFill>
              <a:schemeClr val="bg2"/>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4"/>
              </a:gs>
              <a:gs pos="100000">
                <a:schemeClr val="accent2">
                  <a:alpha val="50000"/>
                </a:schemeClr>
              </a:gs>
            </a:gsLst>
            <a:lin ang="2700000" scaled="1"/>
            <a:tileRect/>
          </a:gradFill>
          <a:ln>
            <a:noFill/>
          </a:ln>
          <a:effectLst/>
        </c:spPr>
        <c:marker>
          <c:symbol val="none"/>
        </c:marker>
      </c:pivotFmt>
      <c:pivotFmt>
        <c:idx val="9"/>
        <c:spPr>
          <a:ln w="28575" cap="rnd">
            <a:solidFill>
              <a:schemeClr val="accent2"/>
            </a:solidFill>
            <a:round/>
          </a:ln>
          <a:effectLst/>
        </c:spPr>
        <c:marker>
          <c:symbol val="circle"/>
          <c:size val="7"/>
          <c:spPr>
            <a:solidFill>
              <a:schemeClr val="bg2"/>
            </a:solidFill>
            <a:ln w="25400">
              <a:solidFill>
                <a:schemeClr val="tx1"/>
              </a:solidFill>
            </a:ln>
            <a:effectLst/>
          </c:spPr>
        </c:marker>
      </c:pivotFmt>
    </c:pivotFmts>
    <c:plotArea>
      <c:layout/>
      <c:areaChart>
        <c:grouping val="standard"/>
        <c:varyColors val="0"/>
        <c:ser>
          <c:idx val="1"/>
          <c:order val="1"/>
          <c:tx>
            <c:strRef>
              <c:f>pivot!$C$22</c:f>
              <c:strCache>
                <c:ptCount val="1"/>
                <c:pt idx="0">
                  <c:v>call count2</c:v>
                </c:pt>
              </c:strCache>
            </c:strRef>
          </c:tx>
          <c:spPr>
            <a:gradFill flip="none" rotWithShape="1">
              <a:gsLst>
                <a:gs pos="0">
                  <a:schemeClr val="accent4"/>
                </a:gs>
                <a:gs pos="100000">
                  <a:schemeClr val="accent2">
                    <a:alpha val="50000"/>
                  </a:schemeClr>
                </a:gs>
              </a:gsLst>
              <a:lin ang="2700000" scaled="1"/>
              <a:tileRect/>
            </a:gradFill>
            <a:ln>
              <a:noFill/>
            </a:ln>
            <a:effectLst/>
          </c:spP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pivot!$C$23:$C$35</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2AD0-46C2-8905-F10D41E2AF72}"/>
            </c:ext>
          </c:extLst>
        </c:ser>
        <c:dLbls>
          <c:showLegendKey val="0"/>
          <c:showVal val="0"/>
          <c:showCatName val="0"/>
          <c:showSerName val="0"/>
          <c:showPercent val="0"/>
          <c:showBubbleSize val="0"/>
        </c:dLbls>
        <c:axId val="1823261615"/>
        <c:axId val="1823278415"/>
      </c:areaChart>
      <c:lineChart>
        <c:grouping val="standard"/>
        <c:varyColors val="0"/>
        <c:ser>
          <c:idx val="0"/>
          <c:order val="0"/>
          <c:tx>
            <c:strRef>
              <c:f>pivot!$B$22</c:f>
              <c:strCache>
                <c:ptCount val="1"/>
                <c:pt idx="0">
                  <c:v>call count</c:v>
                </c:pt>
              </c:strCache>
            </c:strRef>
          </c:tx>
          <c:spPr>
            <a:ln w="28575" cap="rnd">
              <a:solidFill>
                <a:schemeClr val="accent2"/>
              </a:solidFill>
              <a:round/>
            </a:ln>
            <a:effectLst/>
          </c:spPr>
          <c:marker>
            <c:symbol val="circle"/>
            <c:size val="7"/>
            <c:spPr>
              <a:solidFill>
                <a:schemeClr val="bg2"/>
              </a:solidFill>
              <a:ln w="25400">
                <a:solidFill>
                  <a:schemeClr val="tx1"/>
                </a:solidFill>
              </a:ln>
              <a:effectLst/>
            </c:spPr>
          </c:marke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pivot!$B$23:$B$35</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2AD0-46C2-8905-F10D41E2AF72}"/>
            </c:ext>
          </c:extLst>
        </c:ser>
        <c:dLbls>
          <c:showLegendKey val="0"/>
          <c:showVal val="0"/>
          <c:showCatName val="0"/>
          <c:showSerName val="0"/>
          <c:showPercent val="0"/>
          <c:showBubbleSize val="0"/>
        </c:dLbls>
        <c:marker val="1"/>
        <c:smooth val="0"/>
        <c:axId val="1823261615"/>
        <c:axId val="1823278415"/>
      </c:lineChart>
      <c:catAx>
        <c:axId val="18232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278415"/>
        <c:crosses val="autoZero"/>
        <c:auto val="1"/>
        <c:lblAlgn val="ctr"/>
        <c:lblOffset val="100"/>
        <c:noMultiLvlLbl val="0"/>
      </c:catAx>
      <c:valAx>
        <c:axId val="18232784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261615"/>
        <c:crosses val="autoZero"/>
        <c:crossBetween val="between"/>
      </c:valAx>
      <c:spPr>
        <a:noFill/>
        <a:ln w="8890">
          <a:solidFill>
            <a:schemeClr val="tx1">
              <a:alpha val="99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[uday.sample-data-excel-portfolio-project_(1).xlsx_pa(1).xlsx]pivot!weekly trend</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2531334952581"/>
          <c:y val="0.11815771848417642"/>
          <c:w val="0.75699323009801434"/>
          <c:h val="0.82581504193019251"/>
        </c:manualLayout>
      </c:layout>
      <c:barChart>
        <c:barDir val="bar"/>
        <c:grouping val="clustered"/>
        <c:varyColors val="0"/>
        <c:ser>
          <c:idx val="0"/>
          <c:order val="0"/>
          <c:tx>
            <c:strRef>
              <c:f>pivot!$K$19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pivot!$J$20:$J$27</c:f>
              <c:strCache>
                <c:ptCount val="7"/>
                <c:pt idx="0">
                  <c:v>Sunday</c:v>
                </c:pt>
                <c:pt idx="1">
                  <c:v>Monday</c:v>
                </c:pt>
                <c:pt idx="2">
                  <c:v>Tuesday</c:v>
                </c:pt>
                <c:pt idx="3">
                  <c:v>Wednesday</c:v>
                </c:pt>
                <c:pt idx="4">
                  <c:v>Thursday</c:v>
                </c:pt>
                <c:pt idx="5">
                  <c:v>Friday</c:v>
                </c:pt>
                <c:pt idx="6">
                  <c:v>Saturday</c:v>
                </c:pt>
              </c:strCache>
            </c:strRef>
          </c:cat>
          <c:val>
            <c:numRef>
              <c:f>pivot!$K$20:$K$27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DC31-483E-8734-1501ADC76561}"/>
            </c:ext>
          </c:extLst>
        </c:ser>
        <c:dLbls>
          <c:dLblPos val="outEnd"/>
          <c:showLegendKey val="0"/>
          <c:showVal val="1"/>
          <c:showCatName val="0"/>
          <c:showSerName val="0"/>
          <c:showPercent val="0"/>
          <c:showBubbleSize val="0"/>
        </c:dLbls>
        <c:gapWidth val="25"/>
        <c:axId val="1823316335"/>
        <c:axId val="1823307215"/>
      </c:barChart>
      <c:catAx>
        <c:axId val="18233163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07215"/>
        <c:crosses val="autoZero"/>
        <c:auto val="1"/>
        <c:lblAlgn val="ctr"/>
        <c:lblOffset val="100"/>
        <c:noMultiLvlLbl val="0"/>
      </c:catAx>
      <c:valAx>
        <c:axId val="1823307215"/>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1633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[uday.sample-data-excel-portfolio-project_(1).xlsx_pa(1).xlsx]pivot!PivotTable7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Female</a:t>
            </a:r>
            <a:r>
              <a:rPr lang="en-IN" baseline="0"/>
              <a:t> vs </a:t>
            </a:r>
            <a:r>
              <a:rPr lang="en-IN" baseline="0">
                <a:solidFill>
                  <a:schemeClr val="accent6"/>
                </a:solidFill>
              </a:rPr>
              <a:t>male</a:t>
            </a:r>
            <a:r>
              <a:rPr lang="en-IN" baseline="0"/>
              <a:t> callers</a:t>
            </a:r>
            <a:endParaRPr lang="en-IN"/>
          </a:p>
        </c:rich>
      </c:tx>
      <c:layout>
        <c:manualLayout>
          <c:xMode val="edge"/>
          <c:yMode val="edge"/>
          <c:x val="0.14136731683049419"/>
          <c:y val="3.38251672546866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07158351409979E-2"/>
          <c:y val="0.161021897810219"/>
          <c:w val="0.93637020968908169"/>
          <c:h val="0.70701572887330688"/>
        </c:manualLayout>
      </c:layout>
      <c:barChart>
        <c:barDir val="col"/>
        <c:grouping val="percentStacked"/>
        <c:varyColors val="0"/>
        <c:ser>
          <c:idx val="0"/>
          <c:order val="0"/>
          <c:tx>
            <c:strRef>
              <c:f>pivot!$B$69:$B$70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Cincinnati</c:v>
                </c:pt>
                <c:pt idx="1">
                  <c:v>Cleveland</c:v>
                </c:pt>
                <c:pt idx="2">
                  <c:v>Columbus</c:v>
                </c:pt>
              </c:strCache>
            </c:strRef>
          </c:cat>
          <c:val>
            <c:numRef>
              <c:f>pivot!$B$71:$B$74</c:f>
              <c:numCache>
                <c:formatCode>#,##0</c:formatCode>
                <c:ptCount val="3"/>
                <c:pt idx="0">
                  <c:v>144</c:v>
                </c:pt>
                <c:pt idx="1">
                  <c:v>326</c:v>
                </c:pt>
                <c:pt idx="2">
                  <c:v>129</c:v>
                </c:pt>
              </c:numCache>
            </c:numRef>
          </c:val>
          <c:extLst>
            <c:ext xmlns:c16="http://schemas.microsoft.com/office/drawing/2014/chart" uri="{C3380CC4-5D6E-409C-BE32-E72D297353CC}">
              <c16:uniqueId val="{00000000-F110-4286-8AA9-6D766A356446}"/>
            </c:ext>
          </c:extLst>
        </c:ser>
        <c:ser>
          <c:idx val="1"/>
          <c:order val="1"/>
          <c:tx>
            <c:strRef>
              <c:f>pivot!$C$69:$C$70</c:f>
              <c:strCache>
                <c:ptCount val="1"/>
                <c:pt idx="0">
                  <c:v>Male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Cincinnati</c:v>
                </c:pt>
                <c:pt idx="1">
                  <c:v>Cleveland</c:v>
                </c:pt>
                <c:pt idx="2">
                  <c:v>Columbus</c:v>
                </c:pt>
              </c:strCache>
            </c:strRef>
          </c:cat>
          <c:val>
            <c:numRef>
              <c:f>pivot!$C$71:$C$74</c:f>
              <c:numCache>
                <c:formatCode>#,##0</c:formatCode>
                <c:ptCount val="3"/>
                <c:pt idx="0">
                  <c:v>132</c:v>
                </c:pt>
                <c:pt idx="1">
                  <c:v>63</c:v>
                </c:pt>
                <c:pt idx="2">
                  <c:v>206</c:v>
                </c:pt>
              </c:numCache>
            </c:numRef>
          </c:val>
          <c:extLst>
            <c:ext xmlns:c16="http://schemas.microsoft.com/office/drawing/2014/chart" uri="{C3380CC4-5D6E-409C-BE32-E72D297353CC}">
              <c16:uniqueId val="{00000001-F110-4286-8AA9-6D766A356446}"/>
            </c:ext>
          </c:extLst>
        </c:ser>
        <c:dLbls>
          <c:dLblPos val="ctr"/>
          <c:showLegendKey val="0"/>
          <c:showVal val="1"/>
          <c:showCatName val="0"/>
          <c:showSerName val="0"/>
          <c:showPercent val="0"/>
          <c:showBubbleSize val="0"/>
        </c:dLbls>
        <c:gapWidth val="150"/>
        <c:overlap val="100"/>
        <c:axId val="974242927"/>
        <c:axId val="974244367"/>
      </c:barChart>
      <c:catAx>
        <c:axId val="974242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44367"/>
        <c:crosses val="autoZero"/>
        <c:auto val="1"/>
        <c:lblAlgn val="ctr"/>
        <c:lblOffset val="100"/>
        <c:noMultiLvlLbl val="0"/>
      </c:catAx>
      <c:valAx>
        <c:axId val="974244367"/>
        <c:scaling>
          <c:orientation val="minMax"/>
        </c:scaling>
        <c:delete val="1"/>
        <c:axPos val="l"/>
        <c:numFmt formatCode="0%" sourceLinked="1"/>
        <c:majorTickMark val="none"/>
        <c:minorTickMark val="none"/>
        <c:tickLblPos val="nextTo"/>
        <c:crossAx val="97424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[uday.sample-data-excel-portfolio-project_(1).xlsx_pa(1).xlsx]pivot!rep satisfaction</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600">
                <a:latin typeface="Arial Black" panose="020B0A04020102020204" pitchFamily="34" charset="0"/>
              </a:rPr>
              <a:t>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pivot!$B$83</c:f>
              <c:strCache>
                <c:ptCount val="1"/>
                <c:pt idx="0">
                  <c:v>Total</c:v>
                </c:pt>
              </c:strCache>
            </c:strRef>
          </c:tx>
          <c:spPr>
            <a:solidFill>
              <a:schemeClr val="accent1"/>
            </a:solidFill>
            <a:ln>
              <a:noFill/>
            </a:ln>
            <a:effectLst/>
          </c:spPr>
          <c:invertIfNegative val="0"/>
          <c:cat>
            <c:strRef>
              <c:f>pivot!$A$84:$A$90</c:f>
              <c:strCache>
                <c:ptCount val="6"/>
                <c:pt idx="0">
                  <c:v>0</c:v>
                </c:pt>
                <c:pt idx="1">
                  <c:v>1</c:v>
                </c:pt>
                <c:pt idx="2">
                  <c:v>2</c:v>
                </c:pt>
                <c:pt idx="3">
                  <c:v>3</c:v>
                </c:pt>
                <c:pt idx="4">
                  <c:v>4</c:v>
                </c:pt>
                <c:pt idx="5">
                  <c:v>5</c:v>
                </c:pt>
              </c:strCache>
            </c:strRef>
          </c:cat>
          <c:val>
            <c:numRef>
              <c:f>pivot!$B$84:$B$90</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8F5B-4301-ABDB-BB3B88E878A0}"/>
            </c:ext>
          </c:extLst>
        </c:ser>
        <c:dLbls>
          <c:showLegendKey val="0"/>
          <c:showVal val="0"/>
          <c:showCatName val="0"/>
          <c:showSerName val="0"/>
          <c:showPercent val="0"/>
          <c:showBubbleSize val="0"/>
        </c:dLbls>
        <c:gapWidth val="27"/>
        <c:overlap val="-27"/>
        <c:axId val="801565599"/>
        <c:axId val="801566079"/>
      </c:barChart>
      <c:catAx>
        <c:axId val="80156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66079"/>
        <c:crosses val="autoZero"/>
        <c:auto val="1"/>
        <c:lblAlgn val="ctr"/>
        <c:lblOffset val="100"/>
        <c:noMultiLvlLbl val="0"/>
      </c:catAx>
      <c:valAx>
        <c:axId val="8015660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6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sz="2000">
                <a:solidFill>
                  <a:schemeClr val="accent2"/>
                </a:solidFill>
                <a:latin typeface="Arial Black" panose="020B0A04020102020204" pitchFamily="34" charset="0"/>
              </a:rPr>
              <a:t>calls</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lotArea>
      <c:layout>
        <c:manualLayout>
          <c:layoutTarget val="inner"/>
          <c:xMode val="edge"/>
          <c:yMode val="edge"/>
          <c:x val="8.1897012054797116E-2"/>
          <c:y val="0.27874192608173687"/>
          <c:w val="0.86639129483814525"/>
          <c:h val="0.72125801983085447"/>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pivot!$G$45:$G$49</c:f>
              <c:strCache>
                <c:ptCount val="5"/>
                <c:pt idx="0">
                  <c:v>R01</c:v>
                </c:pt>
                <c:pt idx="1">
                  <c:v>R02</c:v>
                </c:pt>
                <c:pt idx="2">
                  <c:v>R03</c:v>
                </c:pt>
                <c:pt idx="3">
                  <c:v>R04</c:v>
                </c:pt>
                <c:pt idx="4">
                  <c:v>R05</c:v>
                </c:pt>
              </c:strCache>
            </c:strRef>
          </c:cat>
          <c:val>
            <c:numRef>
              <c:f>pivot!$H$45:$H$49</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E71-4B75-B801-E126345C1B11}"/>
            </c:ext>
          </c:extLst>
        </c:ser>
        <c:ser>
          <c:idx val="1"/>
          <c:order val="1"/>
          <c:tx>
            <c:strRef>
              <c:f>pivot!$J$44</c:f>
              <c:strCache>
                <c:ptCount val="1"/>
                <c:pt idx="0">
                  <c:v>sell call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pivot!$J$45:$J$49</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3E71-4B75-B801-E126345C1B11}"/>
            </c:ext>
          </c:extLst>
        </c:ser>
        <c:dLbls>
          <c:showLegendKey val="0"/>
          <c:showVal val="1"/>
          <c:showCatName val="0"/>
          <c:showSerName val="0"/>
          <c:showPercent val="0"/>
          <c:showBubbleSize val="0"/>
        </c:dLbls>
        <c:gapWidth val="150"/>
        <c:overlap val="100"/>
        <c:axId val="438463023"/>
        <c:axId val="438459663"/>
      </c:barChart>
      <c:catAx>
        <c:axId val="438463023"/>
        <c:scaling>
          <c:orientation val="maxMin"/>
        </c:scaling>
        <c:delete val="1"/>
        <c:axPos val="l"/>
        <c:numFmt formatCode="General" sourceLinked="1"/>
        <c:majorTickMark val="out"/>
        <c:minorTickMark val="none"/>
        <c:tickLblPos val="nextTo"/>
        <c:crossAx val="438459663"/>
        <c:crosses val="autoZero"/>
        <c:auto val="1"/>
        <c:lblAlgn val="ctr"/>
        <c:lblOffset val="100"/>
        <c:noMultiLvlLbl val="0"/>
      </c:catAx>
      <c:valAx>
        <c:axId val="438459663"/>
        <c:scaling>
          <c:orientation val="minMax"/>
          <c:min val="0"/>
        </c:scaling>
        <c:delete val="1"/>
        <c:axPos val="t"/>
        <c:numFmt formatCode="#,##0" sourceLinked="1"/>
        <c:majorTickMark val="out"/>
        <c:minorTickMark val="none"/>
        <c:tickLblPos val="nextTo"/>
        <c:crossAx val="438463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Total Amount</a:t>
            </a:r>
          </a:p>
        </c:rich>
      </c:tx>
      <c:layout>
        <c:manualLayout>
          <c:xMode val="edge"/>
          <c:yMode val="edge"/>
          <c:x val="0.12945046368504948"/>
          <c:y val="5.1463612996872068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585944994909205"/>
          <c:y val="0.15592988467693208"/>
          <c:w val="0.84140550050907947"/>
          <c:h val="0.84407011532306786"/>
        </c:manualLayout>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pivot!$G$45:$G$49</c:f>
              <c:strCache>
                <c:ptCount val="5"/>
                <c:pt idx="0">
                  <c:v>R01</c:v>
                </c:pt>
                <c:pt idx="1">
                  <c:v>R02</c:v>
                </c:pt>
                <c:pt idx="2">
                  <c:v>R03</c:v>
                </c:pt>
                <c:pt idx="3">
                  <c:v>R04</c:v>
                </c:pt>
                <c:pt idx="4">
                  <c:v>R05</c:v>
                </c:pt>
              </c:strCache>
            </c:strRef>
          </c:cat>
          <c:val>
            <c:numRef>
              <c:f>pivot!$I$45:$I$49</c:f>
              <c:numCache>
                <c:formatCode>"₹"\ #,##0;#,##0\ \-"₹";"₹"\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99B-426A-BC31-3E5E71F15566}"/>
            </c:ext>
          </c:extLst>
        </c:ser>
        <c:ser>
          <c:idx val="1"/>
          <c:order val="1"/>
          <c:tx>
            <c:strRef>
              <c:f>pivot!$K$44</c:f>
              <c:strCache>
                <c:ptCount val="1"/>
                <c:pt idx="0">
                  <c:v>sell amount</c:v>
                </c:pt>
              </c:strCache>
            </c:strRef>
          </c:tx>
          <c:spPr>
            <a:solidFill>
              <a:schemeClr val="accent2"/>
            </a:solidFill>
            <a:ln>
              <a:noFill/>
            </a:ln>
            <a:effectLst/>
          </c:spPr>
          <c:invertIfNegative val="0"/>
          <c:dLbls>
            <c:delete val="1"/>
          </c:dLbls>
          <c:val>
            <c:numRef>
              <c:f>pivot!$K$45:$K$49</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899B-426A-BC31-3E5E71F15566}"/>
            </c:ext>
          </c:extLst>
        </c:ser>
        <c:dLbls>
          <c:showLegendKey val="0"/>
          <c:showVal val="1"/>
          <c:showCatName val="0"/>
          <c:showSerName val="0"/>
          <c:showPercent val="0"/>
          <c:showBubbleSize val="0"/>
        </c:dLbls>
        <c:gapWidth val="180"/>
        <c:overlap val="100"/>
        <c:axId val="438463023"/>
        <c:axId val="438459663"/>
      </c:barChart>
      <c:catAx>
        <c:axId val="438463023"/>
        <c:scaling>
          <c:orientation val="maxMin"/>
        </c:scaling>
        <c:delete val="1"/>
        <c:axPos val="l"/>
        <c:numFmt formatCode="General" sourceLinked="1"/>
        <c:majorTickMark val="out"/>
        <c:minorTickMark val="none"/>
        <c:tickLblPos val="nextTo"/>
        <c:crossAx val="438459663"/>
        <c:crosses val="autoZero"/>
        <c:auto val="1"/>
        <c:lblAlgn val="ctr"/>
        <c:lblOffset val="100"/>
        <c:noMultiLvlLbl val="0"/>
      </c:catAx>
      <c:valAx>
        <c:axId val="438459663"/>
        <c:scaling>
          <c:orientation val="minMax"/>
        </c:scaling>
        <c:delete val="1"/>
        <c:axPos val="t"/>
        <c:numFmt formatCode="&quot;₹&quot;\ #,##0;#,##0\ \-&quot;₹&quot;;&quot;₹&quot;\ #,##0" sourceLinked="1"/>
        <c:majorTickMark val="out"/>
        <c:minorTickMark val="none"/>
        <c:tickLblPos val="nextTo"/>
        <c:crossAx val="438463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13" Type="http://schemas.openxmlformats.org/officeDocument/2006/relationships/chart" Target="../charts/chart3.xml"/><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chart" Target="../charts/chart2.xml"/><Relationship Id="rId2" Type="http://schemas.openxmlformats.org/officeDocument/2006/relationships/image" Target="../media/image17.svg"/><Relationship Id="rId16" Type="http://schemas.openxmlformats.org/officeDocument/2006/relationships/chart" Target="../charts/chart6.xml"/><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chart" Target="../charts/chart1.xml"/><Relationship Id="rId5" Type="http://schemas.openxmlformats.org/officeDocument/2006/relationships/image" Target="../media/image20.png"/><Relationship Id="rId15" Type="http://schemas.openxmlformats.org/officeDocument/2006/relationships/chart" Target="../charts/chart5.xml"/><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145776</xdr:colOff>
      <xdr:row>2</xdr:row>
      <xdr:rowOff>46381</xdr:rowOff>
    </xdr:from>
    <xdr:to>
      <xdr:col>6</xdr:col>
      <xdr:colOff>437325</xdr:colOff>
      <xdr:row>3</xdr:row>
      <xdr:rowOff>19878</xdr:rowOff>
    </xdr:to>
    <xdr:pic>
      <xdr:nvPicPr>
        <xdr:cNvPr id="14" name="Picture 13">
          <a:extLst>
            <a:ext uri="{FF2B5EF4-FFF2-40B4-BE49-F238E27FC236}">
              <a16:creationId xmlns:a16="http://schemas.microsoft.com/office/drawing/2014/main" id="{79AE77EC-12DD-466E-AD7B-5C866D40CFE8}"/>
            </a:ext>
          </a:extLst>
        </xdr:cNvPr>
        <xdr:cNvPicPr>
          <a:picLocks noChangeAspect="1"/>
        </xdr:cNvPicPr>
      </xdr:nvPicPr>
      <xdr:blipFill>
        <a:blip xmlns:r="http://schemas.openxmlformats.org/officeDocument/2006/relationships" r:embed="rId13"/>
        <a:stretch>
          <a:fillRect/>
        </a:stretch>
      </xdr:blipFill>
      <xdr:spPr>
        <a:xfrm>
          <a:off x="4578628" y="417442"/>
          <a:ext cx="291549" cy="291549"/>
        </a:xfrm>
        <a:prstGeom prst="rect">
          <a:avLst/>
        </a:prstGeom>
      </xdr:spPr>
    </xdr:pic>
    <xdr:clientData/>
  </xdr:twoCellAnchor>
  <xdr:oneCellAnchor>
    <xdr:from>
      <xdr:col>6</xdr:col>
      <xdr:colOff>173151</xdr:colOff>
      <xdr:row>6</xdr:row>
      <xdr:rowOff>52485</xdr:rowOff>
    </xdr:from>
    <xdr:ext cx="291549" cy="291549"/>
    <xdr:pic>
      <xdr:nvPicPr>
        <xdr:cNvPr id="22" name="Picture 21">
          <a:extLst>
            <a:ext uri="{FF2B5EF4-FFF2-40B4-BE49-F238E27FC236}">
              <a16:creationId xmlns:a16="http://schemas.microsoft.com/office/drawing/2014/main" id="{EB243553-C80B-485B-870B-FC8FE73F48F9}"/>
            </a:ext>
          </a:extLst>
        </xdr:cNvPr>
        <xdr:cNvPicPr>
          <a:picLocks noChangeAspect="1"/>
        </xdr:cNvPicPr>
      </xdr:nvPicPr>
      <xdr:blipFill>
        <a:blip xmlns:r="http://schemas.openxmlformats.org/officeDocument/2006/relationships" r:embed="rId13"/>
        <a:stretch>
          <a:fillRect/>
        </a:stretch>
      </xdr:blipFill>
      <xdr:spPr>
        <a:xfrm>
          <a:off x="4624835" y="1696801"/>
          <a:ext cx="291549" cy="291549"/>
        </a:xfrm>
        <a:prstGeom prst="rect">
          <a:avLst/>
        </a:prstGeom>
      </xdr:spPr>
    </xdr:pic>
    <xdr:clientData/>
  </xdr:oneCellAnchor>
  <xdr:oneCellAnchor>
    <xdr:from>
      <xdr:col>6</xdr:col>
      <xdr:colOff>135750</xdr:colOff>
      <xdr:row>5</xdr:row>
      <xdr:rowOff>86486</xdr:rowOff>
    </xdr:from>
    <xdr:ext cx="291549" cy="291549"/>
    <xdr:pic>
      <xdr:nvPicPr>
        <xdr:cNvPr id="23" name="Picture 22">
          <a:extLst>
            <a:ext uri="{FF2B5EF4-FFF2-40B4-BE49-F238E27FC236}">
              <a16:creationId xmlns:a16="http://schemas.microsoft.com/office/drawing/2014/main" id="{A03E6C85-5726-4F0D-869A-516FF833C183}"/>
            </a:ext>
          </a:extLst>
        </xdr:cNvPr>
        <xdr:cNvPicPr>
          <a:picLocks noChangeAspect="1"/>
        </xdr:cNvPicPr>
      </xdr:nvPicPr>
      <xdr:blipFill>
        <a:blip xmlns:r="http://schemas.openxmlformats.org/officeDocument/2006/relationships" r:embed="rId13"/>
        <a:stretch>
          <a:fillRect/>
        </a:stretch>
      </xdr:blipFill>
      <xdr:spPr>
        <a:xfrm>
          <a:off x="4587434" y="1409960"/>
          <a:ext cx="291549" cy="291549"/>
        </a:xfrm>
        <a:prstGeom prst="rect">
          <a:avLst/>
        </a:prstGeom>
      </xdr:spPr>
    </xdr:pic>
    <xdr:clientData/>
  </xdr:oneCellAnchor>
  <xdr:twoCellAnchor editAs="oneCell">
    <xdr:from>
      <xdr:col>6</xdr:col>
      <xdr:colOff>205409</xdr:colOff>
      <xdr:row>3</xdr:row>
      <xdr:rowOff>6627</xdr:rowOff>
    </xdr:from>
    <xdr:to>
      <xdr:col>6</xdr:col>
      <xdr:colOff>500743</xdr:colOff>
      <xdr:row>3</xdr:row>
      <xdr:rowOff>265044</xdr:rowOff>
    </xdr:to>
    <xdr:pic>
      <xdr:nvPicPr>
        <xdr:cNvPr id="25" name="Picture 24" descr="Businesswoman frustrated">
          <a:extLst>
            <a:ext uri="{FF2B5EF4-FFF2-40B4-BE49-F238E27FC236}">
              <a16:creationId xmlns:a16="http://schemas.microsoft.com/office/drawing/2014/main" id="{E88ABAA1-6733-554B-462A-5FF18F697F43}"/>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34637" t="-564" r="25316" b="79628"/>
        <a:stretch>
          <a:fillRect/>
        </a:stretch>
      </xdr:blipFill>
      <xdr:spPr>
        <a:xfrm>
          <a:off x="4638261" y="695740"/>
          <a:ext cx="295334" cy="258417"/>
        </a:xfrm>
        <a:prstGeom prst="rect">
          <a:avLst/>
        </a:prstGeom>
      </xdr:spPr>
    </xdr:pic>
    <xdr:clientData/>
  </xdr:twoCellAnchor>
  <xdr:twoCellAnchor editAs="oneCell">
    <xdr:from>
      <xdr:col>6</xdr:col>
      <xdr:colOff>145195</xdr:colOff>
      <xdr:row>3</xdr:row>
      <xdr:rowOff>290765</xdr:rowOff>
    </xdr:from>
    <xdr:to>
      <xdr:col>6</xdr:col>
      <xdr:colOff>411079</xdr:colOff>
      <xdr:row>4</xdr:row>
      <xdr:rowOff>250874</xdr:rowOff>
    </xdr:to>
    <xdr:pic>
      <xdr:nvPicPr>
        <xdr:cNvPr id="29" name="Picture 28" descr="Elderly woman in a call smiling">
          <a:extLst>
            <a:ext uri="{FF2B5EF4-FFF2-40B4-BE49-F238E27FC236}">
              <a16:creationId xmlns:a16="http://schemas.microsoft.com/office/drawing/2014/main" id="{9AD57BC4-7F36-E9E2-8039-59490B3B51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596879" y="972554"/>
          <a:ext cx="265884" cy="2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624841</xdr:colOff>
      <xdr:row>1</xdr:row>
      <xdr:rowOff>7620</xdr:rowOff>
    </xdr:from>
    <xdr:to>
      <xdr:col>2</xdr:col>
      <xdr:colOff>457200</xdr:colOff>
      <xdr:row>6</xdr:row>
      <xdr:rowOff>60960</xdr:rowOff>
    </xdr:to>
    <xdr:sp macro="" textlink="pivot!A4">
      <xdr:nvSpPr>
        <xdr:cNvPr id="2" name="Rectangle 1">
          <a:extLst>
            <a:ext uri="{FF2B5EF4-FFF2-40B4-BE49-F238E27FC236}">
              <a16:creationId xmlns:a16="http://schemas.microsoft.com/office/drawing/2014/main" id="{92045FBE-10FA-4C5C-851B-9997897C9A6F}"/>
            </a:ext>
          </a:extLst>
        </xdr:cNvPr>
        <xdr:cNvSpPr/>
      </xdr:nvSpPr>
      <xdr:spPr>
        <a:xfrm>
          <a:off x="624841" y="190500"/>
          <a:ext cx="1226819" cy="967740"/>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A80D0DC-C229-4BF8-A3EE-5E2B0B143983}" type="TxLink">
            <a:rPr lang="en-US" sz="1100" b="0" i="0" u="none" strike="noStrike">
              <a:solidFill>
                <a:schemeClr val="bg2"/>
              </a:solidFill>
              <a:latin typeface="Aptos"/>
              <a:ea typeface="+mn-ea"/>
              <a:cs typeface="+mn-cs"/>
            </a:rPr>
            <a:pPr marL="0" indent="0" algn="ctr"/>
            <a:t>1,000</a:t>
          </a:fld>
          <a:endParaRPr lang="en-IN" sz="1100" b="0" i="0" u="none" strike="noStrike">
            <a:solidFill>
              <a:schemeClr val="bg2"/>
            </a:solidFill>
            <a:latin typeface="Aptos"/>
            <a:ea typeface="+mn-ea"/>
            <a:cs typeface="+mn-cs"/>
          </a:endParaRPr>
        </a:p>
      </xdr:txBody>
    </xdr:sp>
    <xdr:clientData/>
  </xdr:twoCellAnchor>
  <xdr:oneCellAnchor>
    <xdr:from>
      <xdr:col>1</xdr:col>
      <xdr:colOff>62917</xdr:colOff>
      <xdr:row>1</xdr:row>
      <xdr:rowOff>6992</xdr:rowOff>
    </xdr:from>
    <xdr:ext cx="831908" cy="279633"/>
    <xdr:sp macro="" textlink="">
      <xdr:nvSpPr>
        <xdr:cNvPr id="3" name="TextBox 2">
          <a:extLst>
            <a:ext uri="{FF2B5EF4-FFF2-40B4-BE49-F238E27FC236}">
              <a16:creationId xmlns:a16="http://schemas.microsoft.com/office/drawing/2014/main" id="{700B6A69-4B28-439C-9646-B7A11A149C2C}"/>
            </a:ext>
          </a:extLst>
        </xdr:cNvPr>
        <xdr:cNvSpPr txBox="1"/>
      </xdr:nvSpPr>
      <xdr:spPr>
        <a:xfrm>
          <a:off x="786817" y="189872"/>
          <a:ext cx="831908" cy="279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solidFill>
                <a:schemeClr val="bg2"/>
              </a:solidFill>
            </a:rPr>
            <a:t>calls</a:t>
          </a:r>
        </a:p>
      </xdr:txBody>
    </xdr:sp>
    <xdr:clientData/>
  </xdr:oneCellAnchor>
  <xdr:oneCellAnchor>
    <xdr:from>
      <xdr:col>1</xdr:col>
      <xdr:colOff>228281</xdr:colOff>
      <xdr:row>4</xdr:row>
      <xdr:rowOff>119154</xdr:rowOff>
    </xdr:from>
    <xdr:ext cx="678110" cy="328467"/>
    <xdr:sp macro="" textlink="pivot!A14">
      <xdr:nvSpPr>
        <xdr:cNvPr id="4" name="TextBox 3">
          <a:extLst>
            <a:ext uri="{FF2B5EF4-FFF2-40B4-BE49-F238E27FC236}">
              <a16:creationId xmlns:a16="http://schemas.microsoft.com/office/drawing/2014/main" id="{83770D5E-BA65-48DE-A131-33456F0BF03A}"/>
            </a:ext>
          </a:extLst>
        </xdr:cNvPr>
        <xdr:cNvSpPr txBox="1"/>
      </xdr:nvSpPr>
      <xdr:spPr>
        <a:xfrm>
          <a:off x="956970" y="827023"/>
          <a:ext cx="678110" cy="328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B4161DD-F122-432D-B4F7-5CBCA0D7BA10}" type="TxLink">
            <a:rPr lang="en-US" sz="1600" b="0" i="0" u="none" strike="noStrike">
              <a:solidFill>
                <a:schemeClr val="bg2"/>
              </a:solidFill>
              <a:latin typeface="Aptos"/>
            </a:rPr>
            <a:pPr algn="ctr"/>
            <a:t>207</a:t>
          </a:fld>
          <a:endParaRPr lang="en-IN" sz="1600">
            <a:solidFill>
              <a:schemeClr val="bg2"/>
            </a:solidFill>
          </a:endParaRPr>
        </a:p>
      </xdr:txBody>
    </xdr:sp>
    <xdr:clientData/>
  </xdr:oneCellAnchor>
  <xdr:twoCellAnchor editAs="oneCell">
    <xdr:from>
      <xdr:col>1</xdr:col>
      <xdr:colOff>26417</xdr:colOff>
      <xdr:row>1</xdr:row>
      <xdr:rowOff>16101</xdr:rowOff>
    </xdr:from>
    <xdr:to>
      <xdr:col>1</xdr:col>
      <xdr:colOff>295957</xdr:colOff>
      <xdr:row>2</xdr:row>
      <xdr:rowOff>95435</xdr:rowOff>
    </xdr:to>
    <xdr:pic>
      <xdr:nvPicPr>
        <xdr:cNvPr id="5" name="Graphic 4" descr="Receiver with solid fill">
          <a:extLst>
            <a:ext uri="{FF2B5EF4-FFF2-40B4-BE49-F238E27FC236}">
              <a16:creationId xmlns:a16="http://schemas.microsoft.com/office/drawing/2014/main" id="{FEB17E63-57B9-40BD-8E97-28BB153373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714333">
          <a:off x="750317" y="198981"/>
          <a:ext cx="269540" cy="262214"/>
        </a:xfrm>
        <a:prstGeom prst="rect">
          <a:avLst/>
        </a:prstGeom>
      </xdr:spPr>
    </xdr:pic>
    <xdr:clientData/>
  </xdr:twoCellAnchor>
  <xdr:twoCellAnchor>
    <xdr:from>
      <xdr:col>0</xdr:col>
      <xdr:colOff>723110</xdr:colOff>
      <xdr:row>8</xdr:row>
      <xdr:rowOff>33270</xdr:rowOff>
    </xdr:from>
    <xdr:to>
      <xdr:col>2</xdr:col>
      <xdr:colOff>466860</xdr:colOff>
      <xdr:row>13</xdr:row>
      <xdr:rowOff>139950</xdr:rowOff>
    </xdr:to>
    <xdr:sp macro="" textlink="pivot!B4">
      <xdr:nvSpPr>
        <xdr:cNvPr id="9" name="Rectangle 8">
          <a:extLst>
            <a:ext uri="{FF2B5EF4-FFF2-40B4-BE49-F238E27FC236}">
              <a16:creationId xmlns:a16="http://schemas.microsoft.com/office/drawing/2014/main" id="{9A8F86FF-A55C-42B1-AC2E-F323A6294BA6}"/>
            </a:ext>
          </a:extLst>
        </xdr:cNvPr>
        <xdr:cNvSpPr/>
      </xdr:nvSpPr>
      <xdr:spPr>
        <a:xfrm>
          <a:off x="723110" y="1449008"/>
          <a:ext cx="1128258" cy="991516"/>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CE07028-D517-48B0-BC7A-49793AD2B152}" type="TxLink">
            <a:rPr lang="en-US" sz="1100" b="0" i="0" u="none" strike="noStrike">
              <a:solidFill>
                <a:schemeClr val="bg2"/>
              </a:solidFill>
              <a:latin typeface="Aptos"/>
              <a:ea typeface="+mn-ea"/>
              <a:cs typeface="+mn-cs"/>
            </a:rPr>
            <a:pPr marL="0" indent="0" algn="ctr"/>
            <a:t>₹ 96,623</a:t>
          </a:fld>
          <a:endParaRPr lang="en-IN" sz="1100" b="0" i="0" u="none" strike="noStrike">
            <a:solidFill>
              <a:schemeClr val="bg2"/>
            </a:solidFill>
            <a:latin typeface="Aptos"/>
            <a:ea typeface="+mn-ea"/>
            <a:cs typeface="+mn-cs"/>
          </a:endParaRPr>
        </a:p>
      </xdr:txBody>
    </xdr:sp>
    <xdr:clientData/>
  </xdr:twoCellAnchor>
  <xdr:oneCellAnchor>
    <xdr:from>
      <xdr:col>1</xdr:col>
      <xdr:colOff>121938</xdr:colOff>
      <xdr:row>12</xdr:row>
      <xdr:rowOff>0</xdr:rowOff>
    </xdr:from>
    <xdr:ext cx="1002323" cy="364344"/>
    <xdr:sp macro="" textlink="pivot!B14">
      <xdr:nvSpPr>
        <xdr:cNvPr id="10" name="TextBox 9">
          <a:extLst>
            <a:ext uri="{FF2B5EF4-FFF2-40B4-BE49-F238E27FC236}">
              <a16:creationId xmlns:a16="http://schemas.microsoft.com/office/drawing/2014/main" id="{A86E6829-BA94-48F4-AA1D-C208340C33EA}"/>
            </a:ext>
          </a:extLst>
        </xdr:cNvPr>
        <xdr:cNvSpPr txBox="1"/>
      </xdr:nvSpPr>
      <xdr:spPr>
        <a:xfrm>
          <a:off x="850627" y="2123607"/>
          <a:ext cx="1002323" cy="364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30846A2-07D4-40C7-A333-CD4C5BAC519E}" type="TxLink">
            <a:rPr lang="en-US" sz="1600" b="0" i="0" u="none" strike="noStrike">
              <a:solidFill>
                <a:schemeClr val="bg2"/>
              </a:solidFill>
              <a:latin typeface="Aptos"/>
            </a:rPr>
            <a:pPr algn="ctr"/>
            <a:t>₹ 20,872</a:t>
          </a:fld>
          <a:endParaRPr lang="en-IN" sz="1600">
            <a:solidFill>
              <a:schemeClr val="bg2"/>
            </a:solidFill>
          </a:endParaRPr>
        </a:p>
      </xdr:txBody>
    </xdr:sp>
    <xdr:clientData/>
  </xdr:oneCellAnchor>
  <xdr:twoCellAnchor editAs="oneCell">
    <xdr:from>
      <xdr:col>1</xdr:col>
      <xdr:colOff>13983</xdr:colOff>
      <xdr:row>8</xdr:row>
      <xdr:rowOff>6990</xdr:rowOff>
    </xdr:from>
    <xdr:to>
      <xdr:col>1</xdr:col>
      <xdr:colOff>289668</xdr:colOff>
      <xdr:row>9</xdr:row>
      <xdr:rowOff>88975</xdr:rowOff>
    </xdr:to>
    <xdr:pic>
      <xdr:nvPicPr>
        <xdr:cNvPr id="11" name="Graphic 10" descr="Shopping cart with solid fill">
          <a:extLst>
            <a:ext uri="{FF2B5EF4-FFF2-40B4-BE49-F238E27FC236}">
              <a16:creationId xmlns:a16="http://schemas.microsoft.com/office/drawing/2014/main" id="{C2262C29-46BA-4641-BA27-9DF30C3397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7883" y="1470030"/>
          <a:ext cx="275685" cy="264865"/>
        </a:xfrm>
        <a:prstGeom prst="rect">
          <a:avLst/>
        </a:prstGeom>
      </xdr:spPr>
    </xdr:pic>
    <xdr:clientData/>
  </xdr:twoCellAnchor>
  <xdr:oneCellAnchor>
    <xdr:from>
      <xdr:col>1</xdr:col>
      <xdr:colOff>175260</xdr:colOff>
      <xdr:row>7</xdr:row>
      <xdr:rowOff>167640</xdr:rowOff>
    </xdr:from>
    <xdr:ext cx="1059179" cy="280205"/>
    <xdr:sp macro="" textlink="pivot!C22">
      <xdr:nvSpPr>
        <xdr:cNvPr id="12" name="TextBox 11">
          <a:extLst>
            <a:ext uri="{FF2B5EF4-FFF2-40B4-BE49-F238E27FC236}">
              <a16:creationId xmlns:a16="http://schemas.microsoft.com/office/drawing/2014/main" id="{C38925F9-85CE-4DA8-87FA-595417F52191}"/>
            </a:ext>
          </a:extLst>
        </xdr:cNvPr>
        <xdr:cNvSpPr txBox="1"/>
      </xdr:nvSpPr>
      <xdr:spPr>
        <a:xfrm>
          <a:off x="903949" y="1406410"/>
          <a:ext cx="105917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a:solidFill>
                <a:schemeClr val="bg2"/>
              </a:solidFill>
            </a:rPr>
            <a:t>Total</a:t>
          </a:r>
          <a:r>
            <a:rPr lang="en-IN" sz="1200" baseline="0">
              <a:solidFill>
                <a:schemeClr val="bg2"/>
              </a:solidFill>
            </a:rPr>
            <a:t> Amount</a:t>
          </a:r>
          <a:endParaRPr lang="en-IN" sz="1200">
            <a:solidFill>
              <a:schemeClr val="bg2"/>
            </a:solidFill>
          </a:endParaRPr>
        </a:p>
      </xdr:txBody>
    </xdr:sp>
    <xdr:clientData/>
  </xdr:oneCellAnchor>
  <xdr:twoCellAnchor>
    <xdr:from>
      <xdr:col>1</xdr:col>
      <xdr:colOff>0</xdr:colOff>
      <xdr:row>14</xdr:row>
      <xdr:rowOff>177425</xdr:rowOff>
    </xdr:from>
    <xdr:to>
      <xdr:col>2</xdr:col>
      <xdr:colOff>532279</xdr:colOff>
      <xdr:row>20</xdr:row>
      <xdr:rowOff>93381</xdr:rowOff>
    </xdr:to>
    <xdr:sp macro="" textlink="pivot!C4">
      <xdr:nvSpPr>
        <xdr:cNvPr id="13" name="Rectangle 12">
          <a:extLst>
            <a:ext uri="{FF2B5EF4-FFF2-40B4-BE49-F238E27FC236}">
              <a16:creationId xmlns:a16="http://schemas.microsoft.com/office/drawing/2014/main" id="{C1953650-8B43-482E-BC0A-2F0688DE3E37}"/>
            </a:ext>
          </a:extLst>
        </xdr:cNvPr>
        <xdr:cNvSpPr/>
      </xdr:nvSpPr>
      <xdr:spPr>
        <a:xfrm>
          <a:off x="728382" y="2661396"/>
          <a:ext cx="1195294" cy="999191"/>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A35D872-2471-40E3-B972-4DAC2440ED1F}" type="TxLink">
            <a:rPr lang="en-US" sz="1100" b="0" i="0" u="none" strike="noStrike">
              <a:solidFill>
                <a:schemeClr val="bg2"/>
              </a:solidFill>
              <a:latin typeface="Aptos"/>
              <a:ea typeface="+mn-ea"/>
              <a:cs typeface="+mn-cs"/>
            </a:rPr>
            <a:pPr marL="0" indent="0" algn="ctr"/>
            <a:t>89,850</a:t>
          </a:fld>
          <a:endParaRPr lang="en-IN" sz="1100" b="0" i="0" u="none" strike="noStrike">
            <a:solidFill>
              <a:schemeClr val="bg2"/>
            </a:solidFill>
            <a:latin typeface="Aptos"/>
            <a:ea typeface="+mn-ea"/>
            <a:cs typeface="+mn-cs"/>
          </a:endParaRPr>
        </a:p>
      </xdr:txBody>
    </xdr:sp>
    <xdr:clientData/>
  </xdr:twoCellAnchor>
  <xdr:oneCellAnchor>
    <xdr:from>
      <xdr:col>1</xdr:col>
      <xdr:colOff>102208</xdr:colOff>
      <xdr:row>15</xdr:row>
      <xdr:rowOff>52049</xdr:rowOff>
    </xdr:from>
    <xdr:ext cx="1271890" cy="208197"/>
    <xdr:sp macro="" textlink="">
      <xdr:nvSpPr>
        <xdr:cNvPr id="14" name="TextBox 13">
          <a:extLst>
            <a:ext uri="{FF2B5EF4-FFF2-40B4-BE49-F238E27FC236}">
              <a16:creationId xmlns:a16="http://schemas.microsoft.com/office/drawing/2014/main" id="{EE91EFFA-88ED-418D-9CE3-3DCEDA9952D7}"/>
            </a:ext>
          </a:extLst>
        </xdr:cNvPr>
        <xdr:cNvSpPr txBox="1"/>
      </xdr:nvSpPr>
      <xdr:spPr>
        <a:xfrm>
          <a:off x="830897" y="2706557"/>
          <a:ext cx="1271890" cy="208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solidFill>
                <a:schemeClr val="bg2"/>
              </a:solidFill>
            </a:rPr>
            <a:t>Total</a:t>
          </a:r>
          <a:r>
            <a:rPr lang="en-IN" sz="1200" baseline="0">
              <a:solidFill>
                <a:schemeClr val="bg2"/>
              </a:solidFill>
            </a:rPr>
            <a:t> Duration</a:t>
          </a:r>
          <a:endParaRPr lang="en-IN" sz="1200">
            <a:solidFill>
              <a:schemeClr val="bg2"/>
            </a:solidFill>
          </a:endParaRPr>
        </a:p>
      </xdr:txBody>
    </xdr:sp>
    <xdr:clientData/>
  </xdr:oneCellAnchor>
  <xdr:oneCellAnchor>
    <xdr:from>
      <xdr:col>1</xdr:col>
      <xdr:colOff>294226</xdr:colOff>
      <xdr:row>18</xdr:row>
      <xdr:rowOff>148697</xdr:rowOff>
    </xdr:from>
    <xdr:ext cx="678110" cy="340565"/>
    <xdr:sp macro="" textlink="pivot!C14">
      <xdr:nvSpPr>
        <xdr:cNvPr id="15" name="TextBox 14">
          <a:extLst>
            <a:ext uri="{FF2B5EF4-FFF2-40B4-BE49-F238E27FC236}">
              <a16:creationId xmlns:a16="http://schemas.microsoft.com/office/drawing/2014/main" id="{7BC1D55E-BB2B-468F-A8E4-8F1BB8FD0B32}"/>
            </a:ext>
          </a:extLst>
        </xdr:cNvPr>
        <xdr:cNvSpPr txBox="1"/>
      </xdr:nvSpPr>
      <xdr:spPr>
        <a:xfrm>
          <a:off x="1022915" y="3334107"/>
          <a:ext cx="678110" cy="340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98CCA97-686F-4547-A58E-BABC12820628}" type="TxLink">
            <a:rPr lang="en-US" sz="1600" b="0" i="0" u="none" strike="noStrike">
              <a:solidFill>
                <a:schemeClr val="bg1"/>
              </a:solidFill>
              <a:latin typeface="Aptos"/>
            </a:rPr>
            <a:pPr algn="ctr"/>
            <a:t>17,700</a:t>
          </a:fld>
          <a:endParaRPr lang="en-IN" sz="1600">
            <a:solidFill>
              <a:schemeClr val="bg1"/>
            </a:solidFill>
          </a:endParaRPr>
        </a:p>
      </xdr:txBody>
    </xdr:sp>
    <xdr:clientData/>
  </xdr:oneCellAnchor>
  <xdr:twoCellAnchor>
    <xdr:from>
      <xdr:col>1</xdr:col>
      <xdr:colOff>48706</xdr:colOff>
      <xdr:row>23</xdr:row>
      <xdr:rowOff>70111</xdr:rowOff>
    </xdr:from>
    <xdr:to>
      <xdr:col>2</xdr:col>
      <xdr:colOff>559334</xdr:colOff>
      <xdr:row>28</xdr:row>
      <xdr:rowOff>88550</xdr:rowOff>
    </xdr:to>
    <xdr:sp macro="" textlink="pivot!D4">
      <xdr:nvSpPr>
        <xdr:cNvPr id="16" name="Rectangle 15">
          <a:extLst>
            <a:ext uri="{FF2B5EF4-FFF2-40B4-BE49-F238E27FC236}">
              <a16:creationId xmlns:a16="http://schemas.microsoft.com/office/drawing/2014/main" id="{11ED8982-98CD-43FD-A545-8A8A38CAC574}"/>
            </a:ext>
          </a:extLst>
        </xdr:cNvPr>
        <xdr:cNvSpPr/>
      </xdr:nvSpPr>
      <xdr:spPr>
        <a:xfrm>
          <a:off x="777395" y="4254865"/>
          <a:ext cx="1166447" cy="1038603"/>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8732C31-9B9C-4AC0-93D1-58636A7CF962}" type="TxLink">
            <a:rPr lang="en-US" sz="1100" b="0" i="0" u="none" strike="noStrike">
              <a:solidFill>
                <a:schemeClr val="bg2"/>
              </a:solidFill>
              <a:latin typeface="Aptos"/>
              <a:ea typeface="+mn-ea"/>
              <a:cs typeface="+mn-cs"/>
            </a:rPr>
            <a:pPr marL="0" indent="0" algn="ctr"/>
            <a:t>3.9</a:t>
          </a:fld>
          <a:endParaRPr lang="en-IN" sz="1100" b="0" i="0" u="none" strike="noStrike">
            <a:solidFill>
              <a:schemeClr val="bg2"/>
            </a:solidFill>
            <a:latin typeface="Aptos"/>
            <a:ea typeface="+mn-ea"/>
            <a:cs typeface="+mn-cs"/>
          </a:endParaRPr>
        </a:p>
      </xdr:txBody>
    </xdr:sp>
    <xdr:clientData/>
  </xdr:twoCellAnchor>
  <xdr:oneCellAnchor>
    <xdr:from>
      <xdr:col>1</xdr:col>
      <xdr:colOff>196354</xdr:colOff>
      <xdr:row>22</xdr:row>
      <xdr:rowOff>71167</xdr:rowOff>
    </xdr:from>
    <xdr:ext cx="1160477" cy="279633"/>
    <xdr:sp macro="" textlink="">
      <xdr:nvSpPr>
        <xdr:cNvPr id="17" name="TextBox 16">
          <a:extLst>
            <a:ext uri="{FF2B5EF4-FFF2-40B4-BE49-F238E27FC236}">
              <a16:creationId xmlns:a16="http://schemas.microsoft.com/office/drawing/2014/main" id="{AB3AF3BE-CCBF-4BA8-A9A8-0AA777F8DFFC}"/>
            </a:ext>
          </a:extLst>
        </xdr:cNvPr>
        <xdr:cNvSpPr txBox="1"/>
      </xdr:nvSpPr>
      <xdr:spPr>
        <a:xfrm>
          <a:off x="920254" y="4094527"/>
          <a:ext cx="1160477" cy="279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2"/>
              </a:solidFill>
            </a:rPr>
            <a:t>Avg</a:t>
          </a:r>
          <a:r>
            <a:rPr lang="en-IN" sz="1100" baseline="0">
              <a:solidFill>
                <a:schemeClr val="bg2"/>
              </a:solidFill>
            </a:rPr>
            <a:t> Rating</a:t>
          </a:r>
          <a:endParaRPr lang="en-IN" sz="1100">
            <a:solidFill>
              <a:schemeClr val="bg2"/>
            </a:solidFill>
          </a:endParaRPr>
        </a:p>
      </xdr:txBody>
    </xdr:sp>
    <xdr:clientData/>
  </xdr:oneCellAnchor>
  <xdr:oneCellAnchor>
    <xdr:from>
      <xdr:col>1</xdr:col>
      <xdr:colOff>262996</xdr:colOff>
      <xdr:row>26</xdr:row>
      <xdr:rowOff>166591</xdr:rowOff>
    </xdr:from>
    <xdr:ext cx="678110" cy="342786"/>
    <xdr:sp macro="" textlink="pivot!D14">
      <xdr:nvSpPr>
        <xdr:cNvPr id="18" name="TextBox 17">
          <a:extLst>
            <a:ext uri="{FF2B5EF4-FFF2-40B4-BE49-F238E27FC236}">
              <a16:creationId xmlns:a16="http://schemas.microsoft.com/office/drawing/2014/main" id="{48356394-1BA1-4715-9548-C5872C261C27}"/>
            </a:ext>
          </a:extLst>
        </xdr:cNvPr>
        <xdr:cNvSpPr txBox="1"/>
      </xdr:nvSpPr>
      <xdr:spPr>
        <a:xfrm>
          <a:off x="991685" y="4975935"/>
          <a:ext cx="67811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51C41AE-185A-437C-B430-D9293C66AB1C}" type="TxLink">
            <a:rPr lang="en-US" sz="1600" b="1" i="0" u="none" strike="noStrike">
              <a:solidFill>
                <a:schemeClr val="bg2"/>
              </a:solidFill>
              <a:latin typeface="Aptos"/>
            </a:rPr>
            <a:pPr algn="ctr"/>
            <a:t>3.9</a:t>
          </a:fld>
          <a:endParaRPr lang="en-IN" sz="1600" b="1">
            <a:solidFill>
              <a:schemeClr val="bg2"/>
            </a:solidFill>
          </a:endParaRPr>
        </a:p>
      </xdr:txBody>
    </xdr:sp>
    <xdr:clientData/>
  </xdr:oneCellAnchor>
  <xdr:twoCellAnchor>
    <xdr:from>
      <xdr:col>1</xdr:col>
      <xdr:colOff>46093</xdr:colOff>
      <xdr:row>29</xdr:row>
      <xdr:rowOff>175173</xdr:rowOff>
    </xdr:from>
    <xdr:to>
      <xdr:col>2</xdr:col>
      <xdr:colOff>559604</xdr:colOff>
      <xdr:row>35</xdr:row>
      <xdr:rowOff>9681</xdr:rowOff>
    </xdr:to>
    <xdr:sp macro="" textlink="pivot!E4">
      <xdr:nvSpPr>
        <xdr:cNvPr id="19" name="Rectangle 18">
          <a:extLst>
            <a:ext uri="{FF2B5EF4-FFF2-40B4-BE49-F238E27FC236}">
              <a16:creationId xmlns:a16="http://schemas.microsoft.com/office/drawing/2014/main" id="{5768C8BE-3708-4A86-80C2-A02A10A61F57}"/>
            </a:ext>
          </a:extLst>
        </xdr:cNvPr>
        <xdr:cNvSpPr/>
      </xdr:nvSpPr>
      <xdr:spPr>
        <a:xfrm>
          <a:off x="773059" y="5509173"/>
          <a:ext cx="1187924" cy="938094"/>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919344-E97A-4B72-8557-3D4354743B98}" type="TxLink">
            <a:rPr lang="en-US" sz="1100" b="0" i="0" u="none" strike="noStrike">
              <a:solidFill>
                <a:schemeClr val="bg2"/>
              </a:solidFill>
              <a:latin typeface="Aptos"/>
            </a:rPr>
            <a:pPr algn="ctr"/>
            <a:t>307</a:t>
          </a:fld>
          <a:endParaRPr lang="en-IN" sz="1100">
            <a:solidFill>
              <a:schemeClr val="bg2"/>
            </a:solidFill>
          </a:endParaRPr>
        </a:p>
      </xdr:txBody>
    </xdr:sp>
    <xdr:clientData/>
  </xdr:twoCellAnchor>
  <xdr:oneCellAnchor>
    <xdr:from>
      <xdr:col>1</xdr:col>
      <xdr:colOff>273254</xdr:colOff>
      <xdr:row>30</xdr:row>
      <xdr:rowOff>55927</xdr:rowOff>
    </xdr:from>
    <xdr:ext cx="1013669" cy="286623"/>
    <xdr:sp macro="" textlink="">
      <xdr:nvSpPr>
        <xdr:cNvPr id="20" name="TextBox 19">
          <a:extLst>
            <a:ext uri="{FF2B5EF4-FFF2-40B4-BE49-F238E27FC236}">
              <a16:creationId xmlns:a16="http://schemas.microsoft.com/office/drawing/2014/main" id="{52F6C722-92FB-4699-8030-A4B8EF56E408}"/>
            </a:ext>
          </a:extLst>
        </xdr:cNvPr>
        <xdr:cNvSpPr txBox="1"/>
      </xdr:nvSpPr>
      <xdr:spPr>
        <a:xfrm>
          <a:off x="1000220" y="5573858"/>
          <a:ext cx="1013669" cy="286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2"/>
              </a:solidFill>
            </a:rPr>
            <a:t>Happy</a:t>
          </a:r>
          <a:r>
            <a:rPr lang="en-IN" sz="1100" baseline="0">
              <a:solidFill>
                <a:schemeClr val="bg2"/>
              </a:solidFill>
            </a:rPr>
            <a:t> callers</a:t>
          </a:r>
          <a:endParaRPr lang="en-IN" sz="1100">
            <a:solidFill>
              <a:schemeClr val="bg2"/>
            </a:solidFill>
          </a:endParaRPr>
        </a:p>
      </xdr:txBody>
    </xdr:sp>
    <xdr:clientData/>
  </xdr:oneCellAnchor>
  <xdr:oneCellAnchor>
    <xdr:from>
      <xdr:col>1</xdr:col>
      <xdr:colOff>294226</xdr:colOff>
      <xdr:row>33</xdr:row>
      <xdr:rowOff>120122</xdr:rowOff>
    </xdr:from>
    <xdr:ext cx="678110" cy="342786"/>
    <xdr:sp macro="" textlink="pivot!E14">
      <xdr:nvSpPr>
        <xdr:cNvPr id="21" name="TextBox 20">
          <a:extLst>
            <a:ext uri="{FF2B5EF4-FFF2-40B4-BE49-F238E27FC236}">
              <a16:creationId xmlns:a16="http://schemas.microsoft.com/office/drawing/2014/main" id="{30F45D73-F232-44F5-B98F-A1BAFB2DE9D0}"/>
            </a:ext>
          </a:extLst>
        </xdr:cNvPr>
        <xdr:cNvSpPr txBox="1"/>
      </xdr:nvSpPr>
      <xdr:spPr>
        <a:xfrm>
          <a:off x="1022915" y="6345204"/>
          <a:ext cx="67811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25E484B-C52B-4AB1-BCDF-99A8750DC7B2}" type="TxLink">
            <a:rPr lang="en-US" sz="1600" b="0" i="0" u="none" strike="noStrike">
              <a:solidFill>
                <a:schemeClr val="bg2"/>
              </a:solidFill>
              <a:latin typeface="Aptos"/>
            </a:rPr>
            <a:pPr algn="ctr"/>
            <a:t>60</a:t>
          </a:fld>
          <a:endParaRPr lang="en-IN" sz="1600">
            <a:solidFill>
              <a:schemeClr val="bg2"/>
            </a:solidFill>
          </a:endParaRPr>
        </a:p>
      </xdr:txBody>
    </xdr:sp>
    <xdr:clientData/>
  </xdr:oneCellAnchor>
  <xdr:twoCellAnchor editAs="oneCell">
    <xdr:from>
      <xdr:col>1</xdr:col>
      <xdr:colOff>24468</xdr:colOff>
      <xdr:row>15</xdr:row>
      <xdr:rowOff>77513</xdr:rowOff>
    </xdr:from>
    <xdr:to>
      <xdr:col>1</xdr:col>
      <xdr:colOff>325880</xdr:colOff>
      <xdr:row>17</xdr:row>
      <xdr:rowOff>11571</xdr:rowOff>
    </xdr:to>
    <xdr:pic>
      <xdr:nvPicPr>
        <xdr:cNvPr id="22" name="Graphic 21" descr="Hourglass Finished with solid fill">
          <a:extLst>
            <a:ext uri="{FF2B5EF4-FFF2-40B4-BE49-F238E27FC236}">
              <a16:creationId xmlns:a16="http://schemas.microsoft.com/office/drawing/2014/main" id="{DB34E37A-6F88-4FE6-B8DB-0CF6E4787D0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8368" y="2820713"/>
          <a:ext cx="301412" cy="299818"/>
        </a:xfrm>
        <a:prstGeom prst="rect">
          <a:avLst/>
        </a:prstGeom>
      </xdr:spPr>
    </xdr:pic>
    <xdr:clientData/>
  </xdr:twoCellAnchor>
  <xdr:twoCellAnchor editAs="oneCell">
    <xdr:from>
      <xdr:col>1</xdr:col>
      <xdr:colOff>115883</xdr:colOff>
      <xdr:row>22</xdr:row>
      <xdr:rowOff>180742</xdr:rowOff>
    </xdr:from>
    <xdr:to>
      <xdr:col>1</xdr:col>
      <xdr:colOff>527363</xdr:colOff>
      <xdr:row>24</xdr:row>
      <xdr:rowOff>195412</xdr:rowOff>
    </xdr:to>
    <xdr:pic>
      <xdr:nvPicPr>
        <xdr:cNvPr id="23" name="Graphic 22" descr="Rating Star with solid fill">
          <a:extLst>
            <a:ext uri="{FF2B5EF4-FFF2-40B4-BE49-F238E27FC236}">
              <a16:creationId xmlns:a16="http://schemas.microsoft.com/office/drawing/2014/main" id="{CD8EA794-F8E3-4215-B873-1D94CEE2C1B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44572" y="4167709"/>
          <a:ext cx="411480" cy="410244"/>
        </a:xfrm>
        <a:prstGeom prst="rect">
          <a:avLst/>
        </a:prstGeom>
      </xdr:spPr>
    </xdr:pic>
    <xdr:clientData/>
  </xdr:twoCellAnchor>
  <xdr:twoCellAnchor editAs="oneCell">
    <xdr:from>
      <xdr:col>1</xdr:col>
      <xdr:colOff>17476</xdr:colOff>
      <xdr:row>29</xdr:row>
      <xdr:rowOff>176677</xdr:rowOff>
    </xdr:from>
    <xdr:to>
      <xdr:col>1</xdr:col>
      <xdr:colOff>329838</xdr:colOff>
      <xdr:row>31</xdr:row>
      <xdr:rowOff>97402</xdr:rowOff>
    </xdr:to>
    <xdr:pic>
      <xdr:nvPicPr>
        <xdr:cNvPr id="24" name="Graphic 23" descr="Star-struck face outline with solid fill">
          <a:extLst>
            <a:ext uri="{FF2B5EF4-FFF2-40B4-BE49-F238E27FC236}">
              <a16:creationId xmlns:a16="http://schemas.microsoft.com/office/drawing/2014/main" id="{659B8AF2-69F6-4508-A09B-F9DDA46BCCB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1376" y="5480197"/>
          <a:ext cx="312362" cy="306023"/>
        </a:xfrm>
        <a:prstGeom prst="rect">
          <a:avLst/>
        </a:prstGeom>
      </xdr:spPr>
    </xdr:pic>
    <xdr:clientData/>
  </xdr:twoCellAnchor>
  <xdr:twoCellAnchor>
    <xdr:from>
      <xdr:col>3</xdr:col>
      <xdr:colOff>378466</xdr:colOff>
      <xdr:row>1</xdr:row>
      <xdr:rowOff>176189</xdr:rowOff>
    </xdr:from>
    <xdr:to>
      <xdr:col>10</xdr:col>
      <xdr:colOff>373530</xdr:colOff>
      <xdr:row>16</xdr:row>
      <xdr:rowOff>46690</xdr:rowOff>
    </xdr:to>
    <xdr:graphicFrame macro="">
      <xdr:nvGraphicFramePr>
        <xdr:cNvPr id="25" name="Chart 24">
          <a:extLst>
            <a:ext uri="{FF2B5EF4-FFF2-40B4-BE49-F238E27FC236}">
              <a16:creationId xmlns:a16="http://schemas.microsoft.com/office/drawing/2014/main" id="{84B8CD3F-E5BA-4790-9159-75AF58861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72498</xdr:colOff>
      <xdr:row>1</xdr:row>
      <xdr:rowOff>161013</xdr:rowOff>
    </xdr:from>
    <xdr:to>
      <xdr:col>17</xdr:col>
      <xdr:colOff>251551</xdr:colOff>
      <xdr:row>15</xdr:row>
      <xdr:rowOff>170472</xdr:rowOff>
    </xdr:to>
    <xdr:graphicFrame macro="">
      <xdr:nvGraphicFramePr>
        <xdr:cNvPr id="26" name="Chart 25">
          <a:extLst>
            <a:ext uri="{FF2B5EF4-FFF2-40B4-BE49-F238E27FC236}">
              <a16:creationId xmlns:a16="http://schemas.microsoft.com/office/drawing/2014/main" id="{AB8EECDC-1B4F-4E87-A430-93ED16A65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56030</xdr:colOff>
      <xdr:row>1</xdr:row>
      <xdr:rowOff>153993</xdr:rowOff>
    </xdr:from>
    <xdr:to>
      <xdr:col>21</xdr:col>
      <xdr:colOff>466911</xdr:colOff>
      <xdr:row>15</xdr:row>
      <xdr:rowOff>168088</xdr:rowOff>
    </xdr:to>
    <xdr:graphicFrame macro="">
      <xdr:nvGraphicFramePr>
        <xdr:cNvPr id="27" name="Chart 26">
          <a:extLst>
            <a:ext uri="{FF2B5EF4-FFF2-40B4-BE49-F238E27FC236}">
              <a16:creationId xmlns:a16="http://schemas.microsoft.com/office/drawing/2014/main" id="{AF48C835-772D-4E4E-9831-3C3E2DD1E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224119</xdr:colOff>
      <xdr:row>1</xdr:row>
      <xdr:rowOff>133429</xdr:rowOff>
    </xdr:from>
    <xdr:to>
      <xdr:col>25</xdr:col>
      <xdr:colOff>571486</xdr:colOff>
      <xdr:row>16</xdr:row>
      <xdr:rowOff>56028</xdr:rowOff>
    </xdr:to>
    <xdr:graphicFrame macro="">
      <xdr:nvGraphicFramePr>
        <xdr:cNvPr id="28" name="Chart 27">
          <a:extLst>
            <a:ext uri="{FF2B5EF4-FFF2-40B4-BE49-F238E27FC236}">
              <a16:creationId xmlns:a16="http://schemas.microsoft.com/office/drawing/2014/main" id="{96ED009A-8DC3-44B8-9E6A-F83B208CF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9338</xdr:colOff>
      <xdr:row>18</xdr:row>
      <xdr:rowOff>28082</xdr:rowOff>
    </xdr:from>
    <xdr:to>
      <xdr:col>10</xdr:col>
      <xdr:colOff>539943</xdr:colOff>
      <xdr:row>32</xdr:row>
      <xdr:rowOff>84045</xdr:rowOff>
    </xdr:to>
    <xdr:graphicFrame macro="">
      <xdr:nvGraphicFramePr>
        <xdr:cNvPr id="29" name="Chart 28">
          <a:extLst>
            <a:ext uri="{FF2B5EF4-FFF2-40B4-BE49-F238E27FC236}">
              <a16:creationId xmlns:a16="http://schemas.microsoft.com/office/drawing/2014/main" id="{43475110-D346-492D-876F-D95B2EA28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577077</xdr:colOff>
      <xdr:row>18</xdr:row>
      <xdr:rowOff>105104</xdr:rowOff>
    </xdr:from>
    <xdr:to>
      <xdr:col>16</xdr:col>
      <xdr:colOff>298823</xdr:colOff>
      <xdr:row>33</xdr:row>
      <xdr:rowOff>37353</xdr:rowOff>
    </xdr:to>
    <xdr:graphicFrame macro="">
      <xdr:nvGraphicFramePr>
        <xdr:cNvPr id="30" name="Chart 29">
          <a:extLst>
            <a:ext uri="{FF2B5EF4-FFF2-40B4-BE49-F238E27FC236}">
              <a16:creationId xmlns:a16="http://schemas.microsoft.com/office/drawing/2014/main" id="{EF4CDD46-5BC5-4706-9939-D53A255D9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16</xdr:col>
      <xdr:colOff>451598</xdr:colOff>
      <xdr:row>19</xdr:row>
      <xdr:rowOff>105226</xdr:rowOff>
    </xdr:from>
    <xdr:to>
      <xdr:col>19</xdr:col>
      <xdr:colOff>130971</xdr:colOff>
      <xdr:row>31</xdr:row>
      <xdr:rowOff>37111</xdr:rowOff>
    </xdr:to>
    <mc:AlternateContent xmlns:mc="http://schemas.openxmlformats.org/markup-compatibility/2006">
      <mc:Choice xmlns:a14="http://schemas.microsoft.com/office/drawing/2010/main" Requires="a14">
        <xdr:graphicFrame macro="">
          <xdr:nvGraphicFramePr>
            <xdr:cNvPr id="31" name="Representative 1">
              <a:extLst>
                <a:ext uri="{FF2B5EF4-FFF2-40B4-BE49-F238E27FC236}">
                  <a16:creationId xmlns:a16="http://schemas.microsoft.com/office/drawing/2014/main" id="{D2CC7F01-1B25-492D-9304-99C169AD9B1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10216024" y="3467603"/>
              <a:ext cx="1646832" cy="2367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298542</xdr:colOff>
      <xdr:row>23</xdr:row>
      <xdr:rowOff>142981</xdr:rowOff>
    </xdr:from>
    <xdr:ext cx="1059179" cy="263003"/>
    <xdr:sp macro="" textlink="pivot!C22">
      <xdr:nvSpPr>
        <xdr:cNvPr id="32" name="TextBox 31">
          <a:extLst>
            <a:ext uri="{FF2B5EF4-FFF2-40B4-BE49-F238E27FC236}">
              <a16:creationId xmlns:a16="http://schemas.microsoft.com/office/drawing/2014/main" id="{2A4B210D-EAA0-4FBD-BEE2-16A41D2AC08B}"/>
            </a:ext>
          </a:extLst>
        </xdr:cNvPr>
        <xdr:cNvSpPr txBox="1"/>
      </xdr:nvSpPr>
      <xdr:spPr>
        <a:xfrm>
          <a:off x="1027231" y="4327735"/>
          <a:ext cx="1059179" cy="263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solidFill>
                <a:schemeClr val="bg2"/>
              </a:solidFill>
            </a:rPr>
            <a:t>Avg</a:t>
          </a:r>
          <a:r>
            <a:rPr lang="en-IN" sz="1200" baseline="0">
              <a:solidFill>
                <a:schemeClr val="bg2"/>
              </a:solidFill>
            </a:rPr>
            <a:t> Rating</a:t>
          </a:r>
        </a:p>
        <a:p>
          <a:pPr algn="ctr"/>
          <a:endParaRPr lang="en-IN" sz="1200">
            <a:solidFill>
              <a:schemeClr val="bg2"/>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a Narendra" refreshedDate="45946.72656909722" backgroundQuery="1" createdVersion="8" refreshedVersion="8" minRefreshableVersion="3" recordCount="0" supportSubquery="1" supportAdvancedDrill="1" xr:uid="{2B8302D9-03D1-49A8-98D7-F77F543FFAAD}">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a Narendra" refreshedDate="45946.74579050926" backgroundQuery="1" createdVersion="8" refreshedVersion="8" minRefreshableVersion="3" recordCount="0" supportSubquery="1" supportAdvancedDrill="1" xr:uid="{86072C17-DA30-49B6-85C4-00F1302C7841}">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a Narendra" refreshedDate="45946.800753009258" backgroundQuery="1" createdVersion="8" refreshedVersion="8" minRefreshableVersion="3" recordCount="0" supportSubquery="1" supportAdvancedDrill="1" xr:uid="{82E24D09-94C7-4A38-9594-A22299A8BD44}">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refreshedDate="45968.418845370368" backgroundQuery="1" createdVersion="8" refreshedVersion="8" minRefreshableVersion="3" recordCount="0" supportSubquery="1" supportAdvancedDrill="1" xr:uid="{63C2930A-A315-4746-82BE-BF9E6C8AB5A3}">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35992372685" backgroundQuery="1" createdVersion="8" refreshedVersion="6" minRefreshableVersion="3" recordCount="0" supportSubquery="1" supportAdvancedDrill="1" xr:uid="{163F63AB-3BB7-4842-831D-A6A52B9F7DD9}">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359924189812" backgroundQuery="1" createdVersion="8" refreshedVersion="6" minRefreshableVersion="3" recordCount="0" supportSubquery="1" supportAdvancedDrill="1" xr:uid="{BEB7B3DA-49F7-455B-949C-818A42B80081}">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35992476852" backgroundQuery="1" createdVersion="8" refreshedVersion="6" minRefreshableVersion="3" recordCount="0" supportSubquery="1" supportAdvancedDrill="1" xr:uid="{BA6CC285-F51B-48DE-AA97-EDD7E485DEE3}">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359925115743" backgroundQuery="1" createdVersion="8" refreshedVersion="6" minRefreshableVersion="3" recordCount="0" supportSubquery="1" supportAdvancedDrill="1" xr:uid="{9DD65CEE-8849-4FA4-B62C-AB384146EAB6}">
  <cacheSource type="external" connectionId="2"/>
  <cacheFields count="1">
    <cacheField name="[calls].[Representative].[Representative]" caption="Representative" numFmtId="0" hierarchy="3" level="1">
      <sharedItems count="1">
        <s v="R03"/>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359925462966" backgroundQuery="1" createdVersion="8" refreshedVersion="6" minRefreshableVersion="3" recordCount="0" supportSubquery="1" supportAdvancedDrill="1" xr:uid="{53F759DB-415F-4E71-A110-6D3D239FEB7A}">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Boya Narendra" refreshedDate="45946.726562731485" backgroundQuery="1" createdVersion="3" refreshedVersion="8" minRefreshableVersion="3" recordCount="0" supportSubquery="1" supportAdvancedDrill="1" xr:uid="{A510331D-6B86-4EDD-A76D-D3F3DF52C3A3}">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39065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855A7-94B8-47D2-BB94-00A9BB22BFB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
    <format dxfId="38">
      <pivotArea collapsedLevelsAreSubtotals="1" fieldPosition="0">
        <references count="2">
          <reference field="4294967294" count="1" selected="0">
            <x v="1"/>
          </reference>
          <reference field="0" count="1">
            <x v="1"/>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2337E1-9DA5-4DFC-A95C-83AD2BB99943}" name="monthly trend" cacheId="6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0">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0C9EFC-63BB-4822-A54A-33FCBABD9AD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9:D7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6B91E6-0299-4E92-B975-4990C8055CC3}"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E722F6-DF06-4B04-933E-E9A66201ED1A}" name="weekly trend" cacheId="6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3">
  <location ref="J19:K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41D0EC-93F4-4813-8DB0-BC53D70EF7DA}" name="avg pivo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A97:G11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DC006B-E79F-414C-8540-A14BF72AE053}" name="rep satisfaction" cacheId="6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A83:B9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4">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8E3AE9-BDFA-4824-AEA5-241E4AABCFC2}" name="rep pivot" cacheId="5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5D2BBF-5E72-4C0C-BBA6-1DF4410501ED}" name="selected rep" cacheId="6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8" indent="0" outline="1" outlineData="1" multipleFieldFilters="0">
  <location ref="A57:A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39">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1F06C88-3DE4-499B-8886-C6DB167DB411}"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11</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289B941-0918-40D2-A107-82A988A7C93F}" sourceName="[calls].[Representative]">
  <pivotTables>
    <pivotTable tabId="5" name="rep pivot"/>
    <pivotTable tabId="5" name="monthly trend"/>
    <pivotTable tabId="5" name="weekly trend"/>
    <pivotTable tabId="5" name="selected rep"/>
    <pivotTable tabId="5" name="rep satisfaction"/>
  </pivotTables>
  <data>
    <olap pivotCacheId="113390653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CF94DE01-B20C-4492-AB64-10527EC17580}" cache="Slicer_Representative" caption="Representative" level="1" style="SlicerStyleLigh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9DD0BD-6812-41FE-ABF5-22A7DF392245}" name="Table_ExternalData_1" displayName="Table_ExternalData_1" ref="A3:M147" tableType="queryTable" totalsRowShown="0">
  <autoFilter ref="A3:M147" xr:uid="{339DD0BD-6812-41FE-ABF5-22A7DF392245}"/>
  <tableColumns count="13">
    <tableColumn id="1" xr3:uid="{BC62F5E8-047D-437D-B9C7-BBDA9DB228DC}" uniqueName="1" name="calls[Call number]" queryTableFieldId="1"/>
    <tableColumn id="2" xr3:uid="{1B9A55F5-33E9-4C0C-9738-D1187EBB9183}" uniqueName="2" name="calls[Customer ID]" queryTableFieldId="2"/>
    <tableColumn id="3" xr3:uid="{A9FA3868-8DA5-4A4A-A262-A5972720EFFC}" uniqueName="3" name="calls[Duration]" queryTableFieldId="3"/>
    <tableColumn id="4" xr3:uid="{7701E077-C19A-4634-A9C3-87DEC8EACA60}" uniqueName="4" name="calls[Representative]" queryTableFieldId="4"/>
    <tableColumn id="5" xr3:uid="{AA468B48-2058-460C-9A4F-5C5F4B009422}" uniqueName="5" name="calls[Date of Call]" queryTableFieldId="5" dataDxfId="40"/>
    <tableColumn id="6" xr3:uid="{371C3C12-A87A-4B92-ACB4-11883F55FCA2}" uniqueName="6" name="calls[Purchase Amount]" queryTableFieldId="6"/>
    <tableColumn id="7" xr3:uid="{EDD54C76-E5C9-4D1A-9AB0-902FA4DD041F}" uniqueName="7" name="calls[Satisfaction Rating]" queryTableFieldId="7"/>
    <tableColumn id="8" xr3:uid="{9E586417-C16D-4609-99D1-7641FB935AC3}" uniqueName="8" name="calls[FY]" queryTableFieldId="8"/>
    <tableColumn id="9" xr3:uid="{C0F92B72-CE8A-42A3-BA42-FB57010F9FBE}" uniqueName="9" name="calls[Day of week]" queryTableFieldId="9"/>
    <tableColumn id="10" xr3:uid="{3AE61CEC-93B8-4BB1-BB84-B7F189B2C58C}" uniqueName="10" name="calls[Duration Bucket]" queryTableFieldId="10"/>
    <tableColumn id="11" xr3:uid="{C053F278-F19D-499A-9C1D-7F3A21756B1A}" uniqueName="11" name="calls[Rating rounded]" queryTableFieldId="11"/>
    <tableColumn id="12" xr3:uid="{D461319F-9085-4BF5-82DF-212B8CA6DCAB}" uniqueName="12" name="calls[Date of Call (Month)]" queryTableFieldId="12"/>
    <tableColumn id="13" xr3:uid="{7437B997-3000-48CD-8CA6-89545134B3C9}"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4" totalsRowCount="1">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7" totalsRowDxfId="36"/>
    <tableColumn id="5" xr3:uid="{5A35565E-8707-4DED-AD15-A0669D67B382}" name="Date of Call" dataDxfId="35" totalsRowDxfId="34"/>
    <tableColumn id="6" xr3:uid="{F2E4F158-B41F-47BC-8DF8-DFCADFEE4E40}" name="Purchase Amount"/>
    <tableColumn id="7" xr3:uid="{04B291B5-47BD-4F78-8FD8-D1551CCA6BD9}" name="Satisfaction Rating"/>
    <tableColumn id="8" xr3:uid="{6E4123C0-0B17-43B8-A142-A1E540CE974C}" name="FY" dataDxfId="33" totalsRowDxfId="32">
      <calculatedColumnFormula>IF(MONTH(calls[[#This Row],[Date of Call]])&lt;=6, YEAR(calls[[#This Row],[Date of Call]]), YEAR(calls[[#This Row],[Date of Call]])+1)</calculatedColumnFormula>
    </tableColumn>
    <tableColumn id="9" xr3:uid="{199FA271-5E9B-46CE-9BC6-2801F92CD17E}" name="Day of week" dataDxfId="31" totalsRowDxfId="30">
      <calculatedColumnFormula>TEXT(calls[[#This Row],[Date of Call]],"DDDD")</calculatedColumnFormula>
    </tableColumn>
    <tableColumn id="10" xr3:uid="{328CDB09-95B8-4D5E-9ED9-EF0D363735A1}" name="Duration Bucket" dataDxfId="29" totalsRowDxfId="2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7" totalsRowDxfId="26">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5" headerRowBorderDxfId="24" tableBorderDxfId="23" totalsRowBorderDxfId="22">
  <autoFilter ref="Q3:T18" xr:uid="{27158F51-A707-4171-8A04-81FB0AABCBA5}"/>
  <tableColumns count="4">
    <tableColumn id="1" xr3:uid="{02688061-6A8C-4E23-B7FF-D00CD8B58CAC}" name="Customer ID" dataDxfId="21"/>
    <tableColumn id="2" xr3:uid="{771678B6-DB44-426B-9874-B4E421A440D5}" name="Gedner" dataDxfId="20"/>
    <tableColumn id="3" xr3:uid="{B0D41C62-587E-494D-B49A-603F2C05F8D3}" name="Age" dataDxfId="19"/>
    <tableColumn id="4" xr3:uid="{663F92D6-FE31-4D81-9E01-8D066DDC8A88}" name="City" dataDxfId="1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DF11A-365D-4B28-96C2-DB8D2DC983FD}">
  <dimension ref="A1:M147"/>
  <sheetViews>
    <sheetView workbookViewId="0"/>
  </sheetViews>
  <sheetFormatPr defaultRowHeight="14"/>
  <cols>
    <col min="1" max="1" width="18.1640625" bestFit="1" customWidth="1"/>
    <col min="2" max="2" width="18.4140625" bestFit="1" customWidth="1"/>
    <col min="3" max="3" width="15.1640625" bestFit="1" customWidth="1"/>
    <col min="4" max="4" width="20.58203125" bestFit="1" customWidth="1"/>
    <col min="5" max="5" width="17.6640625" bestFit="1" customWidth="1"/>
    <col min="6" max="6" width="22.58203125" bestFit="1" customWidth="1"/>
    <col min="7" max="7" width="23.58203125" bestFit="1" customWidth="1"/>
    <col min="8" max="8" width="10.08203125" bestFit="1" customWidth="1"/>
    <col min="9" max="9" width="18.08203125" bestFit="1" customWidth="1"/>
    <col min="10" max="10" width="21.4140625" bestFit="1" customWidth="1"/>
    <col min="11" max="11" width="20.58203125" bestFit="1" customWidth="1"/>
    <col min="12" max="12" width="24.4140625" bestFit="1" customWidth="1"/>
    <col min="13" max="13" width="29.4140625" bestFit="1" customWidth="1"/>
  </cols>
  <sheetData>
    <row r="1" spans="1:13">
      <c r="A1" s="14" t="s">
        <v>1094</v>
      </c>
    </row>
    <row r="3" spans="1:13">
      <c r="A3" t="s">
        <v>1076</v>
      </c>
      <c r="B3" t="s">
        <v>1077</v>
      </c>
      <c r="C3" t="s">
        <v>1078</v>
      </c>
      <c r="D3" t="s">
        <v>1079</v>
      </c>
      <c r="E3" t="s">
        <v>1080</v>
      </c>
      <c r="F3" t="s">
        <v>1081</v>
      </c>
      <c r="G3" t="s">
        <v>1082</v>
      </c>
      <c r="H3" t="s">
        <v>1083</v>
      </c>
      <c r="I3" t="s">
        <v>1084</v>
      </c>
      <c r="J3" t="s">
        <v>1085</v>
      </c>
      <c r="K3" t="s">
        <v>1086</v>
      </c>
      <c r="L3" t="s">
        <v>1087</v>
      </c>
      <c r="M3" t="s">
        <v>1088</v>
      </c>
    </row>
    <row r="4" spans="1:13">
      <c r="A4" t="s">
        <v>30</v>
      </c>
      <c r="B4" t="s">
        <v>8</v>
      </c>
      <c r="C4">
        <v>128</v>
      </c>
      <c r="D4" t="s">
        <v>11</v>
      </c>
      <c r="E4" s="27">
        <v>44928</v>
      </c>
      <c r="F4">
        <v>31</v>
      </c>
      <c r="G4">
        <v>2.8</v>
      </c>
      <c r="H4">
        <v>2023</v>
      </c>
      <c r="I4" t="s">
        <v>1063</v>
      </c>
      <c r="J4" t="s">
        <v>1089</v>
      </c>
      <c r="K4">
        <v>3</v>
      </c>
      <c r="L4" t="s">
        <v>1049</v>
      </c>
      <c r="M4">
        <v>1</v>
      </c>
    </row>
    <row r="5" spans="1:13">
      <c r="A5" t="s">
        <v>31</v>
      </c>
      <c r="B5" t="s">
        <v>8</v>
      </c>
      <c r="C5">
        <v>49</v>
      </c>
      <c r="D5" t="s">
        <v>9</v>
      </c>
      <c r="E5" s="27">
        <v>44929</v>
      </c>
      <c r="F5">
        <v>135</v>
      </c>
      <c r="G5">
        <v>4.8</v>
      </c>
      <c r="H5">
        <v>2023</v>
      </c>
      <c r="I5" t="s">
        <v>1067</v>
      </c>
      <c r="J5" t="s">
        <v>1090</v>
      </c>
      <c r="K5">
        <v>5</v>
      </c>
      <c r="L5" t="s">
        <v>1049</v>
      </c>
      <c r="M5">
        <v>1</v>
      </c>
    </row>
    <row r="6" spans="1:13">
      <c r="A6" t="s">
        <v>36</v>
      </c>
      <c r="B6" t="s">
        <v>8</v>
      </c>
      <c r="C6">
        <v>102</v>
      </c>
      <c r="D6" t="s">
        <v>9</v>
      </c>
      <c r="E6" s="27">
        <v>44929</v>
      </c>
      <c r="F6">
        <v>69</v>
      </c>
      <c r="G6">
        <v>4.9000000000000004</v>
      </c>
      <c r="H6">
        <v>2023</v>
      </c>
      <c r="I6" t="s">
        <v>1067</v>
      </c>
      <c r="J6" t="s">
        <v>1091</v>
      </c>
      <c r="K6">
        <v>5</v>
      </c>
      <c r="L6" t="s">
        <v>1049</v>
      </c>
      <c r="M6">
        <v>1</v>
      </c>
    </row>
    <row r="7" spans="1:13">
      <c r="A7" t="s">
        <v>51</v>
      </c>
      <c r="B7" t="s">
        <v>16</v>
      </c>
      <c r="C7">
        <v>28</v>
      </c>
      <c r="D7" t="s">
        <v>10</v>
      </c>
      <c r="E7" s="27">
        <v>44935</v>
      </c>
      <c r="F7">
        <v>63</v>
      </c>
      <c r="G7">
        <v>4.0999999999999996</v>
      </c>
      <c r="H7">
        <v>2023</v>
      </c>
      <c r="I7" t="s">
        <v>1063</v>
      </c>
      <c r="J7" t="s">
        <v>1092</v>
      </c>
      <c r="K7">
        <v>4</v>
      </c>
      <c r="L7" t="s">
        <v>1049</v>
      </c>
      <c r="M7">
        <v>1</v>
      </c>
    </row>
    <row r="8" spans="1:13">
      <c r="A8" t="s">
        <v>53</v>
      </c>
      <c r="B8" t="s">
        <v>8</v>
      </c>
      <c r="C8">
        <v>81</v>
      </c>
      <c r="D8" t="s">
        <v>10</v>
      </c>
      <c r="E8" s="27">
        <v>44936</v>
      </c>
      <c r="F8">
        <v>50</v>
      </c>
      <c r="G8">
        <v>4.5999999999999996</v>
      </c>
      <c r="H8">
        <v>2023</v>
      </c>
      <c r="I8" t="s">
        <v>1067</v>
      </c>
      <c r="J8" t="s">
        <v>1091</v>
      </c>
      <c r="K8">
        <v>5</v>
      </c>
      <c r="L8" t="s">
        <v>1049</v>
      </c>
      <c r="M8">
        <v>1</v>
      </c>
    </row>
    <row r="9" spans="1:13">
      <c r="A9" t="s">
        <v>57</v>
      </c>
      <c r="B9" t="s">
        <v>8</v>
      </c>
      <c r="C9">
        <v>82</v>
      </c>
      <c r="D9" t="s">
        <v>10</v>
      </c>
      <c r="E9" s="27">
        <v>44938</v>
      </c>
      <c r="F9">
        <v>42</v>
      </c>
      <c r="G9">
        <v>3.7</v>
      </c>
      <c r="H9">
        <v>2023</v>
      </c>
      <c r="I9" t="s">
        <v>1066</v>
      </c>
      <c r="J9" t="s">
        <v>1091</v>
      </c>
      <c r="K9">
        <v>4</v>
      </c>
      <c r="L9" t="s">
        <v>1049</v>
      </c>
      <c r="M9">
        <v>1</v>
      </c>
    </row>
    <row r="10" spans="1:13">
      <c r="A10" t="s">
        <v>58</v>
      </c>
      <c r="B10" t="s">
        <v>8</v>
      </c>
      <c r="C10">
        <v>29</v>
      </c>
      <c r="D10" t="s">
        <v>11</v>
      </c>
      <c r="E10" s="27">
        <v>44938</v>
      </c>
      <c r="F10">
        <v>170</v>
      </c>
      <c r="G10">
        <v>5</v>
      </c>
      <c r="H10">
        <v>2023</v>
      </c>
      <c r="I10" t="s">
        <v>1066</v>
      </c>
      <c r="J10" t="s">
        <v>1092</v>
      </c>
      <c r="K10">
        <v>5</v>
      </c>
      <c r="L10" t="s">
        <v>1049</v>
      </c>
      <c r="M10">
        <v>1</v>
      </c>
    </row>
    <row r="11" spans="1:13">
      <c r="A11" t="s">
        <v>71</v>
      </c>
      <c r="B11" t="s">
        <v>8</v>
      </c>
      <c r="C11">
        <v>13</v>
      </c>
      <c r="D11" t="s">
        <v>6</v>
      </c>
      <c r="E11" s="27">
        <v>44945</v>
      </c>
      <c r="F11">
        <v>32</v>
      </c>
      <c r="G11">
        <v>4.4000000000000004</v>
      </c>
      <c r="H11">
        <v>2023</v>
      </c>
      <c r="I11" t="s">
        <v>1066</v>
      </c>
      <c r="J11" t="s">
        <v>1092</v>
      </c>
      <c r="K11">
        <v>4</v>
      </c>
      <c r="L11" t="s">
        <v>1049</v>
      </c>
      <c r="M11">
        <v>1</v>
      </c>
    </row>
    <row r="12" spans="1:13">
      <c r="A12" t="s">
        <v>75</v>
      </c>
      <c r="B12" t="s">
        <v>16</v>
      </c>
      <c r="C12">
        <v>37</v>
      </c>
      <c r="D12" t="s">
        <v>9</v>
      </c>
      <c r="E12" s="27">
        <v>44946</v>
      </c>
      <c r="F12">
        <v>96</v>
      </c>
      <c r="G12">
        <v>3.6</v>
      </c>
      <c r="H12">
        <v>2023</v>
      </c>
      <c r="I12" t="s">
        <v>1062</v>
      </c>
      <c r="J12" t="s">
        <v>1090</v>
      </c>
      <c r="K12">
        <v>4</v>
      </c>
      <c r="L12" t="s">
        <v>1049</v>
      </c>
      <c r="M12">
        <v>1</v>
      </c>
    </row>
    <row r="13" spans="1:13">
      <c r="A13" t="s">
        <v>81</v>
      </c>
      <c r="B13" t="s">
        <v>16</v>
      </c>
      <c r="C13">
        <v>83</v>
      </c>
      <c r="D13" t="s">
        <v>11</v>
      </c>
      <c r="E13" s="27">
        <v>44948</v>
      </c>
      <c r="F13">
        <v>28</v>
      </c>
      <c r="G13">
        <v>4.5</v>
      </c>
      <c r="H13">
        <v>2023</v>
      </c>
      <c r="I13" t="s">
        <v>1065</v>
      </c>
      <c r="J13" t="s">
        <v>1091</v>
      </c>
      <c r="K13">
        <v>5</v>
      </c>
      <c r="L13" t="s">
        <v>1049</v>
      </c>
      <c r="M13">
        <v>1</v>
      </c>
    </row>
    <row r="14" spans="1:13">
      <c r="A14" t="s">
        <v>84</v>
      </c>
      <c r="B14" t="s">
        <v>8</v>
      </c>
      <c r="C14">
        <v>63</v>
      </c>
      <c r="D14" t="s">
        <v>10</v>
      </c>
      <c r="E14" s="27">
        <v>44949</v>
      </c>
      <c r="F14">
        <v>160</v>
      </c>
      <c r="G14">
        <v>4.3</v>
      </c>
      <c r="H14">
        <v>2023</v>
      </c>
      <c r="I14" t="s">
        <v>1063</v>
      </c>
      <c r="J14" t="s">
        <v>1091</v>
      </c>
      <c r="K14">
        <v>4</v>
      </c>
      <c r="L14" t="s">
        <v>1049</v>
      </c>
      <c r="M14">
        <v>1</v>
      </c>
    </row>
    <row r="15" spans="1:13">
      <c r="A15" t="s">
        <v>101</v>
      </c>
      <c r="B15" t="s">
        <v>8</v>
      </c>
      <c r="C15">
        <v>69</v>
      </c>
      <c r="D15" t="s">
        <v>6</v>
      </c>
      <c r="E15" s="27">
        <v>44956</v>
      </c>
      <c r="F15">
        <v>108</v>
      </c>
      <c r="G15">
        <v>3.3</v>
      </c>
      <c r="H15">
        <v>2023</v>
      </c>
      <c r="I15" t="s">
        <v>1063</v>
      </c>
      <c r="J15" t="s">
        <v>1091</v>
      </c>
      <c r="K15">
        <v>3</v>
      </c>
      <c r="L15" t="s">
        <v>1049</v>
      </c>
      <c r="M15">
        <v>1</v>
      </c>
    </row>
    <row r="16" spans="1:13">
      <c r="A16" t="s">
        <v>104</v>
      </c>
      <c r="B16" t="s">
        <v>8</v>
      </c>
      <c r="C16">
        <v>62</v>
      </c>
      <c r="D16" t="s">
        <v>10</v>
      </c>
      <c r="E16" s="27">
        <v>44957</v>
      </c>
      <c r="F16">
        <v>99</v>
      </c>
      <c r="G16">
        <v>3.6</v>
      </c>
      <c r="H16">
        <v>2023</v>
      </c>
      <c r="I16" t="s">
        <v>1067</v>
      </c>
      <c r="J16" t="s">
        <v>1091</v>
      </c>
      <c r="K16">
        <v>4</v>
      </c>
      <c r="L16" t="s">
        <v>1049</v>
      </c>
      <c r="M16">
        <v>1</v>
      </c>
    </row>
    <row r="17" spans="1:13">
      <c r="A17" t="s">
        <v>107</v>
      </c>
      <c r="B17" t="s">
        <v>8</v>
      </c>
      <c r="C17">
        <v>137</v>
      </c>
      <c r="D17" t="s">
        <v>6</v>
      </c>
      <c r="E17" s="27">
        <v>44958</v>
      </c>
      <c r="F17">
        <v>86</v>
      </c>
      <c r="G17">
        <v>4.8</v>
      </c>
      <c r="H17">
        <v>2023</v>
      </c>
      <c r="I17" t="s">
        <v>1068</v>
      </c>
      <c r="J17" t="s">
        <v>1089</v>
      </c>
      <c r="K17">
        <v>5</v>
      </c>
      <c r="L17" t="s">
        <v>1050</v>
      </c>
      <c r="M17">
        <v>2</v>
      </c>
    </row>
    <row r="18" spans="1:13">
      <c r="A18" t="s">
        <v>110</v>
      </c>
      <c r="B18" t="s">
        <v>8</v>
      </c>
      <c r="C18">
        <v>137</v>
      </c>
      <c r="D18" t="s">
        <v>13</v>
      </c>
      <c r="E18" s="27">
        <v>44958</v>
      </c>
      <c r="F18">
        <v>90</v>
      </c>
      <c r="G18">
        <v>4.0999999999999996</v>
      </c>
      <c r="H18">
        <v>2023</v>
      </c>
      <c r="I18" t="s">
        <v>1068</v>
      </c>
      <c r="J18" t="s">
        <v>1089</v>
      </c>
      <c r="K18">
        <v>4</v>
      </c>
      <c r="L18" t="s">
        <v>1050</v>
      </c>
      <c r="M18">
        <v>2</v>
      </c>
    </row>
    <row r="19" spans="1:13">
      <c r="A19" t="s">
        <v>119</v>
      </c>
      <c r="B19" t="s">
        <v>16</v>
      </c>
      <c r="C19">
        <v>152</v>
      </c>
      <c r="D19" t="s">
        <v>9</v>
      </c>
      <c r="E19" s="27">
        <v>44964</v>
      </c>
      <c r="F19">
        <v>123</v>
      </c>
      <c r="G19">
        <v>4.5999999999999996</v>
      </c>
      <c r="H19">
        <v>2023</v>
      </c>
      <c r="I19" t="s">
        <v>1067</v>
      </c>
      <c r="J19" t="s">
        <v>1089</v>
      </c>
      <c r="K19">
        <v>5</v>
      </c>
      <c r="L19" t="s">
        <v>1050</v>
      </c>
      <c r="M19">
        <v>2</v>
      </c>
    </row>
    <row r="20" spans="1:13">
      <c r="A20" t="s">
        <v>122</v>
      </c>
      <c r="B20" t="s">
        <v>16</v>
      </c>
      <c r="C20">
        <v>95</v>
      </c>
      <c r="D20" t="s">
        <v>9</v>
      </c>
      <c r="E20" s="27">
        <v>44965</v>
      </c>
      <c r="F20">
        <v>130</v>
      </c>
      <c r="G20">
        <v>5</v>
      </c>
      <c r="H20">
        <v>2023</v>
      </c>
      <c r="I20" t="s">
        <v>1068</v>
      </c>
      <c r="J20" t="s">
        <v>1091</v>
      </c>
      <c r="K20">
        <v>5</v>
      </c>
      <c r="L20" t="s">
        <v>1050</v>
      </c>
      <c r="M20">
        <v>2</v>
      </c>
    </row>
    <row r="21" spans="1:13">
      <c r="A21" t="s">
        <v>127</v>
      </c>
      <c r="B21" t="s">
        <v>16</v>
      </c>
      <c r="C21">
        <v>131</v>
      </c>
      <c r="D21" t="s">
        <v>11</v>
      </c>
      <c r="E21" s="27">
        <v>44967</v>
      </c>
      <c r="F21">
        <v>172</v>
      </c>
      <c r="G21">
        <v>2.6</v>
      </c>
      <c r="H21">
        <v>2023</v>
      </c>
      <c r="I21" t="s">
        <v>1062</v>
      </c>
      <c r="J21" t="s">
        <v>1089</v>
      </c>
      <c r="K21">
        <v>3</v>
      </c>
      <c r="L21" t="s">
        <v>1050</v>
      </c>
      <c r="M21">
        <v>2</v>
      </c>
    </row>
    <row r="22" spans="1:13">
      <c r="A22" t="s">
        <v>138</v>
      </c>
      <c r="B22" t="s">
        <v>8</v>
      </c>
      <c r="C22">
        <v>19</v>
      </c>
      <c r="D22" t="s">
        <v>11</v>
      </c>
      <c r="E22" s="27">
        <v>44972</v>
      </c>
      <c r="F22">
        <v>28</v>
      </c>
      <c r="G22">
        <v>4.9000000000000004</v>
      </c>
      <c r="H22">
        <v>2023</v>
      </c>
      <c r="I22" t="s">
        <v>1068</v>
      </c>
      <c r="J22" t="s">
        <v>1092</v>
      </c>
      <c r="K22">
        <v>5</v>
      </c>
      <c r="L22" t="s">
        <v>1050</v>
      </c>
      <c r="M22">
        <v>2</v>
      </c>
    </row>
    <row r="23" spans="1:13">
      <c r="A23" t="s">
        <v>151</v>
      </c>
      <c r="B23" t="s">
        <v>8</v>
      </c>
      <c r="C23">
        <v>114</v>
      </c>
      <c r="D23" t="s">
        <v>11</v>
      </c>
      <c r="E23" s="27">
        <v>44976</v>
      </c>
      <c r="F23">
        <v>54</v>
      </c>
      <c r="G23">
        <v>1.1000000000000001</v>
      </c>
      <c r="H23">
        <v>2023</v>
      </c>
      <c r="I23" t="s">
        <v>1065</v>
      </c>
      <c r="J23" t="s">
        <v>1091</v>
      </c>
      <c r="K23">
        <v>1</v>
      </c>
      <c r="L23" t="s">
        <v>1050</v>
      </c>
      <c r="M23">
        <v>2</v>
      </c>
    </row>
    <row r="24" spans="1:13">
      <c r="A24" t="s">
        <v>164</v>
      </c>
      <c r="B24" t="s">
        <v>16</v>
      </c>
      <c r="C24">
        <v>102</v>
      </c>
      <c r="D24" t="s">
        <v>11</v>
      </c>
      <c r="E24" s="27">
        <v>44983</v>
      </c>
      <c r="F24">
        <v>165</v>
      </c>
      <c r="G24">
        <v>2.7</v>
      </c>
      <c r="H24">
        <v>2023</v>
      </c>
      <c r="I24" t="s">
        <v>1065</v>
      </c>
      <c r="J24" t="s">
        <v>1091</v>
      </c>
      <c r="K24">
        <v>3</v>
      </c>
      <c r="L24" t="s">
        <v>1050</v>
      </c>
      <c r="M24">
        <v>2</v>
      </c>
    </row>
    <row r="25" spans="1:13">
      <c r="A25" t="s">
        <v>171</v>
      </c>
      <c r="B25" t="s">
        <v>8</v>
      </c>
      <c r="C25">
        <v>155</v>
      </c>
      <c r="D25" t="s">
        <v>6</v>
      </c>
      <c r="E25" s="27">
        <v>44986</v>
      </c>
      <c r="F25">
        <v>132</v>
      </c>
      <c r="G25">
        <v>4.5999999999999996</v>
      </c>
      <c r="H25">
        <v>2023</v>
      </c>
      <c r="I25" t="s">
        <v>1068</v>
      </c>
      <c r="J25" t="s">
        <v>1089</v>
      </c>
      <c r="K25">
        <v>5</v>
      </c>
      <c r="L25" t="s">
        <v>1051</v>
      </c>
      <c r="M25">
        <v>3</v>
      </c>
    </row>
    <row r="26" spans="1:13">
      <c r="A26" t="s">
        <v>172</v>
      </c>
      <c r="B26" t="s">
        <v>8</v>
      </c>
      <c r="C26">
        <v>90</v>
      </c>
      <c r="D26" t="s">
        <v>13</v>
      </c>
      <c r="E26" s="27">
        <v>44986</v>
      </c>
      <c r="F26">
        <v>170</v>
      </c>
      <c r="G26">
        <v>3.7</v>
      </c>
      <c r="H26">
        <v>2023</v>
      </c>
      <c r="I26" t="s">
        <v>1068</v>
      </c>
      <c r="J26" t="s">
        <v>1091</v>
      </c>
      <c r="K26">
        <v>4</v>
      </c>
      <c r="L26" t="s">
        <v>1051</v>
      </c>
      <c r="M26">
        <v>3</v>
      </c>
    </row>
    <row r="27" spans="1:13">
      <c r="A27" t="s">
        <v>188</v>
      </c>
      <c r="B27" t="s">
        <v>16</v>
      </c>
      <c r="C27">
        <v>107</v>
      </c>
      <c r="D27" t="s">
        <v>10</v>
      </c>
      <c r="E27" s="27">
        <v>44988</v>
      </c>
      <c r="F27">
        <v>66</v>
      </c>
      <c r="G27">
        <v>4</v>
      </c>
      <c r="H27">
        <v>2023</v>
      </c>
      <c r="I27" t="s">
        <v>1062</v>
      </c>
      <c r="J27" t="s">
        <v>1091</v>
      </c>
      <c r="K27">
        <v>4</v>
      </c>
      <c r="L27" t="s">
        <v>1051</v>
      </c>
      <c r="M27">
        <v>3</v>
      </c>
    </row>
    <row r="28" spans="1:13">
      <c r="A28" t="s">
        <v>189</v>
      </c>
      <c r="B28" t="s">
        <v>16</v>
      </c>
      <c r="C28">
        <v>131</v>
      </c>
      <c r="D28" t="s">
        <v>9</v>
      </c>
      <c r="E28" s="27">
        <v>44988</v>
      </c>
      <c r="F28">
        <v>39</v>
      </c>
      <c r="G28">
        <v>2.4</v>
      </c>
      <c r="H28">
        <v>2023</v>
      </c>
      <c r="I28" t="s">
        <v>1062</v>
      </c>
      <c r="J28" t="s">
        <v>1089</v>
      </c>
      <c r="K28">
        <v>2</v>
      </c>
      <c r="L28" t="s">
        <v>1051</v>
      </c>
      <c r="M28">
        <v>3</v>
      </c>
    </row>
    <row r="29" spans="1:13">
      <c r="A29" t="s">
        <v>193</v>
      </c>
      <c r="B29" t="s">
        <v>8</v>
      </c>
      <c r="C29">
        <v>139</v>
      </c>
      <c r="D29" t="s">
        <v>9</v>
      </c>
      <c r="E29" s="27">
        <v>44989</v>
      </c>
      <c r="F29">
        <v>88</v>
      </c>
      <c r="G29">
        <v>3.4</v>
      </c>
      <c r="H29">
        <v>2023</v>
      </c>
      <c r="I29" t="s">
        <v>1064</v>
      </c>
      <c r="J29" t="s">
        <v>1089</v>
      </c>
      <c r="K29">
        <v>3</v>
      </c>
      <c r="L29" t="s">
        <v>1051</v>
      </c>
      <c r="M29">
        <v>3</v>
      </c>
    </row>
    <row r="30" spans="1:13">
      <c r="A30" t="s">
        <v>200</v>
      </c>
      <c r="B30" t="s">
        <v>16</v>
      </c>
      <c r="C30">
        <v>67</v>
      </c>
      <c r="D30" t="s">
        <v>11</v>
      </c>
      <c r="E30" s="27">
        <v>44990</v>
      </c>
      <c r="F30">
        <v>40</v>
      </c>
      <c r="G30">
        <v>5</v>
      </c>
      <c r="H30">
        <v>2023</v>
      </c>
      <c r="I30" t="s">
        <v>1065</v>
      </c>
      <c r="J30" t="s">
        <v>1091</v>
      </c>
      <c r="K30">
        <v>5</v>
      </c>
      <c r="L30" t="s">
        <v>1051</v>
      </c>
      <c r="M30">
        <v>3</v>
      </c>
    </row>
    <row r="31" spans="1:13">
      <c r="A31" t="s">
        <v>205</v>
      </c>
      <c r="B31" t="s">
        <v>16</v>
      </c>
      <c r="C31">
        <v>73</v>
      </c>
      <c r="D31" t="s">
        <v>13</v>
      </c>
      <c r="E31" s="27">
        <v>44991</v>
      </c>
      <c r="F31">
        <v>215</v>
      </c>
      <c r="G31">
        <v>3.6</v>
      </c>
      <c r="H31">
        <v>2023</v>
      </c>
      <c r="I31" t="s">
        <v>1063</v>
      </c>
      <c r="J31" t="s">
        <v>1091</v>
      </c>
      <c r="K31">
        <v>4</v>
      </c>
      <c r="L31" t="s">
        <v>1051</v>
      </c>
      <c r="M31">
        <v>3</v>
      </c>
    </row>
    <row r="32" spans="1:13">
      <c r="A32" t="s">
        <v>207</v>
      </c>
      <c r="B32" t="s">
        <v>8</v>
      </c>
      <c r="C32">
        <v>115</v>
      </c>
      <c r="D32" t="s">
        <v>9</v>
      </c>
      <c r="E32" s="27">
        <v>44992</v>
      </c>
      <c r="F32">
        <v>48</v>
      </c>
      <c r="G32">
        <v>4.7</v>
      </c>
      <c r="H32">
        <v>2023</v>
      </c>
      <c r="I32" t="s">
        <v>1067</v>
      </c>
      <c r="J32" t="s">
        <v>1091</v>
      </c>
      <c r="K32">
        <v>5</v>
      </c>
      <c r="L32" t="s">
        <v>1051</v>
      </c>
      <c r="M32">
        <v>3</v>
      </c>
    </row>
    <row r="33" spans="1:13">
      <c r="A33" t="s">
        <v>231</v>
      </c>
      <c r="B33" t="s">
        <v>8</v>
      </c>
      <c r="C33">
        <v>73</v>
      </c>
      <c r="D33" t="s">
        <v>13</v>
      </c>
      <c r="E33" s="27">
        <v>44997</v>
      </c>
      <c r="F33">
        <v>34</v>
      </c>
      <c r="G33">
        <v>4.8</v>
      </c>
      <c r="H33">
        <v>2023</v>
      </c>
      <c r="I33" t="s">
        <v>1065</v>
      </c>
      <c r="J33" t="s">
        <v>1091</v>
      </c>
      <c r="K33">
        <v>5</v>
      </c>
      <c r="L33" t="s">
        <v>1051</v>
      </c>
      <c r="M33">
        <v>3</v>
      </c>
    </row>
    <row r="34" spans="1:13">
      <c r="A34" t="s">
        <v>233</v>
      </c>
      <c r="B34" t="s">
        <v>16</v>
      </c>
      <c r="C34">
        <v>46</v>
      </c>
      <c r="D34" t="s">
        <v>9</v>
      </c>
      <c r="E34" s="27">
        <v>44997</v>
      </c>
      <c r="F34">
        <v>165</v>
      </c>
      <c r="G34">
        <v>3.3</v>
      </c>
      <c r="H34">
        <v>2023</v>
      </c>
      <c r="I34" t="s">
        <v>1065</v>
      </c>
      <c r="J34" t="s">
        <v>1090</v>
      </c>
      <c r="K34">
        <v>3</v>
      </c>
      <c r="L34" t="s">
        <v>1051</v>
      </c>
      <c r="M34">
        <v>3</v>
      </c>
    </row>
    <row r="35" spans="1:13">
      <c r="A35" t="s">
        <v>237</v>
      </c>
      <c r="B35" t="s">
        <v>16</v>
      </c>
      <c r="C35">
        <v>145</v>
      </c>
      <c r="D35" t="s">
        <v>10</v>
      </c>
      <c r="E35" s="27">
        <v>44998</v>
      </c>
      <c r="F35">
        <v>136</v>
      </c>
      <c r="G35">
        <v>4.4000000000000004</v>
      </c>
      <c r="H35">
        <v>2023</v>
      </c>
      <c r="I35" t="s">
        <v>1063</v>
      </c>
      <c r="J35" t="s">
        <v>1089</v>
      </c>
      <c r="K35">
        <v>4</v>
      </c>
      <c r="L35" t="s">
        <v>1051</v>
      </c>
      <c r="M35">
        <v>3</v>
      </c>
    </row>
    <row r="36" spans="1:13">
      <c r="A36" t="s">
        <v>239</v>
      </c>
      <c r="B36" t="s">
        <v>16</v>
      </c>
      <c r="C36">
        <v>13</v>
      </c>
      <c r="D36" t="s">
        <v>11</v>
      </c>
      <c r="E36" s="27">
        <v>44999</v>
      </c>
      <c r="F36">
        <v>63</v>
      </c>
      <c r="G36">
        <v>4.0999999999999996</v>
      </c>
      <c r="H36">
        <v>2023</v>
      </c>
      <c r="I36" t="s">
        <v>1067</v>
      </c>
      <c r="J36" t="s">
        <v>1092</v>
      </c>
      <c r="K36">
        <v>4</v>
      </c>
      <c r="L36" t="s">
        <v>1051</v>
      </c>
      <c r="M36">
        <v>3</v>
      </c>
    </row>
    <row r="37" spans="1:13">
      <c r="A37" t="s">
        <v>253</v>
      </c>
      <c r="B37" t="s">
        <v>8</v>
      </c>
      <c r="C37">
        <v>123</v>
      </c>
      <c r="D37" t="s">
        <v>6</v>
      </c>
      <c r="E37" s="27">
        <v>45000</v>
      </c>
      <c r="F37">
        <v>36</v>
      </c>
      <c r="G37">
        <v>3.6</v>
      </c>
      <c r="H37">
        <v>2023</v>
      </c>
      <c r="I37" t="s">
        <v>1068</v>
      </c>
      <c r="J37" t="s">
        <v>1089</v>
      </c>
      <c r="K37">
        <v>4</v>
      </c>
      <c r="L37" t="s">
        <v>1051</v>
      </c>
      <c r="M37">
        <v>3</v>
      </c>
    </row>
    <row r="38" spans="1:13">
      <c r="A38" t="s">
        <v>258</v>
      </c>
      <c r="B38" t="s">
        <v>8</v>
      </c>
      <c r="C38">
        <v>54</v>
      </c>
      <c r="D38" t="s">
        <v>9</v>
      </c>
      <c r="E38" s="27">
        <v>45001</v>
      </c>
      <c r="F38">
        <v>26</v>
      </c>
      <c r="G38">
        <v>4.8</v>
      </c>
      <c r="H38">
        <v>2023</v>
      </c>
      <c r="I38" t="s">
        <v>1066</v>
      </c>
      <c r="J38" t="s">
        <v>1090</v>
      </c>
      <c r="K38">
        <v>5</v>
      </c>
      <c r="L38" t="s">
        <v>1051</v>
      </c>
      <c r="M38">
        <v>3</v>
      </c>
    </row>
    <row r="39" spans="1:13">
      <c r="A39" t="s">
        <v>275</v>
      </c>
      <c r="B39" t="s">
        <v>8</v>
      </c>
      <c r="C39">
        <v>48</v>
      </c>
      <c r="D39" t="s">
        <v>9</v>
      </c>
      <c r="E39" s="27">
        <v>45005</v>
      </c>
      <c r="F39">
        <v>200</v>
      </c>
      <c r="G39">
        <v>3.9</v>
      </c>
      <c r="H39">
        <v>2023</v>
      </c>
      <c r="I39" t="s">
        <v>1063</v>
      </c>
      <c r="J39" t="s">
        <v>1090</v>
      </c>
      <c r="K39">
        <v>4</v>
      </c>
      <c r="L39" t="s">
        <v>1051</v>
      </c>
      <c r="M39">
        <v>3</v>
      </c>
    </row>
    <row r="40" spans="1:13">
      <c r="A40" t="s">
        <v>284</v>
      </c>
      <c r="B40" t="s">
        <v>16</v>
      </c>
      <c r="C40">
        <v>154</v>
      </c>
      <c r="D40" t="s">
        <v>10</v>
      </c>
      <c r="E40" s="27">
        <v>45006</v>
      </c>
      <c r="F40">
        <v>90</v>
      </c>
      <c r="G40">
        <v>4.5</v>
      </c>
      <c r="H40">
        <v>2023</v>
      </c>
      <c r="I40" t="s">
        <v>1067</v>
      </c>
      <c r="J40" t="s">
        <v>1089</v>
      </c>
      <c r="K40">
        <v>5</v>
      </c>
      <c r="L40" t="s">
        <v>1051</v>
      </c>
      <c r="M40">
        <v>3</v>
      </c>
    </row>
    <row r="41" spans="1:13">
      <c r="A41" t="s">
        <v>285</v>
      </c>
      <c r="B41" t="s">
        <v>16</v>
      </c>
      <c r="C41">
        <v>58</v>
      </c>
      <c r="D41" t="s">
        <v>11</v>
      </c>
      <c r="E41" s="27">
        <v>45007</v>
      </c>
      <c r="F41">
        <v>176</v>
      </c>
      <c r="G41">
        <v>4.2</v>
      </c>
      <c r="H41">
        <v>2023</v>
      </c>
      <c r="I41" t="s">
        <v>1068</v>
      </c>
      <c r="J41" t="s">
        <v>1090</v>
      </c>
      <c r="K41">
        <v>4</v>
      </c>
      <c r="L41" t="s">
        <v>1051</v>
      </c>
      <c r="M41">
        <v>3</v>
      </c>
    </row>
    <row r="42" spans="1:13">
      <c r="A42" t="s">
        <v>286</v>
      </c>
      <c r="B42" t="s">
        <v>8</v>
      </c>
      <c r="C42">
        <v>63</v>
      </c>
      <c r="D42" t="s">
        <v>6</v>
      </c>
      <c r="E42" s="27">
        <v>45007</v>
      </c>
      <c r="F42">
        <v>87</v>
      </c>
      <c r="G42">
        <v>4.5999999999999996</v>
      </c>
      <c r="H42">
        <v>2023</v>
      </c>
      <c r="I42" t="s">
        <v>1068</v>
      </c>
      <c r="J42" t="s">
        <v>1091</v>
      </c>
      <c r="K42">
        <v>5</v>
      </c>
      <c r="L42" t="s">
        <v>1051</v>
      </c>
      <c r="M42">
        <v>3</v>
      </c>
    </row>
    <row r="43" spans="1:13">
      <c r="A43" t="s">
        <v>293</v>
      </c>
      <c r="B43" t="s">
        <v>16</v>
      </c>
      <c r="C43">
        <v>142</v>
      </c>
      <c r="D43" t="s">
        <v>13</v>
      </c>
      <c r="E43" s="27">
        <v>45009</v>
      </c>
      <c r="F43">
        <v>31</v>
      </c>
      <c r="G43">
        <v>4.4000000000000004</v>
      </c>
      <c r="H43">
        <v>2023</v>
      </c>
      <c r="I43" t="s">
        <v>1062</v>
      </c>
      <c r="J43" t="s">
        <v>1089</v>
      </c>
      <c r="K43">
        <v>4</v>
      </c>
      <c r="L43" t="s">
        <v>1051</v>
      </c>
      <c r="M43">
        <v>3</v>
      </c>
    </row>
    <row r="44" spans="1:13">
      <c r="A44" t="s">
        <v>295</v>
      </c>
      <c r="B44" t="s">
        <v>16</v>
      </c>
      <c r="C44">
        <v>125</v>
      </c>
      <c r="D44" t="s">
        <v>10</v>
      </c>
      <c r="E44" s="27">
        <v>45010</v>
      </c>
      <c r="F44">
        <v>27</v>
      </c>
      <c r="G44">
        <v>3</v>
      </c>
      <c r="H44">
        <v>2023</v>
      </c>
      <c r="I44" t="s">
        <v>1064</v>
      </c>
      <c r="J44" t="s">
        <v>1089</v>
      </c>
      <c r="K44">
        <v>3</v>
      </c>
      <c r="L44" t="s">
        <v>1051</v>
      </c>
      <c r="M44">
        <v>3</v>
      </c>
    </row>
    <row r="45" spans="1:13">
      <c r="A45" t="s">
        <v>299</v>
      </c>
      <c r="B45" t="s">
        <v>16</v>
      </c>
      <c r="C45">
        <v>57</v>
      </c>
      <c r="D45" t="s">
        <v>6</v>
      </c>
      <c r="E45" s="27">
        <v>45010</v>
      </c>
      <c r="F45">
        <v>35</v>
      </c>
      <c r="G45">
        <v>3.5</v>
      </c>
      <c r="H45">
        <v>2023</v>
      </c>
      <c r="I45" t="s">
        <v>1064</v>
      </c>
      <c r="J45" t="s">
        <v>1090</v>
      </c>
      <c r="K45">
        <v>4</v>
      </c>
      <c r="L45" t="s">
        <v>1051</v>
      </c>
      <c r="M45">
        <v>3</v>
      </c>
    </row>
    <row r="46" spans="1:13">
      <c r="A46" t="s">
        <v>302</v>
      </c>
      <c r="B46" t="s">
        <v>8</v>
      </c>
      <c r="C46">
        <v>158</v>
      </c>
      <c r="D46" t="s">
        <v>11</v>
      </c>
      <c r="E46" s="27">
        <v>45010</v>
      </c>
      <c r="F46">
        <v>60</v>
      </c>
      <c r="G46">
        <v>4.5</v>
      </c>
      <c r="H46">
        <v>2023</v>
      </c>
      <c r="I46" t="s">
        <v>1064</v>
      </c>
      <c r="J46" t="s">
        <v>1089</v>
      </c>
      <c r="K46">
        <v>5</v>
      </c>
      <c r="L46" t="s">
        <v>1051</v>
      </c>
      <c r="M46">
        <v>3</v>
      </c>
    </row>
    <row r="47" spans="1:13">
      <c r="A47" t="s">
        <v>309</v>
      </c>
      <c r="B47" t="s">
        <v>16</v>
      </c>
      <c r="C47">
        <v>126</v>
      </c>
      <c r="D47" t="s">
        <v>9</v>
      </c>
      <c r="E47" s="27">
        <v>45012</v>
      </c>
      <c r="F47">
        <v>128</v>
      </c>
      <c r="G47">
        <v>4.2</v>
      </c>
      <c r="H47">
        <v>2023</v>
      </c>
      <c r="I47" t="s">
        <v>1063</v>
      </c>
      <c r="J47" t="s">
        <v>1089</v>
      </c>
      <c r="K47">
        <v>4</v>
      </c>
      <c r="L47" t="s">
        <v>1051</v>
      </c>
      <c r="M47">
        <v>3</v>
      </c>
    </row>
    <row r="48" spans="1:13">
      <c r="A48" t="s">
        <v>311</v>
      </c>
      <c r="B48" t="s">
        <v>8</v>
      </c>
      <c r="C48">
        <v>95</v>
      </c>
      <c r="D48" t="s">
        <v>13</v>
      </c>
      <c r="E48" s="27">
        <v>45012</v>
      </c>
      <c r="F48">
        <v>28</v>
      </c>
      <c r="G48">
        <v>2.7</v>
      </c>
      <c r="H48">
        <v>2023</v>
      </c>
      <c r="I48" t="s">
        <v>1063</v>
      </c>
      <c r="J48" t="s">
        <v>1091</v>
      </c>
      <c r="K48">
        <v>3</v>
      </c>
      <c r="L48" t="s">
        <v>1051</v>
      </c>
      <c r="M48">
        <v>3</v>
      </c>
    </row>
    <row r="49" spans="1:13">
      <c r="A49" t="s">
        <v>318</v>
      </c>
      <c r="B49" t="s">
        <v>16</v>
      </c>
      <c r="C49">
        <v>30</v>
      </c>
      <c r="D49" t="s">
        <v>9</v>
      </c>
      <c r="E49" s="27">
        <v>45013</v>
      </c>
      <c r="F49">
        <v>168</v>
      </c>
      <c r="G49">
        <v>4.2</v>
      </c>
      <c r="H49">
        <v>2023</v>
      </c>
      <c r="I49" t="s">
        <v>1067</v>
      </c>
      <c r="J49" t="s">
        <v>1092</v>
      </c>
      <c r="K49">
        <v>4</v>
      </c>
      <c r="L49" t="s">
        <v>1051</v>
      </c>
      <c r="M49">
        <v>3</v>
      </c>
    </row>
    <row r="50" spans="1:13">
      <c r="A50" t="s">
        <v>323</v>
      </c>
      <c r="B50" t="s">
        <v>8</v>
      </c>
      <c r="C50">
        <v>49</v>
      </c>
      <c r="D50" t="s">
        <v>10</v>
      </c>
      <c r="E50" s="27">
        <v>45014</v>
      </c>
      <c r="F50">
        <v>80</v>
      </c>
      <c r="G50">
        <v>3</v>
      </c>
      <c r="H50">
        <v>2023</v>
      </c>
      <c r="I50" t="s">
        <v>1068</v>
      </c>
      <c r="J50" t="s">
        <v>1090</v>
      </c>
      <c r="K50">
        <v>3</v>
      </c>
      <c r="L50" t="s">
        <v>1051</v>
      </c>
      <c r="M50">
        <v>3</v>
      </c>
    </row>
    <row r="51" spans="1:13">
      <c r="A51" t="s">
        <v>331</v>
      </c>
      <c r="B51" t="s">
        <v>16</v>
      </c>
      <c r="C51">
        <v>71</v>
      </c>
      <c r="D51" t="s">
        <v>10</v>
      </c>
      <c r="E51" s="27">
        <v>45018</v>
      </c>
      <c r="F51">
        <v>110</v>
      </c>
      <c r="G51">
        <v>4.8</v>
      </c>
      <c r="H51">
        <v>2023</v>
      </c>
      <c r="I51" t="s">
        <v>1065</v>
      </c>
      <c r="J51" t="s">
        <v>1091</v>
      </c>
      <c r="K51">
        <v>5</v>
      </c>
      <c r="L51" t="s">
        <v>1052</v>
      </c>
      <c r="M51">
        <v>4</v>
      </c>
    </row>
    <row r="52" spans="1:13">
      <c r="A52" t="s">
        <v>337</v>
      </c>
      <c r="B52" t="s">
        <v>16</v>
      </c>
      <c r="C52">
        <v>106</v>
      </c>
      <c r="D52" t="s">
        <v>9</v>
      </c>
      <c r="E52" s="27">
        <v>45020</v>
      </c>
      <c r="F52">
        <v>145</v>
      </c>
      <c r="G52">
        <v>4.0999999999999996</v>
      </c>
      <c r="H52">
        <v>2023</v>
      </c>
      <c r="I52" t="s">
        <v>1067</v>
      </c>
      <c r="J52" t="s">
        <v>1091</v>
      </c>
      <c r="K52">
        <v>4</v>
      </c>
      <c r="L52" t="s">
        <v>1052</v>
      </c>
      <c r="M52">
        <v>4</v>
      </c>
    </row>
    <row r="53" spans="1:13">
      <c r="A53" t="s">
        <v>356</v>
      </c>
      <c r="B53" t="s">
        <v>8</v>
      </c>
      <c r="C53">
        <v>49</v>
      </c>
      <c r="D53" t="s">
        <v>10</v>
      </c>
      <c r="E53" s="27">
        <v>45024</v>
      </c>
      <c r="F53">
        <v>172</v>
      </c>
      <c r="G53">
        <v>2.9</v>
      </c>
      <c r="H53">
        <v>2023</v>
      </c>
      <c r="I53" t="s">
        <v>1064</v>
      </c>
      <c r="J53" t="s">
        <v>1090</v>
      </c>
      <c r="K53">
        <v>3</v>
      </c>
      <c r="L53" t="s">
        <v>1052</v>
      </c>
      <c r="M53">
        <v>4</v>
      </c>
    </row>
    <row r="54" spans="1:13">
      <c r="A54" t="s">
        <v>357</v>
      </c>
      <c r="B54" t="s">
        <v>16</v>
      </c>
      <c r="C54">
        <v>8</v>
      </c>
      <c r="D54" t="s">
        <v>6</v>
      </c>
      <c r="E54" s="27">
        <v>45024</v>
      </c>
      <c r="F54">
        <v>20</v>
      </c>
      <c r="G54">
        <v>4.8</v>
      </c>
      <c r="H54">
        <v>2023</v>
      </c>
      <c r="I54" t="s">
        <v>1064</v>
      </c>
      <c r="J54" t="s">
        <v>1093</v>
      </c>
      <c r="K54">
        <v>5</v>
      </c>
      <c r="L54" t="s">
        <v>1052</v>
      </c>
      <c r="M54">
        <v>4</v>
      </c>
    </row>
    <row r="55" spans="1:13">
      <c r="A55" t="s">
        <v>371</v>
      </c>
      <c r="B55" t="s">
        <v>16</v>
      </c>
      <c r="C55">
        <v>159</v>
      </c>
      <c r="D55" t="s">
        <v>13</v>
      </c>
      <c r="E55" s="27">
        <v>45027</v>
      </c>
      <c r="F55">
        <v>42</v>
      </c>
      <c r="G55">
        <v>4.5</v>
      </c>
      <c r="H55">
        <v>2023</v>
      </c>
      <c r="I55" t="s">
        <v>1067</v>
      </c>
      <c r="J55" t="s">
        <v>1089</v>
      </c>
      <c r="K55">
        <v>5</v>
      </c>
      <c r="L55" t="s">
        <v>1052</v>
      </c>
      <c r="M55">
        <v>4</v>
      </c>
    </row>
    <row r="56" spans="1:13">
      <c r="A56" t="s">
        <v>373</v>
      </c>
      <c r="B56" t="s">
        <v>16</v>
      </c>
      <c r="C56">
        <v>53</v>
      </c>
      <c r="D56" t="s">
        <v>6</v>
      </c>
      <c r="E56" s="27">
        <v>45028</v>
      </c>
      <c r="F56">
        <v>23</v>
      </c>
      <c r="G56">
        <v>4.9000000000000004</v>
      </c>
      <c r="H56">
        <v>2023</v>
      </c>
      <c r="I56" t="s">
        <v>1068</v>
      </c>
      <c r="J56" t="s">
        <v>1090</v>
      </c>
      <c r="K56">
        <v>5</v>
      </c>
      <c r="L56" t="s">
        <v>1052</v>
      </c>
      <c r="M56">
        <v>4</v>
      </c>
    </row>
    <row r="57" spans="1:13">
      <c r="A57" t="s">
        <v>374</v>
      </c>
      <c r="B57" t="s">
        <v>16</v>
      </c>
      <c r="C57">
        <v>89</v>
      </c>
      <c r="D57" t="s">
        <v>10</v>
      </c>
      <c r="E57" s="27">
        <v>45028</v>
      </c>
      <c r="F57">
        <v>200</v>
      </c>
      <c r="G57">
        <v>4.8</v>
      </c>
      <c r="H57">
        <v>2023</v>
      </c>
      <c r="I57" t="s">
        <v>1068</v>
      </c>
      <c r="J57" t="s">
        <v>1091</v>
      </c>
      <c r="K57">
        <v>5</v>
      </c>
      <c r="L57" t="s">
        <v>1052</v>
      </c>
      <c r="M57">
        <v>4</v>
      </c>
    </row>
    <row r="58" spans="1:13">
      <c r="A58" t="s">
        <v>377</v>
      </c>
      <c r="B58" t="s">
        <v>8</v>
      </c>
      <c r="C58">
        <v>98</v>
      </c>
      <c r="D58" t="s">
        <v>9</v>
      </c>
      <c r="E58" s="27">
        <v>45029</v>
      </c>
      <c r="F58">
        <v>22</v>
      </c>
      <c r="G58">
        <v>3.8</v>
      </c>
      <c r="H58">
        <v>2023</v>
      </c>
      <c r="I58" t="s">
        <v>1066</v>
      </c>
      <c r="J58" t="s">
        <v>1091</v>
      </c>
      <c r="K58">
        <v>4</v>
      </c>
      <c r="L58" t="s">
        <v>1052</v>
      </c>
      <c r="M58">
        <v>4</v>
      </c>
    </row>
    <row r="59" spans="1:13">
      <c r="A59" t="s">
        <v>394</v>
      </c>
      <c r="B59" t="s">
        <v>16</v>
      </c>
      <c r="C59">
        <v>133</v>
      </c>
      <c r="D59" t="s">
        <v>11</v>
      </c>
      <c r="E59" s="27">
        <v>45032</v>
      </c>
      <c r="F59">
        <v>100</v>
      </c>
      <c r="G59">
        <v>4</v>
      </c>
      <c r="H59">
        <v>2023</v>
      </c>
      <c r="I59" t="s">
        <v>1065</v>
      </c>
      <c r="J59" t="s">
        <v>1089</v>
      </c>
      <c r="K59">
        <v>4</v>
      </c>
      <c r="L59" t="s">
        <v>1052</v>
      </c>
      <c r="M59">
        <v>4</v>
      </c>
    </row>
    <row r="60" spans="1:13">
      <c r="A60" t="s">
        <v>408</v>
      </c>
      <c r="B60" t="s">
        <v>8</v>
      </c>
      <c r="C60">
        <v>47</v>
      </c>
      <c r="D60" t="s">
        <v>11</v>
      </c>
      <c r="E60" s="27">
        <v>45035</v>
      </c>
      <c r="F60">
        <v>84</v>
      </c>
      <c r="G60">
        <v>4.0999999999999996</v>
      </c>
      <c r="H60">
        <v>2023</v>
      </c>
      <c r="I60" t="s">
        <v>1068</v>
      </c>
      <c r="J60" t="s">
        <v>1090</v>
      </c>
      <c r="K60">
        <v>4</v>
      </c>
      <c r="L60" t="s">
        <v>1052</v>
      </c>
      <c r="M60">
        <v>4</v>
      </c>
    </row>
    <row r="61" spans="1:13">
      <c r="A61" t="s">
        <v>438</v>
      </c>
      <c r="B61" t="s">
        <v>16</v>
      </c>
      <c r="C61">
        <v>75</v>
      </c>
      <c r="D61" t="s">
        <v>11</v>
      </c>
      <c r="E61" s="27">
        <v>45040</v>
      </c>
      <c r="F61">
        <v>43</v>
      </c>
      <c r="G61">
        <v>4.9000000000000004</v>
      </c>
      <c r="H61">
        <v>2023</v>
      </c>
      <c r="I61" t="s">
        <v>1063</v>
      </c>
      <c r="J61" t="s">
        <v>1091</v>
      </c>
      <c r="K61">
        <v>5</v>
      </c>
      <c r="L61" t="s">
        <v>1052</v>
      </c>
      <c r="M61">
        <v>4</v>
      </c>
    </row>
    <row r="62" spans="1:13">
      <c r="A62" t="s">
        <v>441</v>
      </c>
      <c r="B62" t="s">
        <v>16</v>
      </c>
      <c r="C62">
        <v>124</v>
      </c>
      <c r="D62" t="s">
        <v>9</v>
      </c>
      <c r="E62" s="27">
        <v>45041</v>
      </c>
      <c r="F62">
        <v>132</v>
      </c>
      <c r="G62">
        <v>4.9000000000000004</v>
      </c>
      <c r="H62">
        <v>2023</v>
      </c>
      <c r="I62" t="s">
        <v>1067</v>
      </c>
      <c r="J62" t="s">
        <v>1089</v>
      </c>
      <c r="K62">
        <v>5</v>
      </c>
      <c r="L62" t="s">
        <v>1052</v>
      </c>
      <c r="M62">
        <v>4</v>
      </c>
    </row>
    <row r="63" spans="1:13">
      <c r="A63" t="s">
        <v>443</v>
      </c>
      <c r="B63" t="s">
        <v>8</v>
      </c>
      <c r="C63">
        <v>15</v>
      </c>
      <c r="D63" t="s">
        <v>9</v>
      </c>
      <c r="E63" s="27">
        <v>45041</v>
      </c>
      <c r="F63">
        <v>31</v>
      </c>
      <c r="G63">
        <v>4.0999999999999996</v>
      </c>
      <c r="H63">
        <v>2023</v>
      </c>
      <c r="I63" t="s">
        <v>1067</v>
      </c>
      <c r="J63" t="s">
        <v>1092</v>
      </c>
      <c r="K63">
        <v>4</v>
      </c>
      <c r="L63" t="s">
        <v>1052</v>
      </c>
      <c r="M63">
        <v>4</v>
      </c>
    </row>
    <row r="64" spans="1:13">
      <c r="A64" t="s">
        <v>446</v>
      </c>
      <c r="B64" t="s">
        <v>16</v>
      </c>
      <c r="C64">
        <v>26</v>
      </c>
      <c r="D64" t="s">
        <v>10</v>
      </c>
      <c r="E64" s="27">
        <v>45042</v>
      </c>
      <c r="F64">
        <v>87</v>
      </c>
      <c r="G64">
        <v>4.7</v>
      </c>
      <c r="H64">
        <v>2023</v>
      </c>
      <c r="I64" t="s">
        <v>1068</v>
      </c>
      <c r="J64" t="s">
        <v>1092</v>
      </c>
      <c r="K64">
        <v>5</v>
      </c>
      <c r="L64" t="s">
        <v>1052</v>
      </c>
      <c r="M64">
        <v>4</v>
      </c>
    </row>
    <row r="65" spans="1:13">
      <c r="A65" t="s">
        <v>486</v>
      </c>
      <c r="B65" t="s">
        <v>8</v>
      </c>
      <c r="C65">
        <v>44</v>
      </c>
      <c r="D65" t="s">
        <v>6</v>
      </c>
      <c r="E65" s="27">
        <v>45054</v>
      </c>
      <c r="F65">
        <v>63</v>
      </c>
      <c r="G65">
        <v>3.5</v>
      </c>
      <c r="H65">
        <v>2023</v>
      </c>
      <c r="I65" t="s">
        <v>1063</v>
      </c>
      <c r="J65" t="s">
        <v>1090</v>
      </c>
      <c r="K65">
        <v>4</v>
      </c>
      <c r="L65" t="s">
        <v>1053</v>
      </c>
      <c r="M65">
        <v>5</v>
      </c>
    </row>
    <row r="66" spans="1:13">
      <c r="A66" t="s">
        <v>492</v>
      </c>
      <c r="B66" t="s">
        <v>8</v>
      </c>
      <c r="C66">
        <v>144</v>
      </c>
      <c r="D66" t="s">
        <v>6</v>
      </c>
      <c r="E66" s="27">
        <v>45058</v>
      </c>
      <c r="F66">
        <v>62</v>
      </c>
      <c r="G66">
        <v>4.8</v>
      </c>
      <c r="H66">
        <v>2023</v>
      </c>
      <c r="I66" t="s">
        <v>1062</v>
      </c>
      <c r="J66" t="s">
        <v>1089</v>
      </c>
      <c r="K66">
        <v>5</v>
      </c>
      <c r="L66" t="s">
        <v>1053</v>
      </c>
      <c r="M66">
        <v>5</v>
      </c>
    </row>
    <row r="67" spans="1:13">
      <c r="A67" t="s">
        <v>507</v>
      </c>
      <c r="B67" t="s">
        <v>16</v>
      </c>
      <c r="C67">
        <v>107</v>
      </c>
      <c r="D67" t="s">
        <v>6</v>
      </c>
      <c r="E67" s="27">
        <v>45067</v>
      </c>
      <c r="F67">
        <v>115</v>
      </c>
      <c r="G67">
        <v>4.9000000000000004</v>
      </c>
      <c r="H67">
        <v>2023</v>
      </c>
      <c r="I67" t="s">
        <v>1065</v>
      </c>
      <c r="J67" t="s">
        <v>1091</v>
      </c>
      <c r="K67">
        <v>5</v>
      </c>
      <c r="L67" t="s">
        <v>1053</v>
      </c>
      <c r="M67">
        <v>5</v>
      </c>
    </row>
    <row r="68" spans="1:13">
      <c r="A68" t="s">
        <v>508</v>
      </c>
      <c r="B68" t="s">
        <v>16</v>
      </c>
      <c r="C68">
        <v>93</v>
      </c>
      <c r="D68" t="s">
        <v>6</v>
      </c>
      <c r="E68" s="27">
        <v>45067</v>
      </c>
      <c r="F68">
        <v>128</v>
      </c>
      <c r="G68">
        <v>3.9</v>
      </c>
      <c r="H68">
        <v>2023</v>
      </c>
      <c r="I68" t="s">
        <v>1065</v>
      </c>
      <c r="J68" t="s">
        <v>1091</v>
      </c>
      <c r="K68">
        <v>4</v>
      </c>
      <c r="L68" t="s">
        <v>1053</v>
      </c>
      <c r="M68">
        <v>5</v>
      </c>
    </row>
    <row r="69" spans="1:13">
      <c r="A69" t="s">
        <v>509</v>
      </c>
      <c r="B69" t="s">
        <v>16</v>
      </c>
      <c r="C69">
        <v>117</v>
      </c>
      <c r="D69" t="s">
        <v>11</v>
      </c>
      <c r="E69" s="27">
        <v>45067</v>
      </c>
      <c r="F69">
        <v>90</v>
      </c>
      <c r="G69">
        <v>4.5</v>
      </c>
      <c r="H69">
        <v>2023</v>
      </c>
      <c r="I69" t="s">
        <v>1065</v>
      </c>
      <c r="J69" t="s">
        <v>1091</v>
      </c>
      <c r="K69">
        <v>5</v>
      </c>
      <c r="L69" t="s">
        <v>1053</v>
      </c>
      <c r="M69">
        <v>5</v>
      </c>
    </row>
    <row r="70" spans="1:13">
      <c r="A70" t="s">
        <v>512</v>
      </c>
      <c r="B70" t="s">
        <v>8</v>
      </c>
      <c r="C70">
        <v>33</v>
      </c>
      <c r="D70" t="s">
        <v>6</v>
      </c>
      <c r="E70" s="27">
        <v>45068</v>
      </c>
      <c r="F70">
        <v>170</v>
      </c>
      <c r="G70">
        <v>3.8</v>
      </c>
      <c r="H70">
        <v>2023</v>
      </c>
      <c r="I70" t="s">
        <v>1063</v>
      </c>
      <c r="J70" t="s">
        <v>1090</v>
      </c>
      <c r="K70">
        <v>4</v>
      </c>
      <c r="L70" t="s">
        <v>1053</v>
      </c>
      <c r="M70">
        <v>5</v>
      </c>
    </row>
    <row r="71" spans="1:13">
      <c r="A71" t="s">
        <v>513</v>
      </c>
      <c r="B71" t="s">
        <v>16</v>
      </c>
      <c r="C71">
        <v>115</v>
      </c>
      <c r="D71" t="s">
        <v>11</v>
      </c>
      <c r="E71" s="27">
        <v>45068</v>
      </c>
      <c r="F71">
        <v>42</v>
      </c>
      <c r="G71">
        <v>4.7</v>
      </c>
      <c r="H71">
        <v>2023</v>
      </c>
      <c r="I71" t="s">
        <v>1063</v>
      </c>
      <c r="J71" t="s">
        <v>1091</v>
      </c>
      <c r="K71">
        <v>5</v>
      </c>
      <c r="L71" t="s">
        <v>1053</v>
      </c>
      <c r="M71">
        <v>5</v>
      </c>
    </row>
    <row r="72" spans="1:13">
      <c r="A72" t="s">
        <v>521</v>
      </c>
      <c r="B72" t="s">
        <v>8</v>
      </c>
      <c r="C72">
        <v>146</v>
      </c>
      <c r="D72" t="s">
        <v>6</v>
      </c>
      <c r="E72" s="27">
        <v>45071</v>
      </c>
      <c r="F72">
        <v>123</v>
      </c>
      <c r="G72">
        <v>4.3</v>
      </c>
      <c r="H72">
        <v>2023</v>
      </c>
      <c r="I72" t="s">
        <v>1066</v>
      </c>
      <c r="J72" t="s">
        <v>1089</v>
      </c>
      <c r="K72">
        <v>4</v>
      </c>
      <c r="L72" t="s">
        <v>1053</v>
      </c>
      <c r="M72">
        <v>5</v>
      </c>
    </row>
    <row r="73" spans="1:13">
      <c r="A73" t="s">
        <v>536</v>
      </c>
      <c r="B73" t="s">
        <v>8</v>
      </c>
      <c r="C73">
        <v>98</v>
      </c>
      <c r="D73" t="s">
        <v>13</v>
      </c>
      <c r="E73" s="27">
        <v>45075</v>
      </c>
      <c r="F73">
        <v>35</v>
      </c>
      <c r="G73">
        <v>4.5</v>
      </c>
      <c r="H73">
        <v>2023</v>
      </c>
      <c r="I73" t="s">
        <v>1063</v>
      </c>
      <c r="J73" t="s">
        <v>1091</v>
      </c>
      <c r="K73">
        <v>5</v>
      </c>
      <c r="L73" t="s">
        <v>1053</v>
      </c>
      <c r="M73">
        <v>5</v>
      </c>
    </row>
    <row r="74" spans="1:13">
      <c r="A74" t="s">
        <v>548</v>
      </c>
      <c r="B74" t="s">
        <v>16</v>
      </c>
      <c r="C74">
        <v>141</v>
      </c>
      <c r="D74" t="s">
        <v>11</v>
      </c>
      <c r="E74" s="27">
        <v>45080</v>
      </c>
      <c r="F74">
        <v>54</v>
      </c>
      <c r="G74">
        <v>4.8</v>
      </c>
      <c r="H74">
        <v>2023</v>
      </c>
      <c r="I74" t="s">
        <v>1064</v>
      </c>
      <c r="J74" t="s">
        <v>1089</v>
      </c>
      <c r="K74">
        <v>5</v>
      </c>
      <c r="L74" t="s">
        <v>1054</v>
      </c>
      <c r="M74">
        <v>6</v>
      </c>
    </row>
    <row r="75" spans="1:13">
      <c r="A75" t="s">
        <v>552</v>
      </c>
      <c r="B75" t="s">
        <v>16</v>
      </c>
      <c r="C75">
        <v>48</v>
      </c>
      <c r="D75" t="s">
        <v>11</v>
      </c>
      <c r="E75" s="27">
        <v>45082</v>
      </c>
      <c r="F75">
        <v>120</v>
      </c>
      <c r="G75">
        <v>4.0999999999999996</v>
      </c>
      <c r="H75">
        <v>2023</v>
      </c>
      <c r="I75" t="s">
        <v>1063</v>
      </c>
      <c r="J75" t="s">
        <v>1090</v>
      </c>
      <c r="K75">
        <v>4</v>
      </c>
      <c r="L75" t="s">
        <v>1054</v>
      </c>
      <c r="M75">
        <v>6</v>
      </c>
    </row>
    <row r="76" spans="1:13">
      <c r="A76" t="s">
        <v>564</v>
      </c>
      <c r="B76" t="s">
        <v>8</v>
      </c>
      <c r="C76">
        <v>147</v>
      </c>
      <c r="D76" t="s">
        <v>10</v>
      </c>
      <c r="E76" s="27">
        <v>45088</v>
      </c>
      <c r="F76">
        <v>82</v>
      </c>
      <c r="G76">
        <v>4.4000000000000004</v>
      </c>
      <c r="H76">
        <v>2023</v>
      </c>
      <c r="I76" t="s">
        <v>1065</v>
      </c>
      <c r="J76" t="s">
        <v>1089</v>
      </c>
      <c r="K76">
        <v>4</v>
      </c>
      <c r="L76" t="s">
        <v>1054</v>
      </c>
      <c r="M76">
        <v>6</v>
      </c>
    </row>
    <row r="77" spans="1:13">
      <c r="A77" t="s">
        <v>572</v>
      </c>
      <c r="B77" t="s">
        <v>16</v>
      </c>
      <c r="C77">
        <v>78</v>
      </c>
      <c r="D77" t="s">
        <v>13</v>
      </c>
      <c r="E77" s="27">
        <v>45092</v>
      </c>
      <c r="F77">
        <v>28</v>
      </c>
      <c r="G77">
        <v>3.9</v>
      </c>
      <c r="H77">
        <v>2023</v>
      </c>
      <c r="I77" t="s">
        <v>1066</v>
      </c>
      <c r="J77" t="s">
        <v>1091</v>
      </c>
      <c r="K77">
        <v>4</v>
      </c>
      <c r="L77" t="s">
        <v>1054</v>
      </c>
      <c r="M77">
        <v>6</v>
      </c>
    </row>
    <row r="78" spans="1:13">
      <c r="A78" t="s">
        <v>573</v>
      </c>
      <c r="B78" t="s">
        <v>8</v>
      </c>
      <c r="C78">
        <v>103</v>
      </c>
      <c r="D78" t="s">
        <v>6</v>
      </c>
      <c r="E78" s="27">
        <v>45092</v>
      </c>
      <c r="F78">
        <v>120</v>
      </c>
      <c r="G78">
        <v>5</v>
      </c>
      <c r="H78">
        <v>2023</v>
      </c>
      <c r="I78" t="s">
        <v>1066</v>
      </c>
      <c r="J78" t="s">
        <v>1091</v>
      </c>
      <c r="K78">
        <v>5</v>
      </c>
      <c r="L78" t="s">
        <v>1054</v>
      </c>
      <c r="M78">
        <v>6</v>
      </c>
    </row>
    <row r="79" spans="1:13">
      <c r="A79" t="s">
        <v>576</v>
      </c>
      <c r="B79" t="s">
        <v>16</v>
      </c>
      <c r="C79">
        <v>127</v>
      </c>
      <c r="D79" t="s">
        <v>11</v>
      </c>
      <c r="E79" s="27">
        <v>45093</v>
      </c>
      <c r="F79">
        <v>200</v>
      </c>
      <c r="G79">
        <v>4.8</v>
      </c>
      <c r="H79">
        <v>2023</v>
      </c>
      <c r="I79" t="s">
        <v>1062</v>
      </c>
      <c r="J79" t="s">
        <v>1089</v>
      </c>
      <c r="K79">
        <v>5</v>
      </c>
      <c r="L79" t="s">
        <v>1054</v>
      </c>
      <c r="M79">
        <v>6</v>
      </c>
    </row>
    <row r="80" spans="1:13">
      <c r="A80" t="s">
        <v>577</v>
      </c>
      <c r="B80" t="s">
        <v>8</v>
      </c>
      <c r="C80">
        <v>132</v>
      </c>
      <c r="D80" t="s">
        <v>6</v>
      </c>
      <c r="E80" s="27">
        <v>45094</v>
      </c>
      <c r="F80">
        <v>50</v>
      </c>
      <c r="G80">
        <v>4.2</v>
      </c>
      <c r="H80">
        <v>2023</v>
      </c>
      <c r="I80" t="s">
        <v>1064</v>
      </c>
      <c r="J80" t="s">
        <v>1089</v>
      </c>
      <c r="K80">
        <v>4</v>
      </c>
      <c r="L80" t="s">
        <v>1054</v>
      </c>
      <c r="M80">
        <v>6</v>
      </c>
    </row>
    <row r="81" spans="1:13">
      <c r="A81" t="s">
        <v>602</v>
      </c>
      <c r="B81" t="s">
        <v>8</v>
      </c>
      <c r="C81">
        <v>25</v>
      </c>
      <c r="D81" t="s">
        <v>11</v>
      </c>
      <c r="E81" s="27">
        <v>45103</v>
      </c>
      <c r="F81">
        <v>84</v>
      </c>
      <c r="G81">
        <v>4.5</v>
      </c>
      <c r="H81">
        <v>2023</v>
      </c>
      <c r="I81" t="s">
        <v>1063</v>
      </c>
      <c r="J81" t="s">
        <v>1092</v>
      </c>
      <c r="K81">
        <v>5</v>
      </c>
      <c r="L81" t="s">
        <v>1054</v>
      </c>
      <c r="M81">
        <v>6</v>
      </c>
    </row>
    <row r="82" spans="1:13">
      <c r="A82" t="s">
        <v>613</v>
      </c>
      <c r="B82" t="s">
        <v>16</v>
      </c>
      <c r="C82">
        <v>88</v>
      </c>
      <c r="D82" t="s">
        <v>13</v>
      </c>
      <c r="E82" s="27">
        <v>45108</v>
      </c>
      <c r="F82">
        <v>80</v>
      </c>
      <c r="G82">
        <v>4.2</v>
      </c>
      <c r="H82">
        <v>2024</v>
      </c>
      <c r="I82" t="s">
        <v>1064</v>
      </c>
      <c r="J82" t="s">
        <v>1091</v>
      </c>
      <c r="K82">
        <v>4</v>
      </c>
      <c r="L82" t="s">
        <v>1055</v>
      </c>
      <c r="M82">
        <v>7</v>
      </c>
    </row>
    <row r="83" spans="1:13">
      <c r="A83" t="s">
        <v>623</v>
      </c>
      <c r="B83" t="s">
        <v>8</v>
      </c>
      <c r="C83">
        <v>128</v>
      </c>
      <c r="D83" t="s">
        <v>13</v>
      </c>
      <c r="E83" s="27">
        <v>45112</v>
      </c>
      <c r="F83">
        <v>116</v>
      </c>
      <c r="G83">
        <v>2.2999999999999998</v>
      </c>
      <c r="H83">
        <v>2024</v>
      </c>
      <c r="I83" t="s">
        <v>1068</v>
      </c>
      <c r="J83" t="s">
        <v>1089</v>
      </c>
      <c r="K83">
        <v>2</v>
      </c>
      <c r="L83" t="s">
        <v>1055</v>
      </c>
      <c r="M83">
        <v>7</v>
      </c>
    </row>
    <row r="84" spans="1:13">
      <c r="A84" t="s">
        <v>626</v>
      </c>
      <c r="B84" t="s">
        <v>8</v>
      </c>
      <c r="C84">
        <v>55</v>
      </c>
      <c r="D84" t="s">
        <v>9</v>
      </c>
      <c r="E84" s="27">
        <v>45114</v>
      </c>
      <c r="F84">
        <v>112</v>
      </c>
      <c r="G84">
        <v>4.5</v>
      </c>
      <c r="H84">
        <v>2024</v>
      </c>
      <c r="I84" t="s">
        <v>1062</v>
      </c>
      <c r="J84" t="s">
        <v>1090</v>
      </c>
      <c r="K84">
        <v>5</v>
      </c>
      <c r="L84" t="s">
        <v>1055</v>
      </c>
      <c r="M84">
        <v>7</v>
      </c>
    </row>
    <row r="85" spans="1:13">
      <c r="A85" t="s">
        <v>636</v>
      </c>
      <c r="B85" t="s">
        <v>8</v>
      </c>
      <c r="C85">
        <v>154</v>
      </c>
      <c r="D85" t="s">
        <v>11</v>
      </c>
      <c r="E85" s="27">
        <v>45117</v>
      </c>
      <c r="F85">
        <v>164</v>
      </c>
      <c r="G85">
        <v>4.9000000000000004</v>
      </c>
      <c r="H85">
        <v>2024</v>
      </c>
      <c r="I85" t="s">
        <v>1063</v>
      </c>
      <c r="J85" t="s">
        <v>1089</v>
      </c>
      <c r="K85">
        <v>5</v>
      </c>
      <c r="L85" t="s">
        <v>1055</v>
      </c>
      <c r="M85">
        <v>7</v>
      </c>
    </row>
    <row r="86" spans="1:13">
      <c r="A86" t="s">
        <v>650</v>
      </c>
      <c r="B86" t="s">
        <v>16</v>
      </c>
      <c r="C86">
        <v>105</v>
      </c>
      <c r="D86" t="s">
        <v>13</v>
      </c>
      <c r="E86" s="27">
        <v>45125</v>
      </c>
      <c r="F86">
        <v>176</v>
      </c>
      <c r="G86">
        <v>4.7</v>
      </c>
      <c r="H86">
        <v>2024</v>
      </c>
      <c r="I86" t="s">
        <v>1067</v>
      </c>
      <c r="J86" t="s">
        <v>1091</v>
      </c>
      <c r="K86">
        <v>5</v>
      </c>
      <c r="L86" t="s">
        <v>1055</v>
      </c>
      <c r="M86">
        <v>7</v>
      </c>
    </row>
    <row r="87" spans="1:13">
      <c r="A87" t="s">
        <v>660</v>
      </c>
      <c r="B87" t="s">
        <v>8</v>
      </c>
      <c r="C87">
        <v>67</v>
      </c>
      <c r="D87" t="s">
        <v>11</v>
      </c>
      <c r="E87" s="27">
        <v>45129</v>
      </c>
      <c r="F87">
        <v>38</v>
      </c>
      <c r="G87">
        <v>4.2</v>
      </c>
      <c r="H87">
        <v>2024</v>
      </c>
      <c r="I87" t="s">
        <v>1064</v>
      </c>
      <c r="J87" t="s">
        <v>1091</v>
      </c>
      <c r="K87">
        <v>4</v>
      </c>
      <c r="L87" t="s">
        <v>1055</v>
      </c>
      <c r="M87">
        <v>7</v>
      </c>
    </row>
    <row r="88" spans="1:13">
      <c r="A88" t="s">
        <v>666</v>
      </c>
      <c r="B88" t="s">
        <v>16</v>
      </c>
      <c r="C88">
        <v>75</v>
      </c>
      <c r="D88" t="s">
        <v>10</v>
      </c>
      <c r="E88" s="27">
        <v>45134</v>
      </c>
      <c r="F88">
        <v>78</v>
      </c>
      <c r="G88">
        <v>3.3</v>
      </c>
      <c r="H88">
        <v>2024</v>
      </c>
      <c r="I88" t="s">
        <v>1066</v>
      </c>
      <c r="J88" t="s">
        <v>1091</v>
      </c>
      <c r="K88">
        <v>3</v>
      </c>
      <c r="L88" t="s">
        <v>1055</v>
      </c>
      <c r="M88">
        <v>7</v>
      </c>
    </row>
    <row r="89" spans="1:13">
      <c r="A89" t="s">
        <v>675</v>
      </c>
      <c r="B89" t="s">
        <v>16</v>
      </c>
      <c r="C89">
        <v>163</v>
      </c>
      <c r="D89" t="s">
        <v>9</v>
      </c>
      <c r="E89" s="27">
        <v>45138</v>
      </c>
      <c r="F89">
        <v>76</v>
      </c>
      <c r="G89">
        <v>4.4000000000000004</v>
      </c>
      <c r="H89">
        <v>2024</v>
      </c>
      <c r="I89" t="s">
        <v>1063</v>
      </c>
      <c r="J89" t="s">
        <v>1089</v>
      </c>
      <c r="K89">
        <v>4</v>
      </c>
      <c r="L89" t="s">
        <v>1055</v>
      </c>
      <c r="M89">
        <v>7</v>
      </c>
    </row>
    <row r="90" spans="1:13">
      <c r="A90" t="s">
        <v>679</v>
      </c>
      <c r="B90" t="s">
        <v>16</v>
      </c>
      <c r="C90">
        <v>111</v>
      </c>
      <c r="D90" t="s">
        <v>6</v>
      </c>
      <c r="E90" s="27">
        <v>45141</v>
      </c>
      <c r="F90">
        <v>99</v>
      </c>
      <c r="G90">
        <v>4.0999999999999996</v>
      </c>
      <c r="H90">
        <v>2024</v>
      </c>
      <c r="I90" t="s">
        <v>1066</v>
      </c>
      <c r="J90" t="s">
        <v>1091</v>
      </c>
      <c r="K90">
        <v>4</v>
      </c>
      <c r="L90" t="s">
        <v>1056</v>
      </c>
      <c r="M90">
        <v>8</v>
      </c>
    </row>
    <row r="91" spans="1:13">
      <c r="A91" t="s">
        <v>685</v>
      </c>
      <c r="B91" t="s">
        <v>16</v>
      </c>
      <c r="C91">
        <v>18</v>
      </c>
      <c r="D91" t="s">
        <v>11</v>
      </c>
      <c r="E91" s="27">
        <v>45144</v>
      </c>
      <c r="F91">
        <v>22</v>
      </c>
      <c r="G91">
        <v>3.5</v>
      </c>
      <c r="H91">
        <v>2024</v>
      </c>
      <c r="I91" t="s">
        <v>1065</v>
      </c>
      <c r="J91" t="s">
        <v>1092</v>
      </c>
      <c r="K91">
        <v>4</v>
      </c>
      <c r="L91" t="s">
        <v>1056</v>
      </c>
      <c r="M91">
        <v>8</v>
      </c>
    </row>
    <row r="92" spans="1:13">
      <c r="A92" t="s">
        <v>686</v>
      </c>
      <c r="B92" t="s">
        <v>8</v>
      </c>
      <c r="C92">
        <v>115</v>
      </c>
      <c r="D92" t="s">
        <v>6</v>
      </c>
      <c r="E92" s="27">
        <v>45145</v>
      </c>
      <c r="F92">
        <v>40</v>
      </c>
      <c r="G92">
        <v>3.3</v>
      </c>
      <c r="H92">
        <v>2024</v>
      </c>
      <c r="I92" t="s">
        <v>1063</v>
      </c>
      <c r="J92" t="s">
        <v>1091</v>
      </c>
      <c r="K92">
        <v>3</v>
      </c>
      <c r="L92" t="s">
        <v>1056</v>
      </c>
      <c r="M92">
        <v>8</v>
      </c>
    </row>
    <row r="93" spans="1:13">
      <c r="A93" t="s">
        <v>687</v>
      </c>
      <c r="B93" t="s">
        <v>8</v>
      </c>
      <c r="C93">
        <v>124</v>
      </c>
      <c r="D93" t="s">
        <v>9</v>
      </c>
      <c r="E93" s="27">
        <v>45146</v>
      </c>
      <c r="F93">
        <v>54</v>
      </c>
      <c r="G93">
        <v>3.8</v>
      </c>
      <c r="H93">
        <v>2024</v>
      </c>
      <c r="I93" t="s">
        <v>1067</v>
      </c>
      <c r="J93" t="s">
        <v>1089</v>
      </c>
      <c r="K93">
        <v>4</v>
      </c>
      <c r="L93" t="s">
        <v>1056</v>
      </c>
      <c r="M93">
        <v>8</v>
      </c>
    </row>
    <row r="94" spans="1:13">
      <c r="A94" t="s">
        <v>694</v>
      </c>
      <c r="B94" t="s">
        <v>16</v>
      </c>
      <c r="C94">
        <v>103</v>
      </c>
      <c r="D94" t="s">
        <v>9</v>
      </c>
      <c r="E94" s="27">
        <v>45151</v>
      </c>
      <c r="F94">
        <v>200</v>
      </c>
      <c r="G94">
        <v>4.9000000000000004</v>
      </c>
      <c r="H94">
        <v>2024</v>
      </c>
      <c r="I94" t="s">
        <v>1065</v>
      </c>
      <c r="J94" t="s">
        <v>1091</v>
      </c>
      <c r="K94">
        <v>5</v>
      </c>
      <c r="L94" t="s">
        <v>1056</v>
      </c>
      <c r="M94">
        <v>8</v>
      </c>
    </row>
    <row r="95" spans="1:13">
      <c r="A95" t="s">
        <v>695</v>
      </c>
      <c r="B95" t="s">
        <v>16</v>
      </c>
      <c r="C95">
        <v>155</v>
      </c>
      <c r="D95" t="s">
        <v>10</v>
      </c>
      <c r="E95" s="27">
        <v>45154</v>
      </c>
      <c r="F95">
        <v>135</v>
      </c>
      <c r="G95">
        <v>4.9000000000000004</v>
      </c>
      <c r="H95">
        <v>2024</v>
      </c>
      <c r="I95" t="s">
        <v>1068</v>
      </c>
      <c r="J95" t="s">
        <v>1089</v>
      </c>
      <c r="K95">
        <v>5</v>
      </c>
      <c r="L95" t="s">
        <v>1056</v>
      </c>
      <c r="M95">
        <v>8</v>
      </c>
    </row>
    <row r="96" spans="1:13">
      <c r="A96" t="s">
        <v>698</v>
      </c>
      <c r="B96" t="s">
        <v>8</v>
      </c>
      <c r="C96">
        <v>81</v>
      </c>
      <c r="D96" t="s">
        <v>10</v>
      </c>
      <c r="E96" s="27">
        <v>45156</v>
      </c>
      <c r="F96">
        <v>21</v>
      </c>
      <c r="G96">
        <v>4.9000000000000004</v>
      </c>
      <c r="H96">
        <v>2024</v>
      </c>
      <c r="I96" t="s">
        <v>1062</v>
      </c>
      <c r="J96" t="s">
        <v>1091</v>
      </c>
      <c r="K96">
        <v>5</v>
      </c>
      <c r="L96" t="s">
        <v>1056</v>
      </c>
      <c r="M96">
        <v>8</v>
      </c>
    </row>
    <row r="97" spans="1:13">
      <c r="A97" t="s">
        <v>701</v>
      </c>
      <c r="B97" t="s">
        <v>8</v>
      </c>
      <c r="C97">
        <v>128</v>
      </c>
      <c r="D97" t="s">
        <v>11</v>
      </c>
      <c r="E97" s="27">
        <v>45157</v>
      </c>
      <c r="F97">
        <v>135</v>
      </c>
      <c r="G97">
        <v>2.1</v>
      </c>
      <c r="H97">
        <v>2024</v>
      </c>
      <c r="I97" t="s">
        <v>1064</v>
      </c>
      <c r="J97" t="s">
        <v>1089</v>
      </c>
      <c r="K97">
        <v>2</v>
      </c>
      <c r="L97" t="s">
        <v>1056</v>
      </c>
      <c r="M97">
        <v>8</v>
      </c>
    </row>
    <row r="98" spans="1:13">
      <c r="A98" t="s">
        <v>702</v>
      </c>
      <c r="B98" t="s">
        <v>16</v>
      </c>
      <c r="C98">
        <v>30</v>
      </c>
      <c r="D98" t="s">
        <v>10</v>
      </c>
      <c r="E98" s="27">
        <v>45157</v>
      </c>
      <c r="F98">
        <v>210</v>
      </c>
      <c r="G98">
        <v>4.2</v>
      </c>
      <c r="H98">
        <v>2024</v>
      </c>
      <c r="I98" t="s">
        <v>1064</v>
      </c>
      <c r="J98" t="s">
        <v>1092</v>
      </c>
      <c r="K98">
        <v>4</v>
      </c>
      <c r="L98" t="s">
        <v>1056</v>
      </c>
      <c r="M98">
        <v>8</v>
      </c>
    </row>
    <row r="99" spans="1:13">
      <c r="A99" t="s">
        <v>708</v>
      </c>
      <c r="B99" t="s">
        <v>8</v>
      </c>
      <c r="C99">
        <v>15</v>
      </c>
      <c r="D99" t="s">
        <v>13</v>
      </c>
      <c r="E99" s="27">
        <v>45161</v>
      </c>
      <c r="F99">
        <v>120</v>
      </c>
      <c r="G99">
        <v>4.0999999999999996</v>
      </c>
      <c r="H99">
        <v>2024</v>
      </c>
      <c r="I99" t="s">
        <v>1068</v>
      </c>
      <c r="J99" t="s">
        <v>1092</v>
      </c>
      <c r="K99">
        <v>4</v>
      </c>
      <c r="L99" t="s">
        <v>1056</v>
      </c>
      <c r="M99">
        <v>8</v>
      </c>
    </row>
    <row r="100" spans="1:13">
      <c r="A100" t="s">
        <v>711</v>
      </c>
      <c r="B100" t="s">
        <v>16</v>
      </c>
      <c r="C100">
        <v>73</v>
      </c>
      <c r="D100" t="s">
        <v>13</v>
      </c>
      <c r="E100" s="27">
        <v>45163</v>
      </c>
      <c r="F100">
        <v>44</v>
      </c>
      <c r="G100">
        <v>3.8</v>
      </c>
      <c r="H100">
        <v>2024</v>
      </c>
      <c r="I100" t="s">
        <v>1062</v>
      </c>
      <c r="J100" t="s">
        <v>1091</v>
      </c>
      <c r="K100">
        <v>4</v>
      </c>
      <c r="L100" t="s">
        <v>1056</v>
      </c>
      <c r="M100">
        <v>8</v>
      </c>
    </row>
    <row r="101" spans="1:13">
      <c r="A101" t="s">
        <v>716</v>
      </c>
      <c r="B101" t="s">
        <v>16</v>
      </c>
      <c r="C101">
        <v>131</v>
      </c>
      <c r="D101" t="s">
        <v>11</v>
      </c>
      <c r="E101" s="27">
        <v>45164</v>
      </c>
      <c r="F101">
        <v>92</v>
      </c>
      <c r="G101">
        <v>4.9000000000000004</v>
      </c>
      <c r="H101">
        <v>2024</v>
      </c>
      <c r="I101" t="s">
        <v>1064</v>
      </c>
      <c r="J101" t="s">
        <v>1089</v>
      </c>
      <c r="K101">
        <v>5</v>
      </c>
      <c r="L101" t="s">
        <v>1056</v>
      </c>
      <c r="M101">
        <v>8</v>
      </c>
    </row>
    <row r="102" spans="1:13">
      <c r="A102" t="s">
        <v>718</v>
      </c>
      <c r="B102" t="s">
        <v>8</v>
      </c>
      <c r="C102">
        <v>49</v>
      </c>
      <c r="D102" t="s">
        <v>13</v>
      </c>
      <c r="E102" s="27">
        <v>45165</v>
      </c>
      <c r="F102">
        <v>105</v>
      </c>
      <c r="G102">
        <v>3.3</v>
      </c>
      <c r="H102">
        <v>2024</v>
      </c>
      <c r="I102" t="s">
        <v>1065</v>
      </c>
      <c r="J102" t="s">
        <v>1090</v>
      </c>
      <c r="K102">
        <v>3</v>
      </c>
      <c r="L102" t="s">
        <v>1056</v>
      </c>
      <c r="M102">
        <v>8</v>
      </c>
    </row>
    <row r="103" spans="1:13">
      <c r="A103" t="s">
        <v>723</v>
      </c>
      <c r="B103" t="s">
        <v>8</v>
      </c>
      <c r="C103">
        <v>70</v>
      </c>
      <c r="D103" t="s">
        <v>9</v>
      </c>
      <c r="E103" s="27">
        <v>45168</v>
      </c>
      <c r="F103">
        <v>210</v>
      </c>
      <c r="G103">
        <v>4.0999999999999996</v>
      </c>
      <c r="H103">
        <v>2024</v>
      </c>
      <c r="I103" t="s">
        <v>1068</v>
      </c>
      <c r="J103" t="s">
        <v>1091</v>
      </c>
      <c r="K103">
        <v>4</v>
      </c>
      <c r="L103" t="s">
        <v>1056</v>
      </c>
      <c r="M103">
        <v>8</v>
      </c>
    </row>
    <row r="104" spans="1:13">
      <c r="A104" t="s">
        <v>733</v>
      </c>
      <c r="B104" t="s">
        <v>16</v>
      </c>
      <c r="C104">
        <v>113</v>
      </c>
      <c r="D104" t="s">
        <v>13</v>
      </c>
      <c r="E104" s="27">
        <v>45173</v>
      </c>
      <c r="F104">
        <v>46</v>
      </c>
      <c r="G104">
        <v>4.4000000000000004</v>
      </c>
      <c r="H104">
        <v>2024</v>
      </c>
      <c r="I104" t="s">
        <v>1063</v>
      </c>
      <c r="J104" t="s">
        <v>1091</v>
      </c>
      <c r="K104">
        <v>4</v>
      </c>
      <c r="L104" t="s">
        <v>1057</v>
      </c>
      <c r="M104">
        <v>9</v>
      </c>
    </row>
    <row r="105" spans="1:13">
      <c r="A105" t="s">
        <v>734</v>
      </c>
      <c r="B105" t="s">
        <v>16</v>
      </c>
      <c r="C105">
        <v>96</v>
      </c>
      <c r="D105" t="s">
        <v>13</v>
      </c>
      <c r="E105" s="27">
        <v>45173</v>
      </c>
      <c r="F105">
        <v>96</v>
      </c>
      <c r="G105">
        <v>2.9</v>
      </c>
      <c r="H105">
        <v>2024</v>
      </c>
      <c r="I105" t="s">
        <v>1063</v>
      </c>
      <c r="J105" t="s">
        <v>1091</v>
      </c>
      <c r="K105">
        <v>3</v>
      </c>
      <c r="L105" t="s">
        <v>1057</v>
      </c>
      <c r="M105">
        <v>9</v>
      </c>
    </row>
    <row r="106" spans="1:13">
      <c r="A106" t="s">
        <v>739</v>
      </c>
      <c r="B106" t="s">
        <v>8</v>
      </c>
      <c r="C106">
        <v>144</v>
      </c>
      <c r="D106" t="s">
        <v>6</v>
      </c>
      <c r="E106" s="27">
        <v>45176</v>
      </c>
      <c r="F106">
        <v>124</v>
      </c>
      <c r="G106">
        <v>2.2999999999999998</v>
      </c>
      <c r="H106">
        <v>2024</v>
      </c>
      <c r="I106" t="s">
        <v>1066</v>
      </c>
      <c r="J106" t="s">
        <v>1089</v>
      </c>
      <c r="K106">
        <v>2</v>
      </c>
      <c r="L106" t="s">
        <v>1057</v>
      </c>
      <c r="M106">
        <v>9</v>
      </c>
    </row>
    <row r="107" spans="1:13">
      <c r="A107" t="s">
        <v>741</v>
      </c>
      <c r="B107" t="s">
        <v>16</v>
      </c>
      <c r="C107">
        <v>97</v>
      </c>
      <c r="D107" t="s">
        <v>9</v>
      </c>
      <c r="E107" s="27">
        <v>45177</v>
      </c>
      <c r="F107">
        <v>45</v>
      </c>
      <c r="G107">
        <v>4.5999999999999996</v>
      </c>
      <c r="H107">
        <v>2024</v>
      </c>
      <c r="I107" t="s">
        <v>1062</v>
      </c>
      <c r="J107" t="s">
        <v>1091</v>
      </c>
      <c r="K107">
        <v>5</v>
      </c>
      <c r="L107" t="s">
        <v>1057</v>
      </c>
      <c r="M107">
        <v>9</v>
      </c>
    </row>
    <row r="108" spans="1:13">
      <c r="A108" t="s">
        <v>745</v>
      </c>
      <c r="B108" t="s">
        <v>8</v>
      </c>
      <c r="C108">
        <v>74</v>
      </c>
      <c r="D108" t="s">
        <v>13</v>
      </c>
      <c r="E108" s="27">
        <v>45178</v>
      </c>
      <c r="F108">
        <v>75</v>
      </c>
      <c r="G108">
        <v>2.8</v>
      </c>
      <c r="H108">
        <v>2024</v>
      </c>
      <c r="I108" t="s">
        <v>1064</v>
      </c>
      <c r="J108" t="s">
        <v>1091</v>
      </c>
      <c r="K108">
        <v>3</v>
      </c>
      <c r="L108" t="s">
        <v>1057</v>
      </c>
      <c r="M108">
        <v>9</v>
      </c>
    </row>
    <row r="109" spans="1:13">
      <c r="A109" t="s">
        <v>759</v>
      </c>
      <c r="B109" t="s">
        <v>16</v>
      </c>
      <c r="C109">
        <v>59</v>
      </c>
      <c r="D109" t="s">
        <v>10</v>
      </c>
      <c r="E109" s="27">
        <v>45184</v>
      </c>
      <c r="F109">
        <v>24</v>
      </c>
      <c r="G109">
        <v>4.8</v>
      </c>
      <c r="H109">
        <v>2024</v>
      </c>
      <c r="I109" t="s">
        <v>1062</v>
      </c>
      <c r="J109" t="s">
        <v>1090</v>
      </c>
      <c r="K109">
        <v>5</v>
      </c>
      <c r="L109" t="s">
        <v>1057</v>
      </c>
      <c r="M109">
        <v>9</v>
      </c>
    </row>
    <row r="110" spans="1:13">
      <c r="A110" t="s">
        <v>767</v>
      </c>
      <c r="B110" t="s">
        <v>16</v>
      </c>
      <c r="C110">
        <v>136</v>
      </c>
      <c r="D110" t="s">
        <v>10</v>
      </c>
      <c r="E110" s="27">
        <v>45190</v>
      </c>
      <c r="F110">
        <v>36</v>
      </c>
      <c r="G110">
        <v>2.8</v>
      </c>
      <c r="H110">
        <v>2024</v>
      </c>
      <c r="I110" t="s">
        <v>1066</v>
      </c>
      <c r="J110" t="s">
        <v>1089</v>
      </c>
      <c r="K110">
        <v>3</v>
      </c>
      <c r="L110" t="s">
        <v>1057</v>
      </c>
      <c r="M110">
        <v>9</v>
      </c>
    </row>
    <row r="111" spans="1:13">
      <c r="A111" t="s">
        <v>773</v>
      </c>
      <c r="B111" t="s">
        <v>8</v>
      </c>
      <c r="C111">
        <v>96</v>
      </c>
      <c r="D111" t="s">
        <v>10</v>
      </c>
      <c r="E111" s="27">
        <v>45192</v>
      </c>
      <c r="F111">
        <v>80</v>
      </c>
      <c r="G111">
        <v>3.6</v>
      </c>
      <c r="H111">
        <v>2024</v>
      </c>
      <c r="I111" t="s">
        <v>1064</v>
      </c>
      <c r="J111" t="s">
        <v>1091</v>
      </c>
      <c r="K111">
        <v>4</v>
      </c>
      <c r="L111" t="s">
        <v>1057</v>
      </c>
      <c r="M111">
        <v>9</v>
      </c>
    </row>
    <row r="112" spans="1:13">
      <c r="A112" t="s">
        <v>774</v>
      </c>
      <c r="B112" t="s">
        <v>8</v>
      </c>
      <c r="C112">
        <v>81</v>
      </c>
      <c r="D112" t="s">
        <v>10</v>
      </c>
      <c r="E112" s="27">
        <v>45193</v>
      </c>
      <c r="F112">
        <v>123</v>
      </c>
      <c r="G112">
        <v>4.9000000000000004</v>
      </c>
      <c r="H112">
        <v>2024</v>
      </c>
      <c r="I112" t="s">
        <v>1065</v>
      </c>
      <c r="J112" t="s">
        <v>1091</v>
      </c>
      <c r="K112">
        <v>5</v>
      </c>
      <c r="L112" t="s">
        <v>1057</v>
      </c>
      <c r="M112">
        <v>9</v>
      </c>
    </row>
    <row r="113" spans="1:13">
      <c r="A113" t="s">
        <v>775</v>
      </c>
      <c r="B113" t="s">
        <v>16</v>
      </c>
      <c r="C113">
        <v>95</v>
      </c>
      <c r="D113" t="s">
        <v>13</v>
      </c>
      <c r="E113" s="27">
        <v>45193</v>
      </c>
      <c r="F113">
        <v>23</v>
      </c>
      <c r="G113">
        <v>2.4</v>
      </c>
      <c r="H113">
        <v>2024</v>
      </c>
      <c r="I113" t="s">
        <v>1065</v>
      </c>
      <c r="J113" t="s">
        <v>1091</v>
      </c>
      <c r="K113">
        <v>2</v>
      </c>
      <c r="L113" t="s">
        <v>1057</v>
      </c>
      <c r="M113">
        <v>9</v>
      </c>
    </row>
    <row r="114" spans="1:13">
      <c r="A114" t="s">
        <v>779</v>
      </c>
      <c r="B114" t="s">
        <v>8</v>
      </c>
      <c r="C114">
        <v>67</v>
      </c>
      <c r="D114" t="s">
        <v>11</v>
      </c>
      <c r="E114" s="27">
        <v>45194</v>
      </c>
      <c r="F114">
        <v>87</v>
      </c>
      <c r="G114">
        <v>3.9</v>
      </c>
      <c r="H114">
        <v>2024</v>
      </c>
      <c r="I114" t="s">
        <v>1063</v>
      </c>
      <c r="J114" t="s">
        <v>1091</v>
      </c>
      <c r="K114">
        <v>4</v>
      </c>
      <c r="L114" t="s">
        <v>1057</v>
      </c>
      <c r="M114">
        <v>9</v>
      </c>
    </row>
    <row r="115" spans="1:13">
      <c r="A115" t="s">
        <v>796</v>
      </c>
      <c r="B115" t="s">
        <v>8</v>
      </c>
      <c r="C115">
        <v>96</v>
      </c>
      <c r="D115" t="s">
        <v>10</v>
      </c>
      <c r="E115" s="27">
        <v>45199</v>
      </c>
      <c r="F115">
        <v>195</v>
      </c>
      <c r="G115">
        <v>2.7</v>
      </c>
      <c r="H115">
        <v>2024</v>
      </c>
      <c r="I115" t="s">
        <v>1064</v>
      </c>
      <c r="J115" t="s">
        <v>1091</v>
      </c>
      <c r="K115">
        <v>3</v>
      </c>
      <c r="L115" t="s">
        <v>1057</v>
      </c>
      <c r="M115">
        <v>9</v>
      </c>
    </row>
    <row r="116" spans="1:13">
      <c r="A116" t="s">
        <v>800</v>
      </c>
      <c r="B116" t="s">
        <v>8</v>
      </c>
      <c r="C116">
        <v>29</v>
      </c>
      <c r="D116" t="s">
        <v>13</v>
      </c>
      <c r="E116" s="27">
        <v>45199</v>
      </c>
      <c r="F116">
        <v>80</v>
      </c>
      <c r="G116">
        <v>4.8</v>
      </c>
      <c r="H116">
        <v>2024</v>
      </c>
      <c r="I116" t="s">
        <v>1064</v>
      </c>
      <c r="J116" t="s">
        <v>1092</v>
      </c>
      <c r="K116">
        <v>5</v>
      </c>
      <c r="L116" t="s">
        <v>1057</v>
      </c>
      <c r="M116">
        <v>9</v>
      </c>
    </row>
    <row r="117" spans="1:13">
      <c r="A117" t="s">
        <v>808</v>
      </c>
      <c r="B117" t="s">
        <v>8</v>
      </c>
      <c r="C117">
        <v>80</v>
      </c>
      <c r="D117" t="s">
        <v>11</v>
      </c>
      <c r="E117" s="27">
        <v>45200</v>
      </c>
      <c r="F117">
        <v>128</v>
      </c>
      <c r="G117">
        <v>3.7</v>
      </c>
      <c r="H117">
        <v>2024</v>
      </c>
      <c r="I117" t="s">
        <v>1065</v>
      </c>
      <c r="J117" t="s">
        <v>1091</v>
      </c>
      <c r="K117">
        <v>4</v>
      </c>
      <c r="L117" t="s">
        <v>1058</v>
      </c>
      <c r="M117">
        <v>10</v>
      </c>
    </row>
    <row r="118" spans="1:13">
      <c r="A118" t="s">
        <v>818</v>
      </c>
      <c r="B118" t="s">
        <v>8</v>
      </c>
      <c r="C118">
        <v>86</v>
      </c>
      <c r="D118" t="s">
        <v>10</v>
      </c>
      <c r="E118" s="27">
        <v>45203</v>
      </c>
      <c r="F118">
        <v>92</v>
      </c>
      <c r="G118">
        <v>2.4</v>
      </c>
      <c r="H118">
        <v>2024</v>
      </c>
      <c r="I118" t="s">
        <v>1068</v>
      </c>
      <c r="J118" t="s">
        <v>1091</v>
      </c>
      <c r="K118">
        <v>2</v>
      </c>
      <c r="L118" t="s">
        <v>1058</v>
      </c>
      <c r="M118">
        <v>10</v>
      </c>
    </row>
    <row r="119" spans="1:13">
      <c r="A119" t="s">
        <v>819</v>
      </c>
      <c r="B119" t="s">
        <v>16</v>
      </c>
      <c r="C119">
        <v>57</v>
      </c>
      <c r="D119" t="s">
        <v>13</v>
      </c>
      <c r="E119" s="27">
        <v>45203</v>
      </c>
      <c r="F119">
        <v>48</v>
      </c>
      <c r="G119">
        <v>4.5</v>
      </c>
      <c r="H119">
        <v>2024</v>
      </c>
      <c r="I119" t="s">
        <v>1068</v>
      </c>
      <c r="J119" t="s">
        <v>1090</v>
      </c>
      <c r="K119">
        <v>5</v>
      </c>
      <c r="L119" t="s">
        <v>1058</v>
      </c>
      <c r="M119">
        <v>10</v>
      </c>
    </row>
    <row r="120" spans="1:13">
      <c r="A120" t="s">
        <v>824</v>
      </c>
      <c r="B120" t="s">
        <v>8</v>
      </c>
      <c r="C120">
        <v>4</v>
      </c>
      <c r="D120" t="s">
        <v>10</v>
      </c>
      <c r="E120" s="27">
        <v>45204</v>
      </c>
      <c r="F120">
        <v>170</v>
      </c>
      <c r="G120">
        <v>3.9</v>
      </c>
      <c r="H120">
        <v>2024</v>
      </c>
      <c r="I120" t="s">
        <v>1066</v>
      </c>
      <c r="J120" t="s">
        <v>1093</v>
      </c>
      <c r="K120">
        <v>4</v>
      </c>
      <c r="L120" t="s">
        <v>1058</v>
      </c>
      <c r="M120">
        <v>10</v>
      </c>
    </row>
    <row r="121" spans="1:13">
      <c r="A121" t="s">
        <v>833</v>
      </c>
      <c r="B121" t="s">
        <v>8</v>
      </c>
      <c r="C121">
        <v>150</v>
      </c>
      <c r="D121" t="s">
        <v>6</v>
      </c>
      <c r="E121" s="27">
        <v>45207</v>
      </c>
      <c r="F121">
        <v>70</v>
      </c>
      <c r="G121">
        <v>4.0999999999999996</v>
      </c>
      <c r="H121">
        <v>2024</v>
      </c>
      <c r="I121" t="s">
        <v>1065</v>
      </c>
      <c r="J121" t="s">
        <v>1089</v>
      </c>
      <c r="K121">
        <v>4</v>
      </c>
      <c r="L121" t="s">
        <v>1058</v>
      </c>
      <c r="M121">
        <v>10</v>
      </c>
    </row>
    <row r="122" spans="1:13">
      <c r="A122" t="s">
        <v>837</v>
      </c>
      <c r="B122" t="s">
        <v>16</v>
      </c>
      <c r="C122">
        <v>56</v>
      </c>
      <c r="D122" t="s">
        <v>6</v>
      </c>
      <c r="E122" s="27">
        <v>45208</v>
      </c>
      <c r="F122">
        <v>205</v>
      </c>
      <c r="G122">
        <v>3.3</v>
      </c>
      <c r="H122">
        <v>2024</v>
      </c>
      <c r="I122" t="s">
        <v>1063</v>
      </c>
      <c r="J122" t="s">
        <v>1090</v>
      </c>
      <c r="K122">
        <v>3</v>
      </c>
      <c r="L122" t="s">
        <v>1058</v>
      </c>
      <c r="M122">
        <v>10</v>
      </c>
    </row>
    <row r="123" spans="1:13">
      <c r="A123" t="s">
        <v>839</v>
      </c>
      <c r="B123" t="s">
        <v>8</v>
      </c>
      <c r="C123">
        <v>119</v>
      </c>
      <c r="D123" t="s">
        <v>13</v>
      </c>
      <c r="E123" s="27">
        <v>45209</v>
      </c>
      <c r="F123">
        <v>111</v>
      </c>
      <c r="G123">
        <v>3.9</v>
      </c>
      <c r="H123">
        <v>2024</v>
      </c>
      <c r="I123" t="s">
        <v>1067</v>
      </c>
      <c r="J123" t="s">
        <v>1091</v>
      </c>
      <c r="K123">
        <v>4</v>
      </c>
      <c r="L123" t="s">
        <v>1058</v>
      </c>
      <c r="M123">
        <v>10</v>
      </c>
    </row>
    <row r="124" spans="1:13">
      <c r="A124" t="s">
        <v>858</v>
      </c>
      <c r="B124" t="s">
        <v>8</v>
      </c>
      <c r="C124">
        <v>131</v>
      </c>
      <c r="D124" t="s">
        <v>6</v>
      </c>
      <c r="E124" s="27">
        <v>45214</v>
      </c>
      <c r="F124">
        <v>205</v>
      </c>
      <c r="G124">
        <v>4.8</v>
      </c>
      <c r="H124">
        <v>2024</v>
      </c>
      <c r="I124" t="s">
        <v>1065</v>
      </c>
      <c r="J124" t="s">
        <v>1089</v>
      </c>
      <c r="K124">
        <v>5</v>
      </c>
      <c r="L124" t="s">
        <v>1058</v>
      </c>
      <c r="M124">
        <v>10</v>
      </c>
    </row>
    <row r="125" spans="1:13">
      <c r="A125" t="s">
        <v>860</v>
      </c>
      <c r="B125" t="s">
        <v>8</v>
      </c>
      <c r="C125">
        <v>70</v>
      </c>
      <c r="D125" t="s">
        <v>6</v>
      </c>
      <c r="E125" s="27">
        <v>45214</v>
      </c>
      <c r="F125">
        <v>50</v>
      </c>
      <c r="G125">
        <v>3.4</v>
      </c>
      <c r="H125">
        <v>2024</v>
      </c>
      <c r="I125" t="s">
        <v>1065</v>
      </c>
      <c r="J125" t="s">
        <v>1091</v>
      </c>
      <c r="K125">
        <v>3</v>
      </c>
      <c r="L125" t="s">
        <v>1058</v>
      </c>
      <c r="M125">
        <v>10</v>
      </c>
    </row>
    <row r="126" spans="1:13">
      <c r="A126" t="s">
        <v>861</v>
      </c>
      <c r="B126" t="s">
        <v>8</v>
      </c>
      <c r="C126">
        <v>55</v>
      </c>
      <c r="D126" t="s">
        <v>11</v>
      </c>
      <c r="E126" s="27">
        <v>45214</v>
      </c>
      <c r="F126">
        <v>80</v>
      </c>
      <c r="G126">
        <v>4.3</v>
      </c>
      <c r="H126">
        <v>2024</v>
      </c>
      <c r="I126" t="s">
        <v>1065</v>
      </c>
      <c r="J126" t="s">
        <v>1090</v>
      </c>
      <c r="K126">
        <v>4</v>
      </c>
      <c r="L126" t="s">
        <v>1058</v>
      </c>
      <c r="M126">
        <v>10</v>
      </c>
    </row>
    <row r="127" spans="1:13">
      <c r="A127" t="s">
        <v>883</v>
      </c>
      <c r="B127" t="s">
        <v>8</v>
      </c>
      <c r="C127">
        <v>60</v>
      </c>
      <c r="D127" t="s">
        <v>10</v>
      </c>
      <c r="E127" s="27">
        <v>45220</v>
      </c>
      <c r="F127">
        <v>135</v>
      </c>
      <c r="G127">
        <v>3.9</v>
      </c>
      <c r="H127">
        <v>2024</v>
      </c>
      <c r="I127" t="s">
        <v>1064</v>
      </c>
      <c r="J127" t="s">
        <v>1090</v>
      </c>
      <c r="K127">
        <v>4</v>
      </c>
      <c r="L127" t="s">
        <v>1058</v>
      </c>
      <c r="M127">
        <v>10</v>
      </c>
    </row>
    <row r="128" spans="1:13">
      <c r="A128" t="s">
        <v>884</v>
      </c>
      <c r="B128" t="s">
        <v>8</v>
      </c>
      <c r="C128">
        <v>72</v>
      </c>
      <c r="D128" t="s">
        <v>11</v>
      </c>
      <c r="E128" s="27">
        <v>45220</v>
      </c>
      <c r="F128">
        <v>20</v>
      </c>
      <c r="G128">
        <v>4.8</v>
      </c>
      <c r="H128">
        <v>2024</v>
      </c>
      <c r="I128" t="s">
        <v>1064</v>
      </c>
      <c r="J128" t="s">
        <v>1091</v>
      </c>
      <c r="K128">
        <v>5</v>
      </c>
      <c r="L128" t="s">
        <v>1058</v>
      </c>
      <c r="M128">
        <v>10</v>
      </c>
    </row>
    <row r="129" spans="1:13">
      <c r="A129" t="s">
        <v>885</v>
      </c>
      <c r="B129" t="s">
        <v>16</v>
      </c>
      <c r="C129">
        <v>40</v>
      </c>
      <c r="D129" t="s">
        <v>11</v>
      </c>
      <c r="E129" s="27">
        <v>45220</v>
      </c>
      <c r="F129">
        <v>31</v>
      </c>
      <c r="G129">
        <v>4</v>
      </c>
      <c r="H129">
        <v>2024</v>
      </c>
      <c r="I129" t="s">
        <v>1064</v>
      </c>
      <c r="J129" t="s">
        <v>1090</v>
      </c>
      <c r="K129">
        <v>4</v>
      </c>
      <c r="L129" t="s">
        <v>1058</v>
      </c>
      <c r="M129">
        <v>10</v>
      </c>
    </row>
    <row r="130" spans="1:13">
      <c r="A130" t="s">
        <v>891</v>
      </c>
      <c r="B130" t="s">
        <v>8</v>
      </c>
      <c r="C130">
        <v>19</v>
      </c>
      <c r="D130" t="s">
        <v>6</v>
      </c>
      <c r="E130" s="27">
        <v>45223</v>
      </c>
      <c r="F130">
        <v>58</v>
      </c>
      <c r="G130">
        <v>3.9</v>
      </c>
      <c r="H130">
        <v>2024</v>
      </c>
      <c r="I130" t="s">
        <v>1067</v>
      </c>
      <c r="J130" t="s">
        <v>1092</v>
      </c>
      <c r="K130">
        <v>4</v>
      </c>
      <c r="L130" t="s">
        <v>1058</v>
      </c>
      <c r="M130">
        <v>10</v>
      </c>
    </row>
    <row r="131" spans="1:13">
      <c r="A131" t="s">
        <v>892</v>
      </c>
      <c r="B131" t="s">
        <v>16</v>
      </c>
      <c r="C131">
        <v>72</v>
      </c>
      <c r="D131" t="s">
        <v>10</v>
      </c>
      <c r="E131" s="27">
        <v>45223</v>
      </c>
      <c r="F131">
        <v>41</v>
      </c>
      <c r="G131">
        <v>4.3</v>
      </c>
      <c r="H131">
        <v>2024</v>
      </c>
      <c r="I131" t="s">
        <v>1067</v>
      </c>
      <c r="J131" t="s">
        <v>1091</v>
      </c>
      <c r="K131">
        <v>4</v>
      </c>
      <c r="L131" t="s">
        <v>1058</v>
      </c>
      <c r="M131">
        <v>10</v>
      </c>
    </row>
    <row r="132" spans="1:13">
      <c r="A132" t="s">
        <v>896</v>
      </c>
      <c r="B132" t="s">
        <v>16</v>
      </c>
      <c r="C132">
        <v>101</v>
      </c>
      <c r="D132" t="s">
        <v>9</v>
      </c>
      <c r="E132" s="27">
        <v>45224</v>
      </c>
      <c r="F132">
        <v>125</v>
      </c>
      <c r="G132">
        <v>4.2</v>
      </c>
      <c r="H132">
        <v>2024</v>
      </c>
      <c r="I132" t="s">
        <v>1068</v>
      </c>
      <c r="J132" t="s">
        <v>1091</v>
      </c>
      <c r="K132">
        <v>4</v>
      </c>
      <c r="L132" t="s">
        <v>1058</v>
      </c>
      <c r="M132">
        <v>10</v>
      </c>
    </row>
    <row r="133" spans="1:13">
      <c r="A133" t="s">
        <v>897</v>
      </c>
      <c r="B133" t="s">
        <v>16</v>
      </c>
      <c r="C133">
        <v>107</v>
      </c>
      <c r="D133" t="s">
        <v>10</v>
      </c>
      <c r="E133" s="27">
        <v>45225</v>
      </c>
      <c r="F133">
        <v>78</v>
      </c>
      <c r="G133">
        <v>4.3</v>
      </c>
      <c r="H133">
        <v>2024</v>
      </c>
      <c r="I133" t="s">
        <v>1066</v>
      </c>
      <c r="J133" t="s">
        <v>1091</v>
      </c>
      <c r="K133">
        <v>4</v>
      </c>
      <c r="L133" t="s">
        <v>1058</v>
      </c>
      <c r="M133">
        <v>10</v>
      </c>
    </row>
    <row r="134" spans="1:13">
      <c r="A134" t="s">
        <v>900</v>
      </c>
      <c r="B134" t="s">
        <v>8</v>
      </c>
      <c r="C134">
        <v>21</v>
      </c>
      <c r="D134" t="s">
        <v>10</v>
      </c>
      <c r="E134" s="27">
        <v>45225</v>
      </c>
      <c r="F134">
        <v>26</v>
      </c>
      <c r="G134">
        <v>4.7</v>
      </c>
      <c r="H134">
        <v>2024</v>
      </c>
      <c r="I134" t="s">
        <v>1066</v>
      </c>
      <c r="J134" t="s">
        <v>1092</v>
      </c>
      <c r="K134">
        <v>5</v>
      </c>
      <c r="L134" t="s">
        <v>1058</v>
      </c>
      <c r="M134">
        <v>10</v>
      </c>
    </row>
    <row r="135" spans="1:13">
      <c r="A135" t="s">
        <v>920</v>
      </c>
      <c r="B135" t="s">
        <v>16</v>
      </c>
      <c r="C135">
        <v>114</v>
      </c>
      <c r="D135" t="s">
        <v>10</v>
      </c>
      <c r="E135" s="27">
        <v>45234</v>
      </c>
      <c r="F135">
        <v>144</v>
      </c>
      <c r="G135">
        <v>3.8</v>
      </c>
      <c r="H135">
        <v>2024</v>
      </c>
      <c r="I135" t="s">
        <v>1064</v>
      </c>
      <c r="J135" t="s">
        <v>1091</v>
      </c>
      <c r="K135">
        <v>4</v>
      </c>
      <c r="L135" t="s">
        <v>1059</v>
      </c>
      <c r="M135">
        <v>11</v>
      </c>
    </row>
    <row r="136" spans="1:13">
      <c r="A136" t="s">
        <v>930</v>
      </c>
      <c r="B136" t="s">
        <v>16</v>
      </c>
      <c r="C136">
        <v>124</v>
      </c>
      <c r="D136" t="s">
        <v>10</v>
      </c>
      <c r="E136" s="27">
        <v>45239</v>
      </c>
      <c r="F136">
        <v>215</v>
      </c>
      <c r="G136">
        <v>3.5</v>
      </c>
      <c r="H136">
        <v>2024</v>
      </c>
      <c r="I136" t="s">
        <v>1066</v>
      </c>
      <c r="J136" t="s">
        <v>1089</v>
      </c>
      <c r="K136">
        <v>4</v>
      </c>
      <c r="L136" t="s">
        <v>1059</v>
      </c>
      <c r="M136">
        <v>11</v>
      </c>
    </row>
    <row r="137" spans="1:13">
      <c r="A137" t="s">
        <v>944</v>
      </c>
      <c r="B137" t="s">
        <v>8</v>
      </c>
      <c r="C137">
        <v>88</v>
      </c>
      <c r="D137" t="s">
        <v>10</v>
      </c>
      <c r="E137" s="27">
        <v>45245</v>
      </c>
      <c r="F137">
        <v>220</v>
      </c>
      <c r="G137">
        <v>4.0999999999999996</v>
      </c>
      <c r="H137">
        <v>2024</v>
      </c>
      <c r="I137" t="s">
        <v>1068</v>
      </c>
      <c r="J137" t="s">
        <v>1091</v>
      </c>
      <c r="K137">
        <v>4</v>
      </c>
      <c r="L137" t="s">
        <v>1059</v>
      </c>
      <c r="M137">
        <v>11</v>
      </c>
    </row>
    <row r="138" spans="1:13">
      <c r="A138" t="s">
        <v>947</v>
      </c>
      <c r="B138" t="s">
        <v>16</v>
      </c>
      <c r="C138">
        <v>63</v>
      </c>
      <c r="D138" t="s">
        <v>9</v>
      </c>
      <c r="E138" s="27">
        <v>45246</v>
      </c>
      <c r="F138">
        <v>44</v>
      </c>
      <c r="G138">
        <v>5</v>
      </c>
      <c r="H138">
        <v>2024</v>
      </c>
      <c r="I138" t="s">
        <v>1066</v>
      </c>
      <c r="J138" t="s">
        <v>1091</v>
      </c>
      <c r="K138">
        <v>5</v>
      </c>
      <c r="L138" t="s">
        <v>1059</v>
      </c>
      <c r="M138">
        <v>11</v>
      </c>
    </row>
    <row r="139" spans="1:13">
      <c r="A139" t="s">
        <v>949</v>
      </c>
      <c r="B139" t="s">
        <v>16</v>
      </c>
      <c r="C139">
        <v>54</v>
      </c>
      <c r="D139" t="s">
        <v>10</v>
      </c>
      <c r="E139" s="27">
        <v>45247</v>
      </c>
      <c r="F139">
        <v>145</v>
      </c>
      <c r="G139">
        <v>2.7</v>
      </c>
      <c r="H139">
        <v>2024</v>
      </c>
      <c r="I139" t="s">
        <v>1062</v>
      </c>
      <c r="J139" t="s">
        <v>1090</v>
      </c>
      <c r="K139">
        <v>3</v>
      </c>
      <c r="L139" t="s">
        <v>1059</v>
      </c>
      <c r="M139">
        <v>11</v>
      </c>
    </row>
    <row r="140" spans="1:13">
      <c r="A140" t="s">
        <v>951</v>
      </c>
      <c r="B140" t="s">
        <v>16</v>
      </c>
      <c r="C140">
        <v>93</v>
      </c>
      <c r="D140" t="s">
        <v>10</v>
      </c>
      <c r="E140" s="27">
        <v>45248</v>
      </c>
      <c r="F140">
        <v>185</v>
      </c>
      <c r="G140">
        <v>4.3</v>
      </c>
      <c r="H140">
        <v>2024</v>
      </c>
      <c r="I140" t="s">
        <v>1064</v>
      </c>
      <c r="J140" t="s">
        <v>1091</v>
      </c>
      <c r="K140">
        <v>4</v>
      </c>
      <c r="L140" t="s">
        <v>1059</v>
      </c>
      <c r="M140">
        <v>11</v>
      </c>
    </row>
    <row r="141" spans="1:13">
      <c r="A141" t="s">
        <v>954</v>
      </c>
      <c r="B141" t="s">
        <v>16</v>
      </c>
      <c r="C141">
        <v>107</v>
      </c>
      <c r="D141" t="s">
        <v>6</v>
      </c>
      <c r="E141" s="27">
        <v>45248</v>
      </c>
      <c r="F141">
        <v>23</v>
      </c>
      <c r="G141">
        <v>3.4</v>
      </c>
      <c r="H141">
        <v>2024</v>
      </c>
      <c r="I141" t="s">
        <v>1064</v>
      </c>
      <c r="J141" t="s">
        <v>1091</v>
      </c>
      <c r="K141">
        <v>3</v>
      </c>
      <c r="L141" t="s">
        <v>1059</v>
      </c>
      <c r="M141">
        <v>11</v>
      </c>
    </row>
    <row r="142" spans="1:13">
      <c r="A142" t="s">
        <v>957</v>
      </c>
      <c r="B142" t="s">
        <v>8</v>
      </c>
      <c r="C142">
        <v>26</v>
      </c>
      <c r="D142" t="s">
        <v>9</v>
      </c>
      <c r="E142" s="27">
        <v>45251</v>
      </c>
      <c r="F142">
        <v>74</v>
      </c>
      <c r="G142">
        <v>4.0999999999999996</v>
      </c>
      <c r="H142">
        <v>2024</v>
      </c>
      <c r="I142" t="s">
        <v>1067</v>
      </c>
      <c r="J142" t="s">
        <v>1092</v>
      </c>
      <c r="K142">
        <v>4</v>
      </c>
      <c r="L142" t="s">
        <v>1059</v>
      </c>
      <c r="M142">
        <v>11</v>
      </c>
    </row>
    <row r="143" spans="1:13">
      <c r="A143" t="s">
        <v>965</v>
      </c>
      <c r="B143" t="s">
        <v>8</v>
      </c>
      <c r="C143">
        <v>104</v>
      </c>
      <c r="D143" t="s">
        <v>13</v>
      </c>
      <c r="E143" s="27">
        <v>45256</v>
      </c>
      <c r="F143">
        <v>41</v>
      </c>
      <c r="G143">
        <v>4.7</v>
      </c>
      <c r="H143">
        <v>2024</v>
      </c>
      <c r="I143" t="s">
        <v>1065</v>
      </c>
      <c r="J143" t="s">
        <v>1091</v>
      </c>
      <c r="K143">
        <v>5</v>
      </c>
      <c r="L143" t="s">
        <v>1059</v>
      </c>
      <c r="M143">
        <v>11</v>
      </c>
    </row>
    <row r="144" spans="1:13">
      <c r="A144" t="s">
        <v>986</v>
      </c>
      <c r="B144" t="s">
        <v>16</v>
      </c>
      <c r="C144">
        <v>50</v>
      </c>
      <c r="D144" t="s">
        <v>6</v>
      </c>
      <c r="E144" s="27">
        <v>45268</v>
      </c>
      <c r="F144">
        <v>54</v>
      </c>
      <c r="G144">
        <v>4.3</v>
      </c>
      <c r="H144">
        <v>2024</v>
      </c>
      <c r="I144" t="s">
        <v>1062</v>
      </c>
      <c r="J144" t="s">
        <v>1090</v>
      </c>
      <c r="K144">
        <v>4</v>
      </c>
      <c r="L144" t="s">
        <v>1060</v>
      </c>
      <c r="M144">
        <v>12</v>
      </c>
    </row>
    <row r="145" spans="1:13">
      <c r="A145" t="s">
        <v>989</v>
      </c>
      <c r="B145" t="s">
        <v>16</v>
      </c>
      <c r="C145">
        <v>96</v>
      </c>
      <c r="D145" t="s">
        <v>6</v>
      </c>
      <c r="E145" s="27">
        <v>45273</v>
      </c>
      <c r="F145">
        <v>164</v>
      </c>
      <c r="G145">
        <v>4.8</v>
      </c>
      <c r="H145">
        <v>2024</v>
      </c>
      <c r="I145" t="s">
        <v>1068</v>
      </c>
      <c r="J145" t="s">
        <v>1091</v>
      </c>
      <c r="K145">
        <v>5</v>
      </c>
      <c r="L145" t="s">
        <v>1060</v>
      </c>
      <c r="M145">
        <v>12</v>
      </c>
    </row>
    <row r="146" spans="1:13">
      <c r="A146" t="s">
        <v>1014</v>
      </c>
      <c r="B146" t="s">
        <v>8</v>
      </c>
      <c r="C146">
        <v>93</v>
      </c>
      <c r="D146" t="s">
        <v>13</v>
      </c>
      <c r="E146" s="27">
        <v>45280</v>
      </c>
      <c r="F146">
        <v>38</v>
      </c>
      <c r="G146">
        <v>4.5</v>
      </c>
      <c r="H146">
        <v>2024</v>
      </c>
      <c r="I146" t="s">
        <v>1068</v>
      </c>
      <c r="J146" t="s">
        <v>1091</v>
      </c>
      <c r="K146">
        <v>5</v>
      </c>
      <c r="L146" t="s">
        <v>1060</v>
      </c>
      <c r="M146">
        <v>12</v>
      </c>
    </row>
    <row r="147" spans="1:13">
      <c r="A147" t="s">
        <v>1027</v>
      </c>
      <c r="B147" t="s">
        <v>8</v>
      </c>
      <c r="C147">
        <v>40</v>
      </c>
      <c r="D147" t="s">
        <v>9</v>
      </c>
      <c r="E147" s="27">
        <v>45289</v>
      </c>
      <c r="F147">
        <v>111</v>
      </c>
      <c r="G147">
        <v>4.5999999999999996</v>
      </c>
      <c r="H147">
        <v>2024</v>
      </c>
      <c r="I147" t="s">
        <v>1062</v>
      </c>
      <c r="J147" t="s">
        <v>1090</v>
      </c>
      <c r="K147">
        <v>5</v>
      </c>
      <c r="L147" t="s">
        <v>1060</v>
      </c>
      <c r="M147">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AD3A-7C11-4D66-996E-8138388CBF2E}">
  <dimension ref="A3:K116"/>
  <sheetViews>
    <sheetView workbookViewId="0">
      <selection activeCell="D3" sqref="D3"/>
    </sheetView>
  </sheetViews>
  <sheetFormatPr defaultRowHeight="14"/>
  <cols>
    <col min="1" max="1" width="12.9140625" bestFit="1" customWidth="1"/>
    <col min="2" max="2" width="8.9140625" bestFit="1" customWidth="1"/>
    <col min="3" max="3" width="9.9140625" bestFit="1" customWidth="1"/>
    <col min="4" max="4" width="9.5" bestFit="1" customWidth="1"/>
    <col min="5" max="5" width="7.33203125" bestFit="1" customWidth="1"/>
    <col min="6" max="6" width="6.83203125" bestFit="1" customWidth="1"/>
    <col min="7" max="7" width="10.4140625" bestFit="1" customWidth="1"/>
    <col min="8" max="8" width="11.9140625" customWidth="1"/>
    <col min="9" max="9" width="12.58203125" customWidth="1"/>
    <col min="10" max="10" width="12.9140625" bestFit="1" customWidth="1"/>
    <col min="11" max="11" width="8.9140625" bestFit="1" customWidth="1"/>
    <col min="12" max="12" width="9.9140625" bestFit="1" customWidth="1"/>
  </cols>
  <sheetData>
    <row r="3" spans="1:5">
      <c r="A3" t="s">
        <v>1042</v>
      </c>
      <c r="B3" t="s">
        <v>1043</v>
      </c>
      <c r="C3" t="s">
        <v>1044</v>
      </c>
      <c r="D3" t="s">
        <v>1045</v>
      </c>
      <c r="E3" t="s">
        <v>1046</v>
      </c>
    </row>
    <row r="4" spans="1:5">
      <c r="A4" s="20">
        <v>1000</v>
      </c>
      <c r="B4" s="22">
        <v>96623</v>
      </c>
      <c r="C4" s="20">
        <v>89850</v>
      </c>
      <c r="D4" s="21">
        <v>3.8854000000000033</v>
      </c>
      <c r="E4" s="20">
        <v>307</v>
      </c>
    </row>
    <row r="13" spans="1:5">
      <c r="A13" t="s">
        <v>1042</v>
      </c>
      <c r="B13" t="s">
        <v>1043</v>
      </c>
      <c r="C13" t="s">
        <v>1044</v>
      </c>
      <c r="D13" t="s">
        <v>1045</v>
      </c>
      <c r="E13" t="s">
        <v>1046</v>
      </c>
    </row>
    <row r="14" spans="1:5">
      <c r="A14" s="20">
        <v>207</v>
      </c>
      <c r="B14" s="30">
        <v>20872</v>
      </c>
      <c r="C14" s="20">
        <v>17700</v>
      </c>
      <c r="D14" s="21">
        <v>3.8589371980676304</v>
      </c>
      <c r="E14" s="20">
        <v>60</v>
      </c>
    </row>
    <row r="19" spans="1:11">
      <c r="J19" s="23" t="s">
        <v>1047</v>
      </c>
      <c r="K19" t="s">
        <v>1042</v>
      </c>
    </row>
    <row r="20" spans="1:11">
      <c r="J20" s="24" t="s">
        <v>1065</v>
      </c>
      <c r="K20" s="20">
        <v>30</v>
      </c>
    </row>
    <row r="21" spans="1:11">
      <c r="J21" s="24" t="s">
        <v>1063</v>
      </c>
      <c r="K21" s="20">
        <v>34</v>
      </c>
    </row>
    <row r="22" spans="1:11">
      <c r="A22" s="23" t="s">
        <v>1047</v>
      </c>
      <c r="B22" t="s">
        <v>1042</v>
      </c>
      <c r="C22" t="s">
        <v>1061</v>
      </c>
      <c r="J22" s="24" t="s">
        <v>1067</v>
      </c>
      <c r="K22" s="20">
        <v>26</v>
      </c>
    </row>
    <row r="23" spans="1:11">
      <c r="A23" s="24" t="s">
        <v>1049</v>
      </c>
      <c r="B23" s="20">
        <v>13</v>
      </c>
      <c r="C23" s="20">
        <v>13</v>
      </c>
      <c r="J23" s="24" t="s">
        <v>1068</v>
      </c>
      <c r="K23" s="20">
        <v>38</v>
      </c>
    </row>
    <row r="24" spans="1:11">
      <c r="A24" s="24" t="s">
        <v>1050</v>
      </c>
      <c r="B24" s="20">
        <v>13</v>
      </c>
      <c r="C24" s="20">
        <v>13</v>
      </c>
      <c r="J24" s="24" t="s">
        <v>1066</v>
      </c>
      <c r="K24" s="20">
        <v>27</v>
      </c>
    </row>
    <row r="25" spans="1:11">
      <c r="A25" s="24" t="s">
        <v>1051</v>
      </c>
      <c r="B25" s="20">
        <v>28</v>
      </c>
      <c r="C25" s="20">
        <v>28</v>
      </c>
      <c r="J25" s="24" t="s">
        <v>1062</v>
      </c>
      <c r="K25" s="20">
        <v>27</v>
      </c>
    </row>
    <row r="26" spans="1:11">
      <c r="A26" s="24" t="s">
        <v>1052</v>
      </c>
      <c r="B26" s="20">
        <v>24</v>
      </c>
      <c r="C26" s="20">
        <v>24</v>
      </c>
      <c r="J26" s="24" t="s">
        <v>1064</v>
      </c>
      <c r="K26" s="20">
        <v>25</v>
      </c>
    </row>
    <row r="27" spans="1:11">
      <c r="A27" s="24" t="s">
        <v>1053</v>
      </c>
      <c r="B27" s="20">
        <v>23</v>
      </c>
      <c r="C27" s="20">
        <v>23</v>
      </c>
      <c r="J27" s="24" t="s">
        <v>1048</v>
      </c>
      <c r="K27" s="20">
        <v>207</v>
      </c>
    </row>
    <row r="28" spans="1:11">
      <c r="A28" s="24" t="s">
        <v>1054</v>
      </c>
      <c r="B28" s="20">
        <v>17</v>
      </c>
      <c r="C28" s="20">
        <v>17</v>
      </c>
    </row>
    <row r="29" spans="1:11">
      <c r="A29" s="24" t="s">
        <v>1055</v>
      </c>
      <c r="B29" s="20">
        <v>11</v>
      </c>
      <c r="C29" s="20">
        <v>11</v>
      </c>
    </row>
    <row r="30" spans="1:11">
      <c r="A30" s="24" t="s">
        <v>1056</v>
      </c>
      <c r="B30" s="20">
        <v>11</v>
      </c>
      <c r="C30" s="20">
        <v>11</v>
      </c>
    </row>
    <row r="31" spans="1:11">
      <c r="A31" s="24" t="s">
        <v>1057</v>
      </c>
      <c r="B31" s="20">
        <v>14</v>
      </c>
      <c r="C31" s="20">
        <v>14</v>
      </c>
    </row>
    <row r="32" spans="1:11">
      <c r="A32" s="24" t="s">
        <v>1058</v>
      </c>
      <c r="B32" s="20">
        <v>30</v>
      </c>
      <c r="C32" s="20">
        <v>30</v>
      </c>
    </row>
    <row r="33" spans="1:11">
      <c r="A33" s="24" t="s">
        <v>1059</v>
      </c>
      <c r="B33" s="20">
        <v>14</v>
      </c>
      <c r="C33" s="20">
        <v>14</v>
      </c>
    </row>
    <row r="34" spans="1:11">
      <c r="A34" s="24" t="s">
        <v>1060</v>
      </c>
      <c r="B34" s="20">
        <v>9</v>
      </c>
      <c r="C34" s="20">
        <v>9</v>
      </c>
    </row>
    <row r="35" spans="1:11">
      <c r="A35" s="24" t="s">
        <v>1048</v>
      </c>
      <c r="B35" s="20">
        <v>207</v>
      </c>
      <c r="C35" s="20">
        <v>207</v>
      </c>
    </row>
    <row r="42" spans="1:11">
      <c r="I42" t="s">
        <v>1074</v>
      </c>
      <c r="J42" t="str">
        <f>A58</f>
        <v>R03</v>
      </c>
    </row>
    <row r="44" spans="1:11">
      <c r="G44" t="s">
        <v>1069</v>
      </c>
      <c r="H44" t="s">
        <v>1070</v>
      </c>
      <c r="I44" t="s">
        <v>1071</v>
      </c>
      <c r="J44" t="s">
        <v>1072</v>
      </c>
      <c r="K44" t="s">
        <v>1073</v>
      </c>
    </row>
    <row r="45" spans="1:11">
      <c r="A45" s="23" t="s">
        <v>1047</v>
      </c>
      <c r="B45" t="s">
        <v>1042</v>
      </c>
      <c r="C45" t="s">
        <v>1043</v>
      </c>
      <c r="G45" s="24" t="s">
        <v>11</v>
      </c>
      <c r="H45" s="20">
        <v>189</v>
      </c>
      <c r="I45" s="22">
        <v>18415</v>
      </c>
      <c r="J45" t="e">
        <f>IF(G45=$J$42,H45,NA())</f>
        <v>#N/A</v>
      </c>
      <c r="K45" t="e">
        <f>IF(G45=$J$42,I45,NA())</f>
        <v>#N/A</v>
      </c>
    </row>
    <row r="46" spans="1:11">
      <c r="A46" s="24" t="s">
        <v>11</v>
      </c>
      <c r="B46" s="20">
        <v>189</v>
      </c>
      <c r="C46" s="22">
        <v>18415</v>
      </c>
      <c r="G46" s="24" t="s">
        <v>9</v>
      </c>
      <c r="H46" s="20">
        <v>218</v>
      </c>
      <c r="I46" s="22">
        <v>20581</v>
      </c>
      <c r="J46" t="e">
        <f t="shared" ref="J46:J49" si="0">IF(G46=$J$42,H46,NA())</f>
        <v>#N/A</v>
      </c>
      <c r="K46" t="e">
        <f t="shared" ref="K46:K49" si="1">IF(G46=$J$42,I46,NA())</f>
        <v>#N/A</v>
      </c>
    </row>
    <row r="47" spans="1:11">
      <c r="A47" s="24" t="s">
        <v>9</v>
      </c>
      <c r="B47" s="20">
        <v>218</v>
      </c>
      <c r="C47" s="25">
        <v>20581</v>
      </c>
      <c r="G47" s="24" t="s">
        <v>6</v>
      </c>
      <c r="H47" s="20">
        <v>207</v>
      </c>
      <c r="I47" s="22">
        <v>20872</v>
      </c>
      <c r="J47">
        <f t="shared" si="0"/>
        <v>207</v>
      </c>
      <c r="K47">
        <f t="shared" si="1"/>
        <v>20872</v>
      </c>
    </row>
    <row r="48" spans="1:11">
      <c r="A48" s="24" t="s">
        <v>6</v>
      </c>
      <c r="B48" s="20">
        <v>207</v>
      </c>
      <c r="C48" s="22">
        <v>20872</v>
      </c>
      <c r="G48" s="24" t="s">
        <v>13</v>
      </c>
      <c r="H48" s="20">
        <v>186</v>
      </c>
      <c r="I48" s="22">
        <v>16651</v>
      </c>
      <c r="J48" t="e">
        <f t="shared" si="0"/>
        <v>#N/A</v>
      </c>
      <c r="K48" t="e">
        <f t="shared" si="1"/>
        <v>#N/A</v>
      </c>
    </row>
    <row r="49" spans="1:11">
      <c r="A49" s="24" t="s">
        <v>13</v>
      </c>
      <c r="B49" s="20">
        <v>186</v>
      </c>
      <c r="C49" s="22">
        <v>16651</v>
      </c>
      <c r="G49" s="24" t="s">
        <v>10</v>
      </c>
      <c r="H49" s="20">
        <v>200</v>
      </c>
      <c r="I49" s="22">
        <v>20104</v>
      </c>
      <c r="J49" t="e">
        <f t="shared" si="0"/>
        <v>#N/A</v>
      </c>
      <c r="K49" t="e">
        <f t="shared" si="1"/>
        <v>#N/A</v>
      </c>
    </row>
    <row r="50" spans="1:11">
      <c r="A50" s="24" t="s">
        <v>10</v>
      </c>
      <c r="B50" s="20">
        <v>200</v>
      </c>
      <c r="C50" s="22">
        <v>20104</v>
      </c>
    </row>
    <row r="51" spans="1:11">
      <c r="A51" s="24" t="s">
        <v>1048</v>
      </c>
      <c r="B51" s="20">
        <v>1000</v>
      </c>
      <c r="C51" s="22">
        <v>96623</v>
      </c>
    </row>
    <row r="57" spans="1:11">
      <c r="A57" s="23" t="s">
        <v>1047</v>
      </c>
      <c r="H57" s="14" t="s">
        <v>1096</v>
      </c>
    </row>
    <row r="58" spans="1:11">
      <c r="A58" s="26" t="s">
        <v>6</v>
      </c>
    </row>
    <row r="59" spans="1:11">
      <c r="H59" t="s">
        <v>1097</v>
      </c>
      <c r="I59" s="44">
        <f>$A$14/$A$4</f>
        <v>0.20699999999999999</v>
      </c>
    </row>
    <row r="60" spans="1:11">
      <c r="H60" t="s">
        <v>1070</v>
      </c>
      <c r="I60" t="e">
        <f ca="1">_xlfn.XLOOKUP(A58,G45:G49,H45:H49)</f>
        <v>#NAME?</v>
      </c>
    </row>
    <row r="61" spans="1:11">
      <c r="H61" t="s">
        <v>1098</v>
      </c>
      <c r="I61" t="e">
        <f ca="1">_xlfn.XLOOKUP(A58,G45:G49,I45:I49)</f>
        <v>#NAME?</v>
      </c>
    </row>
    <row r="63" spans="1:11">
      <c r="H63" t="s">
        <v>1099</v>
      </c>
      <c r="I63" t="e">
        <f ca="1">_xlfn.RANK.AVG(I60,H45:H49)</f>
        <v>#NAME?</v>
      </c>
    </row>
    <row r="64" spans="1:11">
      <c r="H64" t="s">
        <v>1100</v>
      </c>
      <c r="I64" t="e">
        <f ca="1">_xlfn.RANK.AVG(I61,I45:I49)</f>
        <v>#NAME?</v>
      </c>
    </row>
    <row r="66" spans="1:10">
      <c r="H66" t="s">
        <v>1101</v>
      </c>
    </row>
    <row r="67" spans="1:10">
      <c r="I67" t="str">
        <f>"%of calls:"&amp;TEXT(I59,"0%")</f>
        <v>%of calls:21%</v>
      </c>
    </row>
    <row r="68" spans="1:10">
      <c r="I68" t="e">
        <f ca="1">IF(COUNTA(A58:A62)&gt;1,"","call Rank:"&amp;I63)</f>
        <v>#NAME?</v>
      </c>
    </row>
    <row r="69" spans="1:10">
      <c r="A69" s="23" t="s">
        <v>1042</v>
      </c>
      <c r="B69" s="23" t="s">
        <v>1075</v>
      </c>
      <c r="I69" t="e">
        <f ca="1">IF(COUNTA(A58:A62)&gt;1,"","Amount Rank:"&amp;I64)</f>
        <v>#NAME?</v>
      </c>
    </row>
    <row r="70" spans="1:10">
      <c r="A70" s="23" t="s">
        <v>1047</v>
      </c>
      <c r="B70" t="s">
        <v>999</v>
      </c>
      <c r="C70" t="s">
        <v>998</v>
      </c>
      <c r="D70" t="s">
        <v>1048</v>
      </c>
    </row>
    <row r="71" spans="1:10">
      <c r="A71" s="24" t="s">
        <v>1002</v>
      </c>
      <c r="B71" s="20">
        <v>144</v>
      </c>
      <c r="C71" s="20">
        <v>132</v>
      </c>
      <c r="D71" s="20">
        <v>276</v>
      </c>
    </row>
    <row r="72" spans="1:10">
      <c r="A72" s="24" t="s">
        <v>1001</v>
      </c>
      <c r="B72" s="20">
        <v>326</v>
      </c>
      <c r="C72" s="20">
        <v>63</v>
      </c>
      <c r="D72" s="20">
        <v>389</v>
      </c>
      <c r="I72" t="s">
        <v>1102</v>
      </c>
      <c r="J72" t="e">
        <f ca="1">xlookup(A58,Assets!E3:E7,Assets!H3:H7)</f>
        <v>#NAME?</v>
      </c>
    </row>
    <row r="73" spans="1:10">
      <c r="A73" s="24" t="s">
        <v>1000</v>
      </c>
      <c r="B73" s="20">
        <v>129</v>
      </c>
      <c r="C73" s="20">
        <v>206</v>
      </c>
      <c r="D73" s="20">
        <v>335</v>
      </c>
    </row>
    <row r="74" spans="1:10">
      <c r="A74" s="24" t="s">
        <v>1048</v>
      </c>
      <c r="B74" s="20">
        <v>599</v>
      </c>
      <c r="C74" s="20">
        <v>401</v>
      </c>
      <c r="D74" s="20">
        <v>1000</v>
      </c>
    </row>
    <row r="83" spans="1:10">
      <c r="A83" s="23" t="s">
        <v>1047</v>
      </c>
      <c r="B83" t="s">
        <v>1042</v>
      </c>
    </row>
    <row r="84" spans="1:10">
      <c r="A84" s="24">
        <v>0</v>
      </c>
      <c r="B84" s="20">
        <v>1</v>
      </c>
    </row>
    <row r="85" spans="1:10">
      <c r="A85" s="24">
        <v>1</v>
      </c>
      <c r="B85" s="20">
        <v>1</v>
      </c>
    </row>
    <row r="86" spans="1:10">
      <c r="A86" s="24">
        <v>2</v>
      </c>
      <c r="B86" s="20">
        <v>11</v>
      </c>
    </row>
    <row r="87" spans="1:10">
      <c r="A87" s="24">
        <v>3</v>
      </c>
      <c r="B87" s="20">
        <v>46</v>
      </c>
    </row>
    <row r="88" spans="1:10">
      <c r="A88" s="24">
        <v>4</v>
      </c>
      <c r="B88" s="20">
        <v>88</v>
      </c>
    </row>
    <row r="89" spans="1:10">
      <c r="A89" s="24">
        <v>5</v>
      </c>
      <c r="B89" s="20">
        <v>60</v>
      </c>
      <c r="J89">
        <f>Assets!H7</f>
        <v>0</v>
      </c>
    </row>
    <row r="90" spans="1:10">
      <c r="A90" s="24" t="s">
        <v>1048</v>
      </c>
      <c r="B90" s="20">
        <v>207</v>
      </c>
      <c r="J90">
        <f>pivot!H3</f>
        <v>0</v>
      </c>
    </row>
    <row r="91" spans="1:10">
      <c r="J91">
        <f>Assets!G3</f>
        <v>0</v>
      </c>
    </row>
    <row r="96" spans="1:10">
      <c r="J96">
        <f>Assets!G3</f>
        <v>0</v>
      </c>
    </row>
    <row r="97" spans="1:7">
      <c r="A97" s="23" t="s">
        <v>1043</v>
      </c>
      <c r="B97" s="23" t="s">
        <v>1075</v>
      </c>
    </row>
    <row r="98" spans="1:7">
      <c r="A98" s="23" t="s">
        <v>1047</v>
      </c>
      <c r="B98" t="s">
        <v>11</v>
      </c>
      <c r="C98" t="s">
        <v>9</v>
      </c>
      <c r="D98" t="s">
        <v>6</v>
      </c>
      <c r="E98" t="s">
        <v>13</v>
      </c>
      <c r="F98" t="s">
        <v>10</v>
      </c>
      <c r="G98" t="s">
        <v>1048</v>
      </c>
    </row>
    <row r="99" spans="1:7">
      <c r="A99" s="24" t="s">
        <v>1002</v>
      </c>
      <c r="B99" s="31"/>
      <c r="C99" s="31"/>
      <c r="D99" s="31"/>
      <c r="E99" s="31"/>
      <c r="F99" s="31"/>
      <c r="G99" s="31"/>
    </row>
    <row r="100" spans="1:7">
      <c r="A100" s="28" t="s">
        <v>20</v>
      </c>
      <c r="B100" s="30">
        <v>891</v>
      </c>
      <c r="C100" s="30">
        <v>1332</v>
      </c>
      <c r="D100" s="30">
        <v>1282</v>
      </c>
      <c r="E100" s="30">
        <v>739</v>
      </c>
      <c r="F100" s="30">
        <v>560</v>
      </c>
      <c r="G100" s="30">
        <v>4804</v>
      </c>
    </row>
    <row r="101" spans="1:7">
      <c r="A101" s="28" t="s">
        <v>12</v>
      </c>
      <c r="B101" s="30">
        <v>1991</v>
      </c>
      <c r="C101" s="30">
        <v>1886</v>
      </c>
      <c r="D101" s="30">
        <v>1206</v>
      </c>
      <c r="E101" s="30">
        <v>884</v>
      </c>
      <c r="F101" s="30">
        <v>1722</v>
      </c>
      <c r="G101" s="30">
        <v>7689</v>
      </c>
    </row>
    <row r="102" spans="1:7">
      <c r="A102" s="28" t="s">
        <v>8</v>
      </c>
      <c r="B102" s="30">
        <v>1163</v>
      </c>
      <c r="C102" s="30">
        <v>1180</v>
      </c>
      <c r="D102" s="30">
        <v>1616</v>
      </c>
      <c r="E102" s="30">
        <v>1043</v>
      </c>
      <c r="F102" s="30">
        <v>1747</v>
      </c>
      <c r="G102" s="30">
        <v>6749</v>
      </c>
    </row>
    <row r="103" spans="1:7">
      <c r="A103" s="28" t="s">
        <v>16</v>
      </c>
      <c r="B103" s="30">
        <v>1438</v>
      </c>
      <c r="C103" s="30">
        <v>1616</v>
      </c>
      <c r="D103" s="30">
        <v>866</v>
      </c>
      <c r="E103" s="30">
        <v>829</v>
      </c>
      <c r="F103" s="30">
        <v>2070</v>
      </c>
      <c r="G103" s="30">
        <v>6819</v>
      </c>
    </row>
    <row r="104" spans="1:7">
      <c r="A104" s="24" t="s">
        <v>1001</v>
      </c>
      <c r="B104" s="31"/>
      <c r="C104" s="31"/>
      <c r="D104" s="31"/>
      <c r="E104" s="31"/>
      <c r="F104" s="31"/>
      <c r="G104" s="31"/>
    </row>
    <row r="105" spans="1:7">
      <c r="A105" s="28" t="s">
        <v>24</v>
      </c>
      <c r="B105" s="30">
        <v>1233</v>
      </c>
      <c r="C105" s="30">
        <v>223</v>
      </c>
      <c r="D105" s="30">
        <v>1680</v>
      </c>
      <c r="E105" s="30">
        <v>990</v>
      </c>
      <c r="F105" s="30">
        <v>1508</v>
      </c>
      <c r="G105" s="30">
        <v>5634</v>
      </c>
    </row>
    <row r="106" spans="1:7">
      <c r="A106" s="28" t="s">
        <v>15</v>
      </c>
      <c r="B106" s="30">
        <v>1598</v>
      </c>
      <c r="C106" s="30">
        <v>1907</v>
      </c>
      <c r="D106" s="30">
        <v>869</v>
      </c>
      <c r="E106" s="30">
        <v>1426</v>
      </c>
      <c r="F106" s="30">
        <v>1416</v>
      </c>
      <c r="G106" s="30">
        <v>7216</v>
      </c>
    </row>
    <row r="107" spans="1:7">
      <c r="A107" s="28" t="s">
        <v>5</v>
      </c>
      <c r="B107" s="30">
        <v>900</v>
      </c>
      <c r="C107" s="30">
        <v>1016</v>
      </c>
      <c r="D107" s="30">
        <v>960</v>
      </c>
      <c r="E107" s="30">
        <v>940</v>
      </c>
      <c r="F107" s="30">
        <v>1193</v>
      </c>
      <c r="G107" s="30">
        <v>5009</v>
      </c>
    </row>
    <row r="108" spans="1:7">
      <c r="A108" s="28" t="s">
        <v>18</v>
      </c>
      <c r="B108" s="30">
        <v>900</v>
      </c>
      <c r="C108" s="30">
        <v>1470</v>
      </c>
      <c r="D108" s="30">
        <v>1617</v>
      </c>
      <c r="E108" s="30">
        <v>1314</v>
      </c>
      <c r="F108" s="30">
        <v>941</v>
      </c>
      <c r="G108" s="30">
        <v>6242</v>
      </c>
    </row>
    <row r="109" spans="1:7">
      <c r="A109" s="28" t="s">
        <v>14</v>
      </c>
      <c r="B109" s="30">
        <v>1255</v>
      </c>
      <c r="C109" s="30">
        <v>516</v>
      </c>
      <c r="D109" s="30">
        <v>1874</v>
      </c>
      <c r="E109" s="30">
        <v>1863</v>
      </c>
      <c r="F109" s="30">
        <v>1722</v>
      </c>
      <c r="G109" s="30">
        <v>7230</v>
      </c>
    </row>
    <row r="110" spans="1:7">
      <c r="A110" s="28" t="s">
        <v>19</v>
      </c>
      <c r="B110" s="30">
        <v>1138</v>
      </c>
      <c r="C110" s="30">
        <v>1898</v>
      </c>
      <c r="D110" s="30">
        <v>1482</v>
      </c>
      <c r="E110" s="30">
        <v>846</v>
      </c>
      <c r="F110" s="30">
        <v>1154</v>
      </c>
      <c r="G110" s="30">
        <v>6518</v>
      </c>
    </row>
    <row r="111" spans="1:7">
      <c r="A111" s="24" t="s">
        <v>1000</v>
      </c>
      <c r="B111" s="31"/>
      <c r="C111" s="31"/>
      <c r="D111" s="31"/>
      <c r="E111" s="31"/>
      <c r="F111" s="31"/>
      <c r="G111" s="31"/>
    </row>
    <row r="112" spans="1:7">
      <c r="A112" s="28" t="s">
        <v>17</v>
      </c>
      <c r="B112" s="30">
        <v>1655</v>
      </c>
      <c r="C112" s="30">
        <v>805</v>
      </c>
      <c r="D112" s="30">
        <v>2263</v>
      </c>
      <c r="E112" s="30">
        <v>987</v>
      </c>
      <c r="F112" s="30">
        <v>1075</v>
      </c>
      <c r="G112" s="30">
        <v>6785</v>
      </c>
    </row>
    <row r="113" spans="1:7">
      <c r="A113" s="28" t="s">
        <v>23</v>
      </c>
      <c r="B113" s="30">
        <v>1104</v>
      </c>
      <c r="C113" s="30">
        <v>2280</v>
      </c>
      <c r="D113" s="30">
        <v>1445</v>
      </c>
      <c r="E113" s="30">
        <v>1722</v>
      </c>
      <c r="F113" s="30">
        <v>1196</v>
      </c>
      <c r="G113" s="30">
        <v>7747</v>
      </c>
    </row>
    <row r="114" spans="1:7">
      <c r="A114" s="28" t="s">
        <v>7</v>
      </c>
      <c r="B114" s="30">
        <v>372</v>
      </c>
      <c r="C114" s="30">
        <v>1818</v>
      </c>
      <c r="D114" s="30">
        <v>1346</v>
      </c>
      <c r="E114" s="30">
        <v>1156</v>
      </c>
      <c r="F114" s="30">
        <v>1484</v>
      </c>
      <c r="G114" s="30">
        <v>6176</v>
      </c>
    </row>
    <row r="115" spans="1:7">
      <c r="A115" s="28" t="s">
        <v>22</v>
      </c>
      <c r="B115" s="30">
        <v>1415</v>
      </c>
      <c r="C115" s="30">
        <v>1271</v>
      </c>
      <c r="D115" s="30">
        <v>1214</v>
      </c>
      <c r="E115" s="30">
        <v>1135</v>
      </c>
      <c r="F115" s="30">
        <v>1566</v>
      </c>
      <c r="G115" s="30">
        <v>6601</v>
      </c>
    </row>
    <row r="116" spans="1:7">
      <c r="A116" s="28" t="s">
        <v>21</v>
      </c>
      <c r="B116" s="30">
        <v>1362</v>
      </c>
      <c r="C116" s="30">
        <v>1363</v>
      </c>
      <c r="D116" s="30">
        <v>1152</v>
      </c>
      <c r="E116" s="30">
        <v>777</v>
      </c>
      <c r="F116" s="30">
        <v>750</v>
      </c>
      <c r="G116" s="30">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4"/>
  <sheetViews>
    <sheetView topLeftCell="H1" zoomScale="115" zoomScaleNormal="115" workbookViewId="0">
      <selection activeCell="D1004" sqref="D1004"/>
    </sheetView>
  </sheetViews>
  <sheetFormatPr defaultRowHeight="14"/>
  <cols>
    <col min="1" max="1" width="3.1640625" customWidth="1"/>
    <col min="2" max="2" width="14.58203125" customWidth="1"/>
    <col min="3" max="3" width="12.9140625" customWidth="1"/>
    <col min="4" max="4" width="16.58203125" customWidth="1"/>
    <col min="5" max="5" width="15" customWidth="1"/>
    <col min="6" max="6" width="16.08203125" customWidth="1"/>
    <col min="7" max="7" width="17.1640625" customWidth="1"/>
    <col min="8" max="8" width="18.4140625" customWidth="1"/>
    <col min="9" max="9" width="17.1640625" customWidth="1"/>
    <col min="10" max="12" width="15.5" customWidth="1"/>
    <col min="13" max="16" width="7.5" customWidth="1"/>
    <col min="17" max="17" width="14.58203125" customWidth="1"/>
    <col min="20" max="20" width="10.58203125" customWidth="1"/>
  </cols>
  <sheetData>
    <row r="1" spans="2:20" s="4" customFormat="1" ht="48" customHeight="1">
      <c r="B1" s="5" t="s">
        <v>1003</v>
      </c>
    </row>
    <row r="2" spans="2:20" ht="14.4">
      <c r="R2" s="1"/>
    </row>
    <row r="3" spans="2:20" ht="14.4">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4.4">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4.4">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4.4">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4.4">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4.4">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4.4">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4.4">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4.4">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4.4">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4.4">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4.4">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4.4">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4.4">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4.4">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row r="1004" spans="2:12">
      <c r="E1004" s="17"/>
      <c r="F1004" s="18"/>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C1" zoomScale="76" zoomScaleNormal="115" workbookViewId="0">
      <selection activeCell="K9" sqref="K9"/>
    </sheetView>
  </sheetViews>
  <sheetFormatPr defaultRowHeight="14"/>
  <cols>
    <col min="5" max="5" width="10.9140625" customWidth="1"/>
    <col min="6" max="6" width="12.1640625" customWidth="1"/>
  </cols>
  <sheetData>
    <row r="2" spans="5:6" ht="14.4">
      <c r="E2" t="s">
        <v>1040</v>
      </c>
      <c r="F2" t="s">
        <v>1041</v>
      </c>
    </row>
    <row r="3" spans="5:6" ht="25.5" customHeight="1">
      <c r="E3" t="s">
        <v>11</v>
      </c>
      <c r="F3" t="e">
        <v>#VALUE!</v>
      </c>
    </row>
    <row r="4" spans="5:6" ht="25.5" customHeight="1">
      <c r="E4" t="s">
        <v>9</v>
      </c>
      <c r="F4" t="e" vm="1">
        <v>#VALUE!</v>
      </c>
    </row>
    <row r="5" spans="5:6" ht="25.5" customHeight="1">
      <c r="E5" t="s">
        <v>6</v>
      </c>
      <c r="F5" t="e" vm="2">
        <v>#VALUE!</v>
      </c>
    </row>
    <row r="6" spans="5:6" ht="25.5" customHeight="1">
      <c r="E6" t="s">
        <v>13</v>
      </c>
      <c r="F6" t="e" vm="3">
        <v>#VALUE!</v>
      </c>
    </row>
    <row r="7" spans="5:6" ht="25.5" customHeight="1">
      <c r="E7" t="s">
        <v>10</v>
      </c>
      <c r="F7" t="e" vm="4">
        <v>#VALUE!</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0C6B-02EB-46DF-996F-5163CDAB40B7}">
  <dimension ref="A1:AD62"/>
  <sheetViews>
    <sheetView tabSelected="1" zoomScale="61" workbookViewId="0">
      <selection activeCell="AB6" sqref="AB6"/>
    </sheetView>
  </sheetViews>
  <sheetFormatPr defaultRowHeight="14"/>
  <cols>
    <col min="1" max="1" width="9.5" customWidth="1"/>
    <col min="4" max="4" width="5.58203125" customWidth="1"/>
    <col min="10" max="10" width="5.08203125" customWidth="1"/>
    <col min="16" max="16" width="4.58203125" customWidth="1"/>
    <col min="20" max="20" width="5.5" customWidth="1"/>
    <col min="21" max="21" width="11.58203125" customWidth="1"/>
    <col min="22" max="27" width="10.9140625" bestFit="1" customWidth="1"/>
  </cols>
  <sheetData>
    <row r="1" spans="1:30" ht="14.4">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row>
    <row r="2" spans="1:30" ht="14.4">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row>
    <row r="3" spans="1:30" ht="14.4">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row>
    <row r="4" spans="1:30" ht="14.4">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row>
    <row r="5" spans="1:30" ht="14.4">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row>
    <row r="6" spans="1:30" ht="14.4">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row>
    <row r="7" spans="1:30" ht="14.4">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row>
    <row r="8" spans="1:30" ht="14.4">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row>
    <row r="9" spans="1:30" ht="14.4">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row>
    <row r="10" spans="1:30" ht="14.4">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row>
    <row r="11" spans="1:30" ht="14.4">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row>
    <row r="12" spans="1:30" ht="14.4">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row>
    <row r="13" spans="1:30" ht="14.4">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row>
    <row r="14" spans="1:30" ht="14.4">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row>
    <row r="15" spans="1:30" ht="14.4">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row>
    <row r="16" spans="1:30" ht="14.4">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row>
    <row r="17" spans="1:30" ht="14.4">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row>
    <row r="18" spans="1:30" ht="14.4">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row>
    <row r="19" spans="1:30" ht="14.4">
      <c r="A19" s="29"/>
      <c r="B19" s="29"/>
      <c r="C19" s="29"/>
      <c r="D19" s="29"/>
      <c r="E19" s="29"/>
      <c r="F19" s="29"/>
      <c r="G19" s="29"/>
      <c r="H19" s="29"/>
      <c r="I19" s="29"/>
      <c r="J19" s="29"/>
      <c r="K19" s="29"/>
      <c r="L19" s="29"/>
      <c r="M19" s="29"/>
      <c r="N19" s="29"/>
      <c r="O19" s="29"/>
      <c r="P19" s="29"/>
      <c r="Q19" s="29"/>
      <c r="R19" s="29"/>
      <c r="S19" s="29"/>
      <c r="T19" s="29"/>
      <c r="U19" s="35"/>
      <c r="V19" s="36"/>
      <c r="W19" s="36"/>
      <c r="X19" s="36"/>
      <c r="Y19" s="36"/>
      <c r="Z19" s="36"/>
      <c r="AA19" s="37"/>
      <c r="AB19" s="29"/>
      <c r="AC19" s="29"/>
      <c r="AD19" s="29"/>
    </row>
    <row r="20" spans="1:30" ht="15.65">
      <c r="A20" s="29"/>
      <c r="B20" s="29"/>
      <c r="C20" s="29"/>
      <c r="D20" s="29"/>
      <c r="E20" s="29"/>
      <c r="F20" s="29"/>
      <c r="G20" s="29"/>
      <c r="H20" s="29"/>
      <c r="I20" s="29"/>
      <c r="J20" s="29"/>
      <c r="K20" s="29"/>
      <c r="L20" s="29"/>
      <c r="M20" s="29"/>
      <c r="N20" s="29"/>
      <c r="O20" s="29"/>
      <c r="P20" s="29"/>
      <c r="Q20" s="29"/>
      <c r="R20" s="29"/>
      <c r="S20" s="29"/>
      <c r="T20" s="29"/>
      <c r="U20" s="32"/>
      <c r="V20" s="42" t="str" cm="1">
        <f t="array" ref="V20:Z20">pivot!B98:F98</f>
        <v>R01</v>
      </c>
      <c r="W20" s="42" t="str">
        <v>R02</v>
      </c>
      <c r="X20" s="42" t="str">
        <v>R03</v>
      </c>
      <c r="Y20" s="42" t="str">
        <v>R04</v>
      </c>
      <c r="Z20" s="42" t="str">
        <v>R05</v>
      </c>
      <c r="AA20" s="43" t="s">
        <v>1095</v>
      </c>
      <c r="AB20" s="29"/>
      <c r="AC20" s="29"/>
      <c r="AD20" s="29"/>
    </row>
    <row r="21" spans="1:30" ht="18">
      <c r="A21" s="29"/>
      <c r="B21" s="29"/>
      <c r="C21" s="29"/>
      <c r="D21" s="29"/>
      <c r="E21" s="29"/>
      <c r="F21" s="29"/>
      <c r="G21" s="29"/>
      <c r="H21" s="29"/>
      <c r="I21" s="29"/>
      <c r="J21" s="29"/>
      <c r="K21" s="29"/>
      <c r="L21" s="29"/>
      <c r="M21" s="29"/>
      <c r="N21" s="29"/>
      <c r="O21" s="29"/>
      <c r="P21" s="29"/>
      <c r="Q21" s="29"/>
      <c r="R21" s="29"/>
      <c r="S21" s="29"/>
      <c r="T21" s="29"/>
      <c r="U21" s="41" t="str" cm="1">
        <f t="array" ref="U21:AA38">IF(pivot!A99:G116="","",pivot!A99:G116)</f>
        <v>Cincinnati</v>
      </c>
      <c r="V21" s="33" t="str">
        <v/>
      </c>
      <c r="W21" s="33" t="str">
        <v/>
      </c>
      <c r="X21" s="33" t="str">
        <v/>
      </c>
      <c r="Y21" s="33" t="str">
        <v/>
      </c>
      <c r="Z21" s="33" t="str">
        <v/>
      </c>
      <c r="AA21" s="34" t="str">
        <v/>
      </c>
      <c r="AB21" s="29"/>
      <c r="AC21" s="29"/>
      <c r="AD21" s="29"/>
    </row>
    <row r="22" spans="1:30" ht="15.65">
      <c r="A22" s="29"/>
      <c r="B22" s="29"/>
      <c r="C22" s="29"/>
      <c r="D22" s="29"/>
      <c r="E22" s="29"/>
      <c r="F22" s="29"/>
      <c r="G22" s="29"/>
      <c r="H22" s="29"/>
      <c r="I22" s="29"/>
      <c r="J22" s="29"/>
      <c r="K22" s="29"/>
      <c r="L22" s="29"/>
      <c r="M22" s="29"/>
      <c r="N22" s="29"/>
      <c r="O22" s="29"/>
      <c r="P22" s="29"/>
      <c r="Q22" s="29"/>
      <c r="R22" s="29"/>
      <c r="S22" s="29"/>
      <c r="T22" s="29"/>
      <c r="U22" s="32" t="str">
        <v>C0003</v>
      </c>
      <c r="V22" s="33">
        <v>891</v>
      </c>
      <c r="W22" s="33">
        <v>1332</v>
      </c>
      <c r="X22" s="33">
        <v>1282</v>
      </c>
      <c r="Y22" s="33">
        <v>739</v>
      </c>
      <c r="Z22" s="33">
        <v>560</v>
      </c>
      <c r="AA22" s="34">
        <v>4804</v>
      </c>
      <c r="AB22" s="29"/>
      <c r="AC22" s="29"/>
      <c r="AD22" s="29"/>
    </row>
    <row r="23" spans="1:30" ht="15.65">
      <c r="A23" s="29"/>
      <c r="B23" s="29"/>
      <c r="C23" s="29"/>
      <c r="D23" s="29"/>
      <c r="E23" s="29"/>
      <c r="F23" s="29"/>
      <c r="G23" s="29"/>
      <c r="H23" s="29"/>
      <c r="I23" s="29"/>
      <c r="J23" s="29"/>
      <c r="K23" s="29"/>
      <c r="L23" s="29"/>
      <c r="M23" s="29"/>
      <c r="N23" s="29"/>
      <c r="O23" s="29"/>
      <c r="P23" s="29"/>
      <c r="Q23" s="29"/>
      <c r="R23" s="29"/>
      <c r="S23" s="29"/>
      <c r="T23" s="29"/>
      <c r="U23" s="32" t="str">
        <v>C0004</v>
      </c>
      <c r="V23" s="33">
        <v>1991</v>
      </c>
      <c r="W23" s="33">
        <v>1886</v>
      </c>
      <c r="X23" s="33">
        <v>1206</v>
      </c>
      <c r="Y23" s="33">
        <v>884</v>
      </c>
      <c r="Z23" s="33">
        <v>1722</v>
      </c>
      <c r="AA23" s="34">
        <v>7689</v>
      </c>
      <c r="AB23" s="29"/>
      <c r="AC23" s="29"/>
      <c r="AD23" s="29"/>
    </row>
    <row r="24" spans="1:30" ht="15.65">
      <c r="A24" s="29"/>
      <c r="B24" s="29"/>
      <c r="C24" s="29"/>
      <c r="D24" s="29"/>
      <c r="E24" s="29"/>
      <c r="F24" s="29"/>
      <c r="G24" s="29"/>
      <c r="H24" s="29"/>
      <c r="I24" s="29"/>
      <c r="J24" s="29"/>
      <c r="K24" s="29"/>
      <c r="L24" s="29"/>
      <c r="M24" s="29"/>
      <c r="N24" s="29"/>
      <c r="O24" s="29"/>
      <c r="P24" s="29"/>
      <c r="Q24" s="29"/>
      <c r="R24" s="29"/>
      <c r="S24" s="29"/>
      <c r="T24" s="29"/>
      <c r="U24" s="32" t="str">
        <v>C0011</v>
      </c>
      <c r="V24" s="33">
        <v>1163</v>
      </c>
      <c r="W24" s="33">
        <v>1180</v>
      </c>
      <c r="X24" s="33">
        <v>1616</v>
      </c>
      <c r="Y24" s="33">
        <v>1043</v>
      </c>
      <c r="Z24" s="33">
        <v>1747</v>
      </c>
      <c r="AA24" s="34">
        <v>6749</v>
      </c>
      <c r="AB24" s="29"/>
      <c r="AC24" s="29"/>
      <c r="AD24" s="29"/>
    </row>
    <row r="25" spans="1:30" ht="15.65">
      <c r="A25" s="29"/>
      <c r="B25" s="29"/>
      <c r="C25" s="29"/>
      <c r="D25" s="29"/>
      <c r="E25" s="29"/>
      <c r="F25" s="29"/>
      <c r="G25" s="29"/>
      <c r="H25" s="29"/>
      <c r="I25" s="29"/>
      <c r="J25" s="29"/>
      <c r="K25" s="29"/>
      <c r="L25" s="29"/>
      <c r="M25" s="29"/>
      <c r="N25" s="29"/>
      <c r="O25" s="29"/>
      <c r="P25" s="29"/>
      <c r="Q25" s="29"/>
      <c r="R25" s="29"/>
      <c r="S25" s="29"/>
      <c r="T25" s="29"/>
      <c r="U25" s="32" t="str">
        <v>C0012</v>
      </c>
      <c r="V25" s="33">
        <v>1438</v>
      </c>
      <c r="W25" s="33">
        <v>1616</v>
      </c>
      <c r="X25" s="33">
        <v>866</v>
      </c>
      <c r="Y25" s="33">
        <v>829</v>
      </c>
      <c r="Z25" s="33">
        <v>2070</v>
      </c>
      <c r="AA25" s="34">
        <v>6819</v>
      </c>
      <c r="AB25" s="29"/>
      <c r="AC25" s="29"/>
      <c r="AD25" s="29"/>
    </row>
    <row r="26" spans="1:30" ht="18">
      <c r="A26" s="29"/>
      <c r="B26" s="29"/>
      <c r="C26" s="29"/>
      <c r="D26" s="29"/>
      <c r="E26" s="29"/>
      <c r="F26" s="29"/>
      <c r="G26" s="29"/>
      <c r="H26" s="29"/>
      <c r="I26" s="29"/>
      <c r="J26" s="29"/>
      <c r="K26" s="29"/>
      <c r="L26" s="29"/>
      <c r="M26" s="29"/>
      <c r="N26" s="29"/>
      <c r="O26" s="29"/>
      <c r="P26" s="29"/>
      <c r="Q26" s="29"/>
      <c r="R26" s="29"/>
      <c r="S26" s="29"/>
      <c r="T26" s="29"/>
      <c r="U26" s="41" t="str">
        <v>Cleveland</v>
      </c>
      <c r="V26" s="33" t="str">
        <v/>
      </c>
      <c r="W26" s="33" t="str">
        <v/>
      </c>
      <c r="X26" s="33" t="str">
        <v/>
      </c>
      <c r="Y26" s="33" t="str">
        <v/>
      </c>
      <c r="Z26" s="33" t="str">
        <v/>
      </c>
      <c r="AA26" s="34" t="str">
        <v/>
      </c>
      <c r="AB26" s="29"/>
      <c r="AC26" s="29"/>
      <c r="AD26" s="29"/>
    </row>
    <row r="27" spans="1:30" ht="15.65">
      <c r="A27" s="29"/>
      <c r="B27" s="29"/>
      <c r="C27" s="29"/>
      <c r="D27" s="29"/>
      <c r="E27" s="29"/>
      <c r="F27" s="29"/>
      <c r="G27" s="29"/>
      <c r="H27" s="29"/>
      <c r="I27" s="29"/>
      <c r="J27" s="29"/>
      <c r="K27" s="29"/>
      <c r="L27" s="29"/>
      <c r="M27" s="29"/>
      <c r="N27" s="29"/>
      <c r="O27" s="29"/>
      <c r="P27" s="29"/>
      <c r="Q27" s="29"/>
      <c r="R27" s="29"/>
      <c r="S27" s="29"/>
      <c r="T27" s="29"/>
      <c r="U27" s="32" t="str">
        <v>C0002</v>
      </c>
      <c r="V27" s="33">
        <v>1233</v>
      </c>
      <c r="W27" s="33">
        <v>223</v>
      </c>
      <c r="X27" s="33">
        <v>1680</v>
      </c>
      <c r="Y27" s="33">
        <v>990</v>
      </c>
      <c r="Z27" s="33">
        <v>1508</v>
      </c>
      <c r="AA27" s="34">
        <v>5634</v>
      </c>
      <c r="AB27" s="29"/>
      <c r="AC27" s="29"/>
      <c r="AD27" s="29"/>
    </row>
    <row r="28" spans="1:30" ht="15.65">
      <c r="A28" s="29"/>
      <c r="B28" s="29"/>
      <c r="C28" s="29"/>
      <c r="D28" s="29"/>
      <c r="E28" s="29"/>
      <c r="F28" s="29"/>
      <c r="G28" s="29"/>
      <c r="H28" s="29"/>
      <c r="I28" s="29"/>
      <c r="J28" s="29"/>
      <c r="K28" s="29"/>
      <c r="L28" s="29"/>
      <c r="M28" s="29"/>
      <c r="N28" s="29"/>
      <c r="O28" s="29"/>
      <c r="P28" s="29"/>
      <c r="Q28" s="29"/>
      <c r="R28" s="29"/>
      <c r="S28" s="29"/>
      <c r="T28" s="29"/>
      <c r="U28" s="32" t="str">
        <v>C0007</v>
      </c>
      <c r="V28" s="33">
        <v>1598</v>
      </c>
      <c r="W28" s="33">
        <v>1907</v>
      </c>
      <c r="X28" s="33">
        <v>869</v>
      </c>
      <c r="Y28" s="33">
        <v>1426</v>
      </c>
      <c r="Z28" s="33">
        <v>1416</v>
      </c>
      <c r="AA28" s="34">
        <v>7216</v>
      </c>
      <c r="AB28" s="29"/>
      <c r="AC28" s="29"/>
      <c r="AD28" s="29"/>
    </row>
    <row r="29" spans="1:30" ht="15.65">
      <c r="A29" s="29"/>
      <c r="B29" s="29"/>
      <c r="C29" s="29"/>
      <c r="D29" s="29"/>
      <c r="E29" s="29"/>
      <c r="F29" s="29"/>
      <c r="G29" s="29"/>
      <c r="H29" s="29"/>
      <c r="I29" s="29"/>
      <c r="J29" s="29"/>
      <c r="K29" s="29"/>
      <c r="L29" s="29"/>
      <c r="M29" s="29"/>
      <c r="N29" s="29"/>
      <c r="O29" s="29"/>
      <c r="P29" s="29"/>
      <c r="Q29" s="29"/>
      <c r="R29" s="29"/>
      <c r="S29" s="29"/>
      <c r="T29" s="29"/>
      <c r="U29" s="32" t="str">
        <v>C0008</v>
      </c>
      <c r="V29" s="33">
        <v>900</v>
      </c>
      <c r="W29" s="33">
        <v>1016</v>
      </c>
      <c r="X29" s="33">
        <v>960</v>
      </c>
      <c r="Y29" s="33">
        <v>940</v>
      </c>
      <c r="Z29" s="33">
        <v>1193</v>
      </c>
      <c r="AA29" s="34">
        <v>5009</v>
      </c>
      <c r="AB29" s="29"/>
      <c r="AC29" s="29"/>
      <c r="AD29" s="29"/>
    </row>
    <row r="30" spans="1:30" ht="15.65">
      <c r="A30" s="29"/>
      <c r="B30" s="29"/>
      <c r="C30" s="29"/>
      <c r="D30" s="29"/>
      <c r="E30" s="29"/>
      <c r="F30" s="29"/>
      <c r="G30" s="29"/>
      <c r="H30" s="29"/>
      <c r="I30" s="29"/>
      <c r="J30" s="29"/>
      <c r="K30" s="29"/>
      <c r="L30" s="29"/>
      <c r="M30" s="29"/>
      <c r="N30" s="29"/>
      <c r="O30" s="29"/>
      <c r="P30" s="29"/>
      <c r="Q30" s="29"/>
      <c r="R30" s="29"/>
      <c r="S30" s="29"/>
      <c r="T30" s="29"/>
      <c r="U30" s="32" t="str">
        <v>C0010</v>
      </c>
      <c r="V30" s="33">
        <v>900</v>
      </c>
      <c r="W30" s="33">
        <v>1470</v>
      </c>
      <c r="X30" s="33">
        <v>1617</v>
      </c>
      <c r="Y30" s="33">
        <v>1314</v>
      </c>
      <c r="Z30" s="33">
        <v>941</v>
      </c>
      <c r="AA30" s="34">
        <v>6242</v>
      </c>
      <c r="AB30" s="29"/>
      <c r="AC30" s="29"/>
      <c r="AD30" s="29"/>
    </row>
    <row r="31" spans="1:30" ht="15.65">
      <c r="A31" s="29"/>
      <c r="B31" s="29"/>
      <c r="C31" s="29"/>
      <c r="D31" s="29"/>
      <c r="E31" s="29"/>
      <c r="F31" s="29"/>
      <c r="G31" s="29"/>
      <c r="H31" s="29"/>
      <c r="I31" s="29"/>
      <c r="J31" s="29"/>
      <c r="K31" s="29"/>
      <c r="L31" s="29"/>
      <c r="M31" s="29"/>
      <c r="N31" s="29"/>
      <c r="O31" s="29"/>
      <c r="P31" s="29"/>
      <c r="Q31" s="29"/>
      <c r="R31" s="29"/>
      <c r="S31" s="29"/>
      <c r="T31" s="29"/>
      <c r="U31" s="32" t="str">
        <v>C0013</v>
      </c>
      <c r="V31" s="33">
        <v>1255</v>
      </c>
      <c r="W31" s="33">
        <v>516</v>
      </c>
      <c r="X31" s="33">
        <v>1874</v>
      </c>
      <c r="Y31" s="33">
        <v>1863</v>
      </c>
      <c r="Z31" s="33">
        <v>1722</v>
      </c>
      <c r="AA31" s="34">
        <v>7230</v>
      </c>
      <c r="AB31" s="29"/>
      <c r="AC31" s="29"/>
      <c r="AD31" s="29"/>
    </row>
    <row r="32" spans="1:30" ht="15.65">
      <c r="A32" s="29"/>
      <c r="B32" s="29"/>
      <c r="C32" s="29"/>
      <c r="D32" s="29"/>
      <c r="E32" s="29"/>
      <c r="F32" s="29"/>
      <c r="G32" s="29"/>
      <c r="H32" s="29"/>
      <c r="I32" s="29"/>
      <c r="J32" s="29"/>
      <c r="K32" s="29"/>
      <c r="L32" s="29"/>
      <c r="M32" s="29"/>
      <c r="N32" s="29"/>
      <c r="O32" s="29"/>
      <c r="P32" s="29"/>
      <c r="Q32" s="29"/>
      <c r="R32" s="29"/>
      <c r="S32" s="29"/>
      <c r="T32" s="29"/>
      <c r="U32" s="32" t="str">
        <v>C0015</v>
      </c>
      <c r="V32" s="33">
        <v>1138</v>
      </c>
      <c r="W32" s="33">
        <v>1898</v>
      </c>
      <c r="X32" s="33">
        <v>1482</v>
      </c>
      <c r="Y32" s="33">
        <v>846</v>
      </c>
      <c r="Z32" s="33">
        <v>1154</v>
      </c>
      <c r="AA32" s="34">
        <v>6518</v>
      </c>
      <c r="AB32" s="29"/>
      <c r="AC32" s="29"/>
      <c r="AD32" s="29"/>
    </row>
    <row r="33" spans="1:30" ht="18">
      <c r="A33" s="29"/>
      <c r="B33" s="29"/>
      <c r="C33" s="29"/>
      <c r="D33" s="29"/>
      <c r="E33" s="29"/>
      <c r="F33" s="29"/>
      <c r="G33" s="29"/>
      <c r="H33" s="29"/>
      <c r="I33" s="29"/>
      <c r="J33" s="29"/>
      <c r="K33" s="29"/>
      <c r="L33" s="29"/>
      <c r="M33" s="29"/>
      <c r="N33" s="29"/>
      <c r="O33" s="29"/>
      <c r="P33" s="29"/>
      <c r="Q33" s="29"/>
      <c r="R33" s="29"/>
      <c r="S33" s="29"/>
      <c r="T33" s="29"/>
      <c r="U33" s="41" t="str">
        <v>Columbus</v>
      </c>
      <c r="V33" s="33" t="str">
        <v/>
      </c>
      <c r="W33" s="33" t="str">
        <v/>
      </c>
      <c r="X33" s="33" t="str">
        <v/>
      </c>
      <c r="Y33" s="33" t="str">
        <v/>
      </c>
      <c r="Z33" s="33" t="str">
        <v/>
      </c>
      <c r="AA33" s="34" t="str">
        <v/>
      </c>
      <c r="AB33" s="29"/>
      <c r="AC33" s="29"/>
      <c r="AD33" s="29"/>
    </row>
    <row r="34" spans="1:30" ht="15.5">
      <c r="A34" s="29"/>
      <c r="B34" s="29"/>
      <c r="C34" s="29"/>
      <c r="D34" s="29"/>
      <c r="E34" s="29"/>
      <c r="F34" s="29"/>
      <c r="G34" s="29"/>
      <c r="H34" s="29"/>
      <c r="I34" s="29"/>
      <c r="J34" s="29"/>
      <c r="K34" s="29"/>
      <c r="L34" s="29"/>
      <c r="M34" s="29"/>
      <c r="N34" s="29"/>
      <c r="O34" s="29"/>
      <c r="P34" s="29"/>
      <c r="Q34" s="29"/>
      <c r="R34" s="29"/>
      <c r="S34" s="29"/>
      <c r="T34" s="29"/>
      <c r="U34" s="32" t="str">
        <v>C0001</v>
      </c>
      <c r="V34" s="33">
        <v>1655</v>
      </c>
      <c r="W34" s="33">
        <v>805</v>
      </c>
      <c r="X34" s="33">
        <v>2263</v>
      </c>
      <c r="Y34" s="33">
        <v>987</v>
      </c>
      <c r="Z34" s="33">
        <v>1075</v>
      </c>
      <c r="AA34" s="34">
        <v>6785</v>
      </c>
      <c r="AB34" s="29"/>
      <c r="AC34" s="29"/>
      <c r="AD34" s="29"/>
    </row>
    <row r="35" spans="1:30" ht="15.5">
      <c r="A35" s="29"/>
      <c r="B35" s="29"/>
      <c r="C35" s="29"/>
      <c r="D35" s="29"/>
      <c r="E35" s="29"/>
      <c r="F35" s="29"/>
      <c r="G35" s="29"/>
      <c r="H35" s="29"/>
      <c r="I35" s="29"/>
      <c r="J35" s="29"/>
      <c r="K35" s="29"/>
      <c r="L35" s="29"/>
      <c r="M35" s="29"/>
      <c r="N35" s="29"/>
      <c r="O35" s="29"/>
      <c r="P35" s="29"/>
      <c r="Q35" s="29"/>
      <c r="R35" s="29"/>
      <c r="S35" s="29"/>
      <c r="T35" s="29"/>
      <c r="U35" s="32" t="str">
        <v>C0005</v>
      </c>
      <c r="V35" s="33">
        <v>1104</v>
      </c>
      <c r="W35" s="33">
        <v>2280</v>
      </c>
      <c r="X35" s="33">
        <v>1445</v>
      </c>
      <c r="Y35" s="33">
        <v>1722</v>
      </c>
      <c r="Z35" s="33">
        <v>1196</v>
      </c>
      <c r="AA35" s="34">
        <v>7747</v>
      </c>
      <c r="AB35" s="29"/>
      <c r="AC35" s="29"/>
      <c r="AD35" s="29"/>
    </row>
    <row r="36" spans="1:30" ht="15.5">
      <c r="A36" s="29"/>
      <c r="B36" s="29"/>
      <c r="C36" s="29"/>
      <c r="D36" s="29"/>
      <c r="E36" s="29"/>
      <c r="F36" s="29"/>
      <c r="G36" s="29"/>
      <c r="H36" s="29"/>
      <c r="I36" s="29"/>
      <c r="J36" s="29"/>
      <c r="K36" s="29"/>
      <c r="L36" s="29"/>
      <c r="M36" s="29"/>
      <c r="N36" s="29"/>
      <c r="O36" s="29"/>
      <c r="P36" s="29"/>
      <c r="Q36" s="29"/>
      <c r="R36" s="29"/>
      <c r="S36" s="29"/>
      <c r="T36" s="29"/>
      <c r="U36" s="32" t="str">
        <v>C0006</v>
      </c>
      <c r="V36" s="33">
        <v>372</v>
      </c>
      <c r="W36" s="33">
        <v>1818</v>
      </c>
      <c r="X36" s="33">
        <v>1346</v>
      </c>
      <c r="Y36" s="33">
        <v>1156</v>
      </c>
      <c r="Z36" s="33">
        <v>1484</v>
      </c>
      <c r="AA36" s="34">
        <v>6176</v>
      </c>
      <c r="AB36" s="29"/>
      <c r="AC36" s="29"/>
      <c r="AD36" s="29"/>
    </row>
    <row r="37" spans="1:30" ht="15.5">
      <c r="A37" s="29"/>
      <c r="B37" s="29"/>
      <c r="C37" s="29"/>
      <c r="D37" s="29"/>
      <c r="E37" s="29"/>
      <c r="F37" s="29"/>
      <c r="G37" s="29"/>
      <c r="H37" s="29"/>
      <c r="I37" s="29"/>
      <c r="J37" s="29"/>
      <c r="K37" s="29"/>
      <c r="L37" s="29"/>
      <c r="M37" s="29"/>
      <c r="N37" s="29"/>
      <c r="O37" s="29"/>
      <c r="P37" s="29"/>
      <c r="Q37" s="29"/>
      <c r="R37" s="29"/>
      <c r="S37" s="29"/>
      <c r="T37" s="29"/>
      <c r="U37" s="32" t="str">
        <v>C0009</v>
      </c>
      <c r="V37" s="33">
        <v>1415</v>
      </c>
      <c r="W37" s="33">
        <v>1271</v>
      </c>
      <c r="X37" s="33">
        <v>1214</v>
      </c>
      <c r="Y37" s="33">
        <v>1135</v>
      </c>
      <c r="Z37" s="33">
        <v>1566</v>
      </c>
      <c r="AA37" s="34">
        <v>6601</v>
      </c>
      <c r="AB37" s="29"/>
      <c r="AC37" s="29"/>
      <c r="AD37" s="29"/>
    </row>
    <row r="38" spans="1:30">
      <c r="A38" s="29"/>
      <c r="B38" s="29"/>
      <c r="C38" s="29"/>
      <c r="D38" s="29"/>
      <c r="E38" s="29"/>
      <c r="F38" s="29"/>
      <c r="G38" s="29"/>
      <c r="H38" s="29"/>
      <c r="I38" s="29"/>
      <c r="J38" s="29"/>
      <c r="K38" s="29"/>
      <c r="L38" s="29"/>
      <c r="M38" s="29"/>
      <c r="N38" s="29"/>
      <c r="O38" s="29"/>
      <c r="P38" s="29"/>
      <c r="Q38" s="29"/>
      <c r="R38" s="29"/>
      <c r="S38" s="29"/>
      <c r="T38" s="29"/>
      <c r="U38" s="38" t="str">
        <v>C0014</v>
      </c>
      <c r="V38" s="39">
        <v>1362</v>
      </c>
      <c r="W38" s="39">
        <v>1363</v>
      </c>
      <c r="X38" s="39">
        <v>1152</v>
      </c>
      <c r="Y38" s="39">
        <v>777</v>
      </c>
      <c r="Z38" s="39">
        <v>750</v>
      </c>
      <c r="AA38" s="40">
        <v>5404</v>
      </c>
      <c r="AB38" s="29"/>
      <c r="AC38" s="29"/>
      <c r="AD38" s="29"/>
    </row>
    <row r="39" spans="1:30">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row>
    <row r="40" spans="1:3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row>
    <row r="41" spans="1:30">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row>
    <row r="42" spans="1:30">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row>
    <row r="43" spans="1:30">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row>
    <row r="44" spans="1:30">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row>
    <row r="45" spans="1:30">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row>
    <row r="46" spans="1:30">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row>
    <row r="47" spans="1:30">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row>
    <row r="48" spans="1:30">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row>
    <row r="49" spans="1:30">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row>
    <row r="50" spans="1:3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row>
    <row r="51" spans="1:30">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row>
    <row r="52" spans="1:30">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row>
    <row r="53" spans="1:30">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row>
    <row r="54" spans="1:30">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row>
    <row r="55" spans="1:30">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row>
    <row r="56" spans="1:30">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row>
    <row r="57" spans="1:30">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row>
    <row r="58" spans="1:30">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row>
    <row r="59" spans="1:30">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row>
    <row r="60" spans="1:3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row>
    <row r="61" spans="1:30">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row>
    <row r="62" spans="1:30">
      <c r="V62" s="29"/>
    </row>
  </sheetData>
  <conditionalFormatting sqref="T27">
    <cfRule type="expression" priority="4">
      <formula>$E$1="R02"</formula>
    </cfRule>
  </conditionalFormatting>
  <conditionalFormatting sqref="V21:Z37">
    <cfRule type="dataBar" priority="8">
      <dataBar>
        <cfvo type="num" val="0"/>
        <cfvo type="formula" val="MAX($V$21:$Z$37)*2"/>
        <color theme="1" tint="0.249977111117893"/>
      </dataBar>
      <extLst>
        <ext xmlns:x14="http://schemas.microsoft.com/office/spreadsheetml/2009/9/main" uri="{B025F937-C7B1-47D3-B67F-A62EFF666E3E}">
          <x14:id>{0B8F6ED4-6444-4AAD-AAA9-1764F5791F06}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B8F6ED4-6444-4AAD-AAA9-1764F5791F06}">
            <x14:dataBar minLength="0" maxLength="100" gradient="0">
              <x14:cfvo type="num">
                <xm:f>0</xm:f>
              </x14:cfvo>
              <x14:cfvo type="formula">
                <xm:f>MAX($V$21:$Z$37)*2</xm:f>
              </x14:cfvo>
              <x14:negativeFillColor rgb="FFFF0000"/>
              <x14:axisColor rgb="FF000000"/>
            </x14:dataBar>
          </x14:cfRule>
          <xm:sqref>V21:Z37</xm:sqref>
        </x14:conditionalFormatting>
        <x14:conditionalFormatting xmlns:xm="http://schemas.microsoft.com/office/excel/2006/main">
          <x14:cfRule type="expression" priority="13" id="{4AF051D3-D999-4216-A6B3-F5CB84DDD2AC}">
            <xm:f>U$19=pivot!$A$58</xm:f>
            <x14:dxf>
              <fill>
                <patternFill>
                  <bgColor theme="7" tint="0.59996337778862885"/>
                </patternFill>
              </fill>
            </x14:dxf>
          </x14:cfRule>
          <x14:cfRule type="expression" priority="14" id="{CB282F54-5BD6-4861-9A64-99AF714DDF7C}">
            <xm:f>Z$19=pivot!$A$58</xm:f>
            <x14:dxf>
              <fill>
                <patternFill>
                  <bgColor theme="7" tint="0.59996337778862885"/>
                </patternFill>
              </fill>
            </x14:dxf>
          </x14:cfRule>
          <x14:cfRule type="expression" priority="15" id="{E58F0365-D0A6-4512-A1D0-7BF0B5944C84}">
            <xm:f>U$19=pivot!$A$58</xm:f>
            <x14:dxf>
              <fill>
                <patternFill>
                  <bgColor theme="7"/>
                </patternFill>
              </fill>
            </x14:dxf>
          </x14:cfRule>
          <x14:cfRule type="expression" priority="16" id="{25B1D453-F219-4CA3-9BF4-FF358F32013E}">
            <xm:f>U$19=pivot!$A$58</xm:f>
            <x14:dxf>
              <fill>
                <patternFill>
                  <bgColor theme="7" tint="0.39994506668294322"/>
                </patternFill>
              </fill>
              <border>
                <left style="thin">
                  <color rgb="FF002060"/>
                </left>
                <right style="thin">
                  <color rgb="FF002060"/>
                </right>
                <top style="thin">
                  <color rgb="FF002060"/>
                </top>
                <bottom style="thin">
                  <color rgb="FF002060"/>
                </bottom>
                <vertical/>
                <horizontal/>
              </border>
            </x14:dxf>
          </x14:cfRule>
          <xm:sqref>U19</xm:sqref>
        </x14:conditionalFormatting>
        <x14:conditionalFormatting xmlns:xm="http://schemas.microsoft.com/office/excel/2006/main">
          <x14:cfRule type="expression" priority="2" id="{8E4185DB-FF0E-48D4-B33E-FB3CBF53F6D9}">
            <xm:f>V$19=pivot!$A$58</xm:f>
            <x14:dxf>
              <fill>
                <patternFill>
                  <bgColor theme="7" tint="0.59996337778862885"/>
                </patternFill>
              </fill>
            </x14:dxf>
          </x14:cfRule>
          <xm:sqref>U19:Z37</xm:sqref>
        </x14:conditionalFormatting>
        <x14:conditionalFormatting xmlns:xm="http://schemas.microsoft.com/office/excel/2006/main">
          <x14:cfRule type="expression" priority="17" id="{4AF051D3-D999-4216-A6B3-F5CB84DDD2AC}">
            <xm:f>U$19=pivot!$A$58</xm:f>
            <x14:dxf>
              <fill>
                <patternFill>
                  <bgColor theme="7" tint="0.59996337778862885"/>
                </patternFill>
              </fill>
            </x14:dxf>
          </x14:cfRule>
          <x14:cfRule type="expression" priority="18" id="{CB282F54-5BD6-4861-9A64-99AF714DDF7C}">
            <xm:f>Z$19=pivot!$A$58</xm:f>
            <x14:dxf>
              <fill>
                <patternFill>
                  <bgColor theme="7" tint="0.59996337778862885"/>
                </patternFill>
              </fill>
            </x14:dxf>
          </x14:cfRule>
          <x14:cfRule type="expression" priority="19" id="{E58F0365-D0A6-4512-A1D0-7BF0B5944C84}">
            <xm:f>U$19=pivot!$A$58</xm:f>
            <x14:dxf>
              <fill>
                <patternFill>
                  <bgColor theme="7"/>
                </patternFill>
              </fill>
            </x14:dxf>
          </x14:cfRule>
          <x14:cfRule type="expression" priority="20" id="{25B1D453-F219-4CA3-9BF4-FF358F32013E}">
            <xm:f>U$19=pivot!$A$58</xm:f>
            <x14:dxf>
              <fill>
                <patternFill>
                  <bgColor theme="7" tint="0.39994506668294322"/>
                </patternFill>
              </fill>
              <border>
                <left style="thin">
                  <color rgb="FF002060"/>
                </left>
                <right style="thin">
                  <color rgb="FF002060"/>
                </right>
                <top style="thin">
                  <color rgb="FF002060"/>
                </top>
                <bottom style="thin">
                  <color rgb="FF002060"/>
                </bottom>
                <vertical/>
                <horizontal/>
              </border>
            </x14:dxf>
          </x14:cfRule>
          <xm:sqref>V20:V37</xm:sqref>
        </x14:conditionalFormatting>
        <x14:conditionalFormatting xmlns:xm="http://schemas.microsoft.com/office/excel/2006/main">
          <x14:cfRule type="expression" priority="3" id="{4AF051D3-D999-4216-A6B3-F5CB84DDD2AC}">
            <xm:f>W$19=pivot!$A$58</xm:f>
            <x14:dxf>
              <fill>
                <patternFill>
                  <bgColor theme="7" tint="0.59996337778862885"/>
                </patternFill>
              </fill>
            </x14:dxf>
          </x14:cfRule>
          <x14:cfRule type="expression" priority="5" id="{CB282F54-5BD6-4861-9A64-99AF714DDF7C}">
            <xm:f>AA$19=pivot!$A$58</xm:f>
            <x14:dxf>
              <fill>
                <patternFill>
                  <bgColor theme="7" tint="0.59996337778862885"/>
                </patternFill>
              </fill>
            </x14:dxf>
          </x14:cfRule>
          <x14:cfRule type="expression" priority="6" id="{E58F0365-D0A6-4512-A1D0-7BF0B5944C84}">
            <xm:f>W$19=pivot!$A$58</xm:f>
            <x14:dxf>
              <fill>
                <patternFill>
                  <bgColor theme="7"/>
                </patternFill>
              </fill>
            </x14:dxf>
          </x14:cfRule>
          <x14:cfRule type="expression" priority="7" id="{25B1D453-F219-4CA3-9BF4-FF358F32013E}">
            <xm:f>W$19=pivot!$A$58</xm:f>
            <x14:dxf>
              <fill>
                <patternFill>
                  <bgColor theme="7" tint="0.39994506668294322"/>
                </patternFill>
              </fill>
              <border>
                <left style="thin">
                  <color rgb="FF002060"/>
                </left>
                <right style="thin">
                  <color rgb="FF002060"/>
                </right>
                <top style="thin">
                  <color rgb="FF002060"/>
                </top>
                <bottom style="thin">
                  <color rgb="FF002060"/>
                </bottom>
                <vertical/>
                <horizontal/>
              </border>
            </x14:dxf>
          </x14:cfRule>
          <xm:sqref>W19:Z37</xm:sqref>
        </x14:conditionalFormatting>
        <x14:conditionalFormatting xmlns:xm="http://schemas.microsoft.com/office/excel/2006/main">
          <x14:cfRule type="expression" priority="1" id="{FC225AD7-5AEF-4D93-8FDB-2AE9ACFA92C0}">
            <xm:f>V$20=pivot!$A$58</xm:f>
            <x14:dxf>
              <fill>
                <patternFill>
                  <bgColor theme="7" tint="0.59996337778862885"/>
                </patternFill>
              </fill>
            </x14:dxf>
          </x14:cfRule>
          <xm:sqref>V20:Z38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vt:lpstr>
      <vt:lpstr>Data</vt:lpstr>
      <vt:lpstr>Assets</vt:lpstr>
      <vt:lpstr>dash 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HP</cp:lastModifiedBy>
  <dcterms:created xsi:type="dcterms:W3CDTF">2021-03-14T20:21:32Z</dcterms:created>
  <dcterms:modified xsi:type="dcterms:W3CDTF">2025-11-08T03:13:34Z</dcterms:modified>
  <cp:contentStatus/>
</cp:coreProperties>
</file>